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49.xml" ContentType="application/vnd.ms-excel.controlproperties+xml"/>
  <Override PartName="/xl/ctrlProps/ctrlProp50.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C:\Temp\02-February\Inflow Forecasts\"/>
    </mc:Choice>
  </mc:AlternateContent>
  <xr:revisionPtr revIDLastSave="0" documentId="13_ncr:1_{FC29C5D7-E8FD-4B92-90A3-784E1A6B9E16}" xr6:coauthVersionLast="47" xr6:coauthVersionMax="47" xr10:uidLastSave="{00000000-0000-0000-0000-000000000000}"/>
  <bookViews>
    <workbookView xWindow="-120" yWindow="-120" windowWidth="29040" windowHeight="15840" tabRatio="918" activeTab="1"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HDBQueries!$L$13</definedName>
    <definedName name="AnimasMin">HDBQueries!$L$49</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AnimasRiverTotalOutflow!$B$4:$B$80</definedName>
    <definedName name="ARFN5_IN_Min">AnimasRiverTotalOutflow!$C$4:$C$80</definedName>
    <definedName name="ARFN5_IN_Most">AnimasRiverTotalOutflow!$D$4:$D$80</definedName>
    <definedName name="ARFN5_IN_TIME">AnimasRiverTotalOutflow!$A$4:$A$80</definedName>
    <definedName name="BlueMesaMax">HDBQueries!$B$13</definedName>
    <definedName name="BlueMesaMin">HDBQueries!$B$49</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00" localSheetId="21">TempForecast!$A$4:$AE$64</definedName>
    <definedName name="BMDC2.espmvol.5yr.adj.espmvol_101" localSheetId="21">TempForecast!$A$4:$AE$64</definedName>
    <definedName name="BMDC2.espmvol.5yr.adj.espmvol_102" localSheetId="21">TempForecast!$A$4:$AE$64</definedName>
    <definedName name="BMDC2.espmvol.5yr.adj.espmvol_103" localSheetId="21">TempForecast!$A$4:$AE$64</definedName>
    <definedName name="BMDC2.espmvol.5yr.adj.espmvol_11"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43" localSheetId="21">TempForecast!$A$4:$AE$64</definedName>
    <definedName name="BMDC2.espmvol.5yr.adj.espmvol_44" localSheetId="21">TempForecast!$A$4:$AE$64</definedName>
    <definedName name="BMDC2.espmvol.5yr.adj.espmvol_45" localSheetId="21">TempForecast!$A$4:$AE$64</definedName>
    <definedName name="BMDC2.espmvol.5yr.adj.espmvol_46" localSheetId="21">TempForecast!$A$4:$AE$64</definedName>
    <definedName name="BMDC2.espmvol.5yr.adj.espmvol_47" localSheetId="21">TempForecast!$A$4:$AE$64</definedName>
    <definedName name="BMDC2.espmvol.5yr.adj.espmvol_48" localSheetId="21">TempForecast!$A$4:$AE$64</definedName>
    <definedName name="BMDC2.espmvol.5yr.adj.espmvol_49" localSheetId="21">TempForecast!$A$4:$AE$64</definedName>
    <definedName name="BMDC2.espmvol.5yr.adj.espmvol_5" localSheetId="21">TempForecast!$A$4:$AE$64</definedName>
    <definedName name="BMDC2.espmvol.5yr.adj.espmvol_50" localSheetId="21">TempForecast!$A$4:$AE$64</definedName>
    <definedName name="BMDC2.espmvol.5yr.adj.espmvol_51" localSheetId="21">TempForecast!$A$4:$AE$64</definedName>
    <definedName name="BMDC2.espmvol.5yr.adj.espmvol_52" localSheetId="21">TempForecast!$A$4:$AE$64</definedName>
    <definedName name="BMDC2.espmvol.5yr.adj.espmvol_53" localSheetId="21">TempForecast!$A$4:$AE$64</definedName>
    <definedName name="BMDC2.espmvol.5yr.adj.espmvol_54" localSheetId="21">TempForecast!$A$4:$AE$64</definedName>
    <definedName name="BMDC2.espmvol.5yr.adj.espmvol_55" localSheetId="21">TempForecast!$A$4:$AE$64</definedName>
    <definedName name="BMDC2.espmvol.5yr.adj.espmvol_56" localSheetId="21">TempForecast!$A$4:$AE$64</definedName>
    <definedName name="BMDC2.espmvol.5yr.adj.espmvol_57" localSheetId="21">TempForecast!$A$4:$AE$64</definedName>
    <definedName name="BMDC2.espmvol.5yr.adj.espmvol_58" localSheetId="21">TempForecast!$A$4:$AE$64</definedName>
    <definedName name="BMDC2.espmvol.5yr.adj.espmvol_59" localSheetId="21">TempForecast!$A$4:$AE$64</definedName>
    <definedName name="BMDC2.espmvol.5yr.adj.espmvol_6" localSheetId="21">TempForecast!$A$4:$AE$64</definedName>
    <definedName name="BMDC2.espmvol.5yr.adj.espmvol_60" localSheetId="21">TempForecast!$A$4:$AE$64</definedName>
    <definedName name="BMDC2.espmvol.5yr.adj.espmvol_61" localSheetId="21">TempForecast!$A$4:$AE$64</definedName>
    <definedName name="BMDC2.espmvol.5yr.adj.espmvol_62" localSheetId="21">TempForecast!$A$4:$AE$64</definedName>
    <definedName name="BMDC2.espmvol.5yr.adj.espmvol_63" localSheetId="21">TempForecast!$A$4:$AE$64</definedName>
    <definedName name="BMDC2.espmvol.5yr.adj.espmvol_64" localSheetId="21">TempForecast!$A$4:$AE$64</definedName>
    <definedName name="BMDC2.espmvol.5yr.adj.espmvol_65" localSheetId="21">TempForecast!$A$4:$AE$64</definedName>
    <definedName name="BMDC2.espmvol.5yr.adj.espmvol_66" localSheetId="21">TempForecast!$A$4:$AE$64</definedName>
    <definedName name="BMDC2.espmvol.5yr.adj.espmvol_67" localSheetId="21">TempForecast!$A$4:$AE$64</definedName>
    <definedName name="BMDC2.espmvol.5yr.adj.espmvol_68" localSheetId="21">TempForecast!$A$4:$AE$64</definedName>
    <definedName name="BMDC2.espmvol.5yr.adj.espmvol_69" localSheetId="21">TempForecast!$A$4:$AE$64</definedName>
    <definedName name="BMDC2.espmvol.5yr.adj.espmvol_7" localSheetId="21">TempForecast!$A$4:$AE$64</definedName>
    <definedName name="BMDC2.espmvol.5yr.adj.espmvol_70" localSheetId="21">TempForecast!$A$4:$AE$64</definedName>
    <definedName name="BMDC2.espmvol.5yr.adj.espmvol_71" localSheetId="21">TempForecast!$A$4:$AE$64</definedName>
    <definedName name="BMDC2.espmvol.5yr.adj.espmvol_72" localSheetId="21">TempForecast!$A$4:$AE$64</definedName>
    <definedName name="BMDC2.espmvol.5yr.adj.espmvol_73" localSheetId="21">TempForecast!$A$4:$AE$64</definedName>
    <definedName name="BMDC2.espmvol.5yr.adj.espmvol_74" localSheetId="21">TempForecast!$A$4:$AE$64</definedName>
    <definedName name="BMDC2.espmvol.5yr.adj.espmvol_75" localSheetId="21">TempForecast!$A$4:$AE$64</definedName>
    <definedName name="BMDC2.espmvol.5yr.adj.espmvol_76" localSheetId="21">TempForecast!$A$4:$AE$64</definedName>
    <definedName name="BMDC2.espmvol.5yr.adj.espmvol_77" localSheetId="21">TempForecast!$A$4:$AE$64</definedName>
    <definedName name="BMDC2.espmvol.5yr.adj.espmvol_78" localSheetId="21">TempForecast!$A$4:$AE$64</definedName>
    <definedName name="BMDC2.espmvol.5yr.adj.espmvol_79" localSheetId="21">TempForecast!$A$4:$AE$64</definedName>
    <definedName name="BMDC2.espmvol.5yr.adj.espmvol_8" localSheetId="21">TempForecast!$A$4:$AE$64</definedName>
    <definedName name="BMDC2.espmvol.5yr.adj.espmvol_80" localSheetId="21">TempForecast!$A$4:$AE$64</definedName>
    <definedName name="BMDC2.espmvol.5yr.adj.espmvol_81" localSheetId="21">TempForecast!$A$4:$AE$64</definedName>
    <definedName name="BMDC2.espmvol.5yr.adj.espmvol_82" localSheetId="21">TempForecast!$A$4:$AE$64</definedName>
    <definedName name="BMDC2.espmvol.5yr.adj.espmvol_83" localSheetId="21">TempForecast!$A$4:$AE$64</definedName>
    <definedName name="BMDC2.espmvol.5yr.adj.espmvol_84" localSheetId="21">TempForecast!$A$4:$AE$64</definedName>
    <definedName name="BMDC2.espmvol.5yr.adj.espmvol_85" localSheetId="21">TempForecast!$A$4:$AE$64</definedName>
    <definedName name="BMDC2.espmvol.5yr.adj.espmvol_86" localSheetId="21">TempForecast!$A$4:$AE$64</definedName>
    <definedName name="BMDC2.espmvol.5yr.adj.espmvol_87" localSheetId="21">TempForecast!$A$4:$AE$64</definedName>
    <definedName name="BMDC2.espmvol.5yr.adj.espmvol_88" localSheetId="21">TempForecast!$A$4:$AE$64</definedName>
    <definedName name="BMDC2.espmvol.5yr.adj.espmvol_89" localSheetId="21">TempForecast!$A$4:$AE$64</definedName>
    <definedName name="BMDC2.espmvol.5yr.adj.espmvol_9" localSheetId="21">TempForecast!$A$4:$AE$64</definedName>
    <definedName name="BMDC2.espmvol.5yr.adj.espmvol_90" localSheetId="21">TempForecast!$A$4:$AE$64</definedName>
    <definedName name="BMDC2.espmvol.5yr.adj.espmvol_91" localSheetId="21">TempForecast!$A$4:$AE$64</definedName>
    <definedName name="BMDC2.espmvol.5yr.adj.espmvol_92" localSheetId="21">TempForecast!$A$4:$AE$64</definedName>
    <definedName name="BMDC2.espmvol.5yr.adj.espmvol_93" localSheetId="21">TempForecast!$A$4:$AE$64</definedName>
    <definedName name="BMDC2.espmvol.5yr.adj.espmvol_94" localSheetId="21">TempForecast!$A$4:$AE$64</definedName>
    <definedName name="BMDC2.espmvol.5yr.adj.espmvol_95" localSheetId="21">TempForecast!$A$4:$AE$64</definedName>
    <definedName name="BMDC2.espmvol.5yr.adj.espmvol_96" localSheetId="21">TempForecast!$A$4:$AE$64</definedName>
    <definedName name="BMDC2.espmvol.5yr.adj.espmvol_97" localSheetId="21">TempForecast!$A$4:$AE$64</definedName>
    <definedName name="BMDC2.espmvol.5yr.adj.espmvol_98" localSheetId="21">TempForecast!$A$4:$AE$64</definedName>
    <definedName name="BMDC2.espmvol.5yr.adj.espmvol_99"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BlueMesaInflow.Unregulated!$B$4:$B$80</definedName>
    <definedName name="BMESA_IN_Min">BlueMesaInflow.Unregulated!$C$4:$C$80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00" localSheetId="21">TempForecast!$A$4:$AE$64</definedName>
    <definedName name="CLSC2.espmvol.5yr.adj.espmvol_101" localSheetId="21">TempForecast!$A$4:$AE$64</definedName>
    <definedName name="CLSC2.espmvol.5yr.adj.espmvol_102" localSheetId="21">TempForecast!$A$4:$AE$64</definedName>
    <definedName name="CLSC2.espmvol.5yr.adj.espmvol_11"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42" localSheetId="21">TempForecast!$A$4:$AE$64</definedName>
    <definedName name="CLSC2.espmvol.5yr.adj.espmvol_43" localSheetId="21">TempForecast!$A$4:$AE$64</definedName>
    <definedName name="CLSC2.espmvol.5yr.adj.espmvol_44" localSheetId="21">TempForecast!$A$4:$AE$64</definedName>
    <definedName name="CLSC2.espmvol.5yr.adj.espmvol_45" localSheetId="21">TempForecast!$A$4:$AE$64</definedName>
    <definedName name="CLSC2.espmvol.5yr.adj.espmvol_46" localSheetId="21">TempForecast!$A$4:$AE$64</definedName>
    <definedName name="CLSC2.espmvol.5yr.adj.espmvol_47" localSheetId="21">TempForecast!$A$4:$AE$64</definedName>
    <definedName name="CLSC2.espmvol.5yr.adj.espmvol_48" localSheetId="21">TempForecast!$A$4:$AE$64</definedName>
    <definedName name="CLSC2.espmvol.5yr.adj.espmvol_49" localSheetId="21">TempForecast!$A$4:$AE$64</definedName>
    <definedName name="CLSC2.espmvol.5yr.adj.espmvol_5" localSheetId="21">TempForecast!$A$4:$AE$64</definedName>
    <definedName name="CLSC2.espmvol.5yr.adj.espmvol_50" localSheetId="21">TempForecast!$A$4:$AE$64</definedName>
    <definedName name="CLSC2.espmvol.5yr.adj.espmvol_51" localSheetId="21">TempForecast!$A$4:$AE$64</definedName>
    <definedName name="CLSC2.espmvol.5yr.adj.espmvol_52" localSheetId="21">TempForecast!$A$4:$AE$64</definedName>
    <definedName name="CLSC2.espmvol.5yr.adj.espmvol_53" localSheetId="21">TempForecast!$A$4:$AE$64</definedName>
    <definedName name="CLSC2.espmvol.5yr.adj.espmvol_54" localSheetId="21">TempForecast!$A$4:$AE$64</definedName>
    <definedName name="CLSC2.espmvol.5yr.adj.espmvol_55" localSheetId="21">TempForecast!$A$4:$AE$64</definedName>
    <definedName name="CLSC2.espmvol.5yr.adj.espmvol_56" localSheetId="21">TempForecast!$A$4:$AE$64</definedName>
    <definedName name="CLSC2.espmvol.5yr.adj.espmvol_57" localSheetId="21">TempForecast!$A$4:$AE$64</definedName>
    <definedName name="CLSC2.espmvol.5yr.adj.espmvol_58" localSheetId="21">TempForecast!$A$4:$AE$64</definedName>
    <definedName name="CLSC2.espmvol.5yr.adj.espmvol_59" localSheetId="21">TempForecast!$A$4:$AE$64</definedName>
    <definedName name="CLSC2.espmvol.5yr.adj.espmvol_6" localSheetId="21">TempForecast!$A$4:$AE$64</definedName>
    <definedName name="CLSC2.espmvol.5yr.adj.espmvol_60" localSheetId="21">TempForecast!$A$4:$AE$64</definedName>
    <definedName name="CLSC2.espmvol.5yr.adj.espmvol_61" localSheetId="21">TempForecast!$A$4:$AE$64</definedName>
    <definedName name="CLSC2.espmvol.5yr.adj.espmvol_62" localSheetId="21">TempForecast!$A$4:$AE$64</definedName>
    <definedName name="CLSC2.espmvol.5yr.adj.espmvol_63" localSheetId="21">TempForecast!$A$4:$AE$64</definedName>
    <definedName name="CLSC2.espmvol.5yr.adj.espmvol_64" localSheetId="21">TempForecast!$A$4:$AE$64</definedName>
    <definedName name="CLSC2.espmvol.5yr.adj.espmvol_65" localSheetId="21">TempForecast!$A$4:$AE$64</definedName>
    <definedName name="CLSC2.espmvol.5yr.adj.espmvol_66" localSheetId="21">TempForecast!$A$4:$AE$64</definedName>
    <definedName name="CLSC2.espmvol.5yr.adj.espmvol_67" localSheetId="21">TempForecast!$A$4:$AE$64</definedName>
    <definedName name="CLSC2.espmvol.5yr.adj.espmvol_68" localSheetId="21">TempForecast!$A$4:$AE$64</definedName>
    <definedName name="CLSC2.espmvol.5yr.adj.espmvol_69" localSheetId="21">TempForecast!$A$4:$AE$64</definedName>
    <definedName name="CLSC2.espmvol.5yr.adj.espmvol_7" localSheetId="21">TempForecast!$A$4:$AE$64</definedName>
    <definedName name="CLSC2.espmvol.5yr.adj.espmvol_70" localSheetId="21">TempForecast!$A$4:$AE$64</definedName>
    <definedName name="CLSC2.espmvol.5yr.adj.espmvol_71" localSheetId="21">TempForecast!$A$4:$AE$64</definedName>
    <definedName name="CLSC2.espmvol.5yr.adj.espmvol_72" localSheetId="21">TempForecast!$A$4:$AE$64</definedName>
    <definedName name="CLSC2.espmvol.5yr.adj.espmvol_73" localSheetId="21">TempForecast!$A$4:$AE$64</definedName>
    <definedName name="CLSC2.espmvol.5yr.adj.espmvol_74" localSheetId="21">TempForecast!$A$4:$AE$64</definedName>
    <definedName name="CLSC2.espmvol.5yr.adj.espmvol_75" localSheetId="21">TempForecast!$A$4:$AE$64</definedName>
    <definedName name="CLSC2.espmvol.5yr.adj.espmvol_76" localSheetId="21">TempForecast!$A$4:$AE$64</definedName>
    <definedName name="CLSC2.espmvol.5yr.adj.espmvol_77" localSheetId="21">TempForecast!$A$4:$AE$64</definedName>
    <definedName name="CLSC2.espmvol.5yr.adj.espmvol_78" localSheetId="21">TempForecast!$A$4:$AE$64</definedName>
    <definedName name="CLSC2.espmvol.5yr.adj.espmvol_79" localSheetId="21">TempForecast!$A$4:$AE$64</definedName>
    <definedName name="CLSC2.espmvol.5yr.adj.espmvol_8" localSheetId="21">TempForecast!$A$4:$AE$64</definedName>
    <definedName name="CLSC2.espmvol.5yr.adj.espmvol_80" localSheetId="21">TempForecast!$A$4:$AE$64</definedName>
    <definedName name="CLSC2.espmvol.5yr.adj.espmvol_81" localSheetId="21">TempForecast!$A$4:$AE$64</definedName>
    <definedName name="CLSC2.espmvol.5yr.adj.espmvol_82" localSheetId="21">TempForecast!$A$4:$AE$64</definedName>
    <definedName name="CLSC2.espmvol.5yr.adj.espmvol_83" localSheetId="21">TempForecast!$A$4:$AE$64</definedName>
    <definedName name="CLSC2.espmvol.5yr.adj.espmvol_84" localSheetId="21">TempForecast!$A$4:$AE$64</definedName>
    <definedName name="CLSC2.espmvol.5yr.adj.espmvol_85" localSheetId="21">TempForecast!$A$4:$AE$64</definedName>
    <definedName name="CLSC2.espmvol.5yr.adj.espmvol_86" localSheetId="21">TempForecast!$A$4:$AE$64</definedName>
    <definedName name="CLSC2.espmvol.5yr.adj.espmvol_87" localSheetId="21">TempForecast!$A$4:$AE$64</definedName>
    <definedName name="CLSC2.espmvol.5yr.adj.espmvol_88" localSheetId="21">TempForecast!$A$4:$AE$64</definedName>
    <definedName name="CLSC2.espmvol.5yr.adj.espmvol_89" localSheetId="21">TempForecast!$A$4:$AE$64</definedName>
    <definedName name="CLSC2.espmvol.5yr.adj.espmvol_9" localSheetId="21">TempForecast!$A$4:$AE$64</definedName>
    <definedName name="CLSC2.espmvol.5yr.adj.espmvol_90" localSheetId="21">TempForecast!$A$4:$AE$64</definedName>
    <definedName name="CLSC2.espmvol.5yr.adj.espmvol_91" localSheetId="21">TempForecast!$A$4:$AE$64</definedName>
    <definedName name="CLSC2.espmvol.5yr.adj.espmvol_92" localSheetId="21">TempForecast!$A$4:$AE$64</definedName>
    <definedName name="CLSC2.espmvol.5yr.adj.espmvol_93" localSheetId="21">TempForecast!$A$4:$AE$64</definedName>
    <definedName name="CLSC2.espmvol.5yr.adj.espmvol_94" localSheetId="21">TempForecast!$A$4:$AE$64</definedName>
    <definedName name="CLSC2.espmvol.5yr.adj.espmvol_95" localSheetId="21">TempForecast!$A$4:$AE$64</definedName>
    <definedName name="CLSC2.espmvol.5yr.adj.espmvol_96" localSheetId="21">TempForecast!$A$4:$AE$64</definedName>
    <definedName name="CLSC2.espmvol.5yr.adj.espmvol_97" localSheetId="21">TempForecast!$A$4:$AE$64</definedName>
    <definedName name="CLSC2.espmvol.5yr.adj.espmvol_98" localSheetId="21">TempForecast!$A$4:$AE$64</definedName>
    <definedName name="CLSC2.espmvol.5yr.adj.espmvol_99"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'CrystalInflow.Unregulated'!$B$4:$B$80</definedName>
    <definedName name="CRYST_IN_Min">'CrystalInflow.Unregulated'!$C$4:$C$80</definedName>
    <definedName name="CRYST_IN_Most">'CrystalInflow.Unregulated'!$D$4:$D$80</definedName>
    <definedName name="CRYST_IN_TIME">'CrystalInflow.Unregulated'!$A$4:$A$80</definedName>
    <definedName name="CrystalMax">HDBQueries!$C$13</definedName>
    <definedName name="CrystalMin">HDBQueries!$C$49</definedName>
    <definedName name="CrystalMost">HDBQueries!$C$85</definedName>
    <definedName name="DatesMax">HDBQueries!$A$13</definedName>
    <definedName name="DatesMin">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00" localSheetId="21">TempForecast!$A$4:$AE$64</definedName>
    <definedName name="DRGC2.espmvol.5yr.adj.espmvol_101" localSheetId="21">TempForecast!$A$4:$AE$64</definedName>
    <definedName name="DRGC2.espmvol.5yr.adj.espmvol_102" localSheetId="21">TempForecast!$A$4:$AE$64</definedName>
    <definedName name="DRGC2.espmvol.5yr.adj.espmvol_11"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42" localSheetId="21">TempForecast!$A$4:$AE$64</definedName>
    <definedName name="DRGC2.espmvol.5yr.adj.espmvol_43" localSheetId="21">TempForecast!$A$4:$AE$64</definedName>
    <definedName name="DRGC2.espmvol.5yr.adj.espmvol_44" localSheetId="21">TempForecast!$A$4:$AE$64</definedName>
    <definedName name="DRGC2.espmvol.5yr.adj.espmvol_45" localSheetId="21">TempForecast!$A$4:$AE$64</definedName>
    <definedName name="DRGC2.espmvol.5yr.adj.espmvol_46" localSheetId="21">TempForecast!$A$4:$AE$64</definedName>
    <definedName name="DRGC2.espmvol.5yr.adj.espmvol_47" localSheetId="21">TempForecast!$A$4:$AE$64</definedName>
    <definedName name="DRGC2.espmvol.5yr.adj.espmvol_48" localSheetId="21">TempForecast!$A$4:$AE$64</definedName>
    <definedName name="DRGC2.espmvol.5yr.adj.espmvol_49" localSheetId="21">TempForecast!$A$4:$AE$64</definedName>
    <definedName name="DRGC2.espmvol.5yr.adj.espmvol_5" localSheetId="21">TempForecast!$A$4:$AE$64</definedName>
    <definedName name="DRGC2.espmvol.5yr.adj.espmvol_50" localSheetId="21">TempForecast!$A$4:$AE$64</definedName>
    <definedName name="DRGC2.espmvol.5yr.adj.espmvol_51" localSheetId="21">TempForecast!$A$4:$AE$64</definedName>
    <definedName name="DRGC2.espmvol.5yr.adj.espmvol_52" localSheetId="21">TempForecast!$A$4:$AE$64</definedName>
    <definedName name="DRGC2.espmvol.5yr.adj.espmvol_53" localSheetId="21">TempForecast!$A$4:$AE$64</definedName>
    <definedName name="DRGC2.espmvol.5yr.adj.espmvol_54" localSheetId="21">TempForecast!$A$4:$AE$64</definedName>
    <definedName name="DRGC2.espmvol.5yr.adj.espmvol_55" localSheetId="21">TempForecast!$A$4:$AE$64</definedName>
    <definedName name="DRGC2.espmvol.5yr.adj.espmvol_56" localSheetId="21">TempForecast!$A$4:$AE$64</definedName>
    <definedName name="DRGC2.espmvol.5yr.adj.espmvol_57" localSheetId="21">TempForecast!$A$4:$AE$64</definedName>
    <definedName name="DRGC2.espmvol.5yr.adj.espmvol_58" localSheetId="21">TempForecast!$A$4:$AE$64</definedName>
    <definedName name="DRGC2.espmvol.5yr.adj.espmvol_59" localSheetId="21">TempForecast!$A$4:$AE$64</definedName>
    <definedName name="DRGC2.espmvol.5yr.adj.espmvol_6" localSheetId="21">TempForecast!$A$4:$AE$64</definedName>
    <definedName name="DRGC2.espmvol.5yr.adj.espmvol_60" localSheetId="21">TempForecast!$A$4:$AE$64</definedName>
    <definedName name="DRGC2.espmvol.5yr.adj.espmvol_61" localSheetId="21">TempForecast!$A$4:$AE$64</definedName>
    <definedName name="DRGC2.espmvol.5yr.adj.espmvol_62" localSheetId="21">TempForecast!$A$4:$AE$64</definedName>
    <definedName name="DRGC2.espmvol.5yr.adj.espmvol_63" localSheetId="21">TempForecast!$A$4:$AE$64</definedName>
    <definedName name="DRGC2.espmvol.5yr.adj.espmvol_64" localSheetId="21">TempForecast!$A$4:$AE$64</definedName>
    <definedName name="DRGC2.espmvol.5yr.adj.espmvol_65" localSheetId="21">TempForecast!$A$4:$AE$64</definedName>
    <definedName name="DRGC2.espmvol.5yr.adj.espmvol_66" localSheetId="21">TempForecast!$A$4:$AE$64</definedName>
    <definedName name="DRGC2.espmvol.5yr.adj.espmvol_67" localSheetId="21">TempForecast!$A$4:$AE$64</definedName>
    <definedName name="DRGC2.espmvol.5yr.adj.espmvol_68" localSheetId="21">TempForecast!$A$4:$AE$64</definedName>
    <definedName name="DRGC2.espmvol.5yr.adj.espmvol_69" localSheetId="21">TempForecast!$A$4:$AE$64</definedName>
    <definedName name="DRGC2.espmvol.5yr.adj.espmvol_7" localSheetId="21">TempForecast!$A$4:$AE$64</definedName>
    <definedName name="DRGC2.espmvol.5yr.adj.espmvol_70" localSheetId="21">TempForecast!$A$4:$AE$64</definedName>
    <definedName name="DRGC2.espmvol.5yr.adj.espmvol_71" localSheetId="21">TempForecast!$A$4:$AE$64</definedName>
    <definedName name="DRGC2.espmvol.5yr.adj.espmvol_72" localSheetId="21">TempForecast!$A$4:$AE$64</definedName>
    <definedName name="DRGC2.espmvol.5yr.adj.espmvol_73" localSheetId="21">TempForecast!$A$4:$AE$64</definedName>
    <definedName name="DRGC2.espmvol.5yr.adj.espmvol_74" localSheetId="21">TempForecast!$A$4:$AE$64</definedName>
    <definedName name="DRGC2.espmvol.5yr.adj.espmvol_75" localSheetId="21">TempForecast!$A$4:$AE$64</definedName>
    <definedName name="DRGC2.espmvol.5yr.adj.espmvol_76" localSheetId="21">TempForecast!$A$4:$AE$64</definedName>
    <definedName name="DRGC2.espmvol.5yr.adj.espmvol_77" localSheetId="21">TempForecast!$A$4:$AE$64</definedName>
    <definedName name="DRGC2.espmvol.5yr.adj.espmvol_78" localSheetId="21">TempForecast!$A$4:$AE$64</definedName>
    <definedName name="DRGC2.espmvol.5yr.adj.espmvol_79" localSheetId="21">TempForecast!$A$4:$AE$64</definedName>
    <definedName name="DRGC2.espmvol.5yr.adj.espmvol_8" localSheetId="21">TempForecast!$A$4:$AE$64</definedName>
    <definedName name="DRGC2.espmvol.5yr.adj.espmvol_80" localSheetId="21">TempForecast!$A$4:$AE$64</definedName>
    <definedName name="DRGC2.espmvol.5yr.adj.espmvol_81" localSheetId="21">TempForecast!$A$4:$AE$64</definedName>
    <definedName name="DRGC2.espmvol.5yr.adj.espmvol_82" localSheetId="21">TempForecast!$A$4:$AE$64</definedName>
    <definedName name="DRGC2.espmvol.5yr.adj.espmvol_83" localSheetId="21">TempForecast!$A$4:$AE$64</definedName>
    <definedName name="DRGC2.espmvol.5yr.adj.espmvol_84" localSheetId="21">TempForecast!$A$4:$AE$64</definedName>
    <definedName name="DRGC2.espmvol.5yr.adj.espmvol_85" localSheetId="21">TempForecast!$A$4:$AE$64</definedName>
    <definedName name="DRGC2.espmvol.5yr.adj.espmvol_86" localSheetId="21">TempForecast!$A$4:$AE$64</definedName>
    <definedName name="DRGC2.espmvol.5yr.adj.espmvol_87" localSheetId="21">TempForecast!$A$4:$AE$64</definedName>
    <definedName name="DRGC2.espmvol.5yr.adj.espmvol_88" localSheetId="21">TempForecast!$A$4:$AE$64</definedName>
    <definedName name="DRGC2.espmvol.5yr.adj.espmvol_89" localSheetId="21">TempForecast!$A$4:$AE$64</definedName>
    <definedName name="DRGC2.espmvol.5yr.adj.espmvol_9" localSheetId="21">TempForecast!$A$4:$AE$64</definedName>
    <definedName name="DRGC2.espmvol.5yr.adj.espmvol_90" localSheetId="21">TempForecast!$A$4:$AE$64</definedName>
    <definedName name="DRGC2.espmvol.5yr.adj.espmvol_91" localSheetId="21">TempForecast!$A$4:$AE$64</definedName>
    <definedName name="DRGC2.espmvol.5yr.adj.espmvol_92" localSheetId="21">TempForecast!$A$4:$AE$64</definedName>
    <definedName name="DRGC2.espmvol.5yr.adj.espmvol_93" localSheetId="21">TempForecast!$A$4:$AE$64</definedName>
    <definedName name="DRGC2.espmvol.5yr.adj.espmvol_94" localSheetId="21">TempForecast!$A$4:$AE$64</definedName>
    <definedName name="DRGC2.espmvol.5yr.adj.espmvol_95" localSheetId="21">TempForecast!$A$4:$AE$64</definedName>
    <definedName name="DRGC2.espmvol.5yr.adj.espmvol_96" localSheetId="21">TempForecast!$A$4:$AE$64</definedName>
    <definedName name="DRGC2.espmvol.5yr.adj.espmvol_97" localSheetId="21">TempForecast!$A$4:$AE$64</definedName>
    <definedName name="DRGC2.espmvol.5yr.adj.espmvol_98" localSheetId="21">TempForecast!$A$4:$AE$64</definedName>
    <definedName name="DRGC2.espmvol.5yr.adj.espmvol_99"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GainsAboveParker!$B$4:$B$71</definedName>
    <definedName name="DvsToPkr_In_Min">GainsAboveParker!$C$4:$C$71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FlamingGorgeInflow.Unregulated!$B$4:$B$80</definedName>
    <definedName name="FGORG_IN_Min">FlamingGorgeInflow.Unregulated!$C$4:$C$80</definedName>
    <definedName name="FGORG_IN_Most">FlamingGorgeInflow.Unregulated!$D$4:$D$80</definedName>
    <definedName name="FGORG_IN_TIME">FlamingGorgeInflow.Unregulated!$A$4:$A$80</definedName>
    <definedName name="FlamingGorgeMax">HDBQueries!$F$13</definedName>
    <definedName name="FlamingGorgeMin">HDBQueries!$F$49</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Fontenelle.Inflow!$B$4:$B$80</definedName>
    <definedName name="FONTE_IN_Min">Fontenelle.Inflow!$C$4:$C$80</definedName>
    <definedName name="FONTE_IN_Most">Fontenelle.Inflow!$D$4:$D$80</definedName>
    <definedName name="FONTE_IN_TIME">Fontenelle.Inflow!$A$4:$A$80</definedName>
    <definedName name="FontenelleMax">HDBQueries!$D$13</definedName>
    <definedName name="FontenelleMin">HDBQueries!$D$49</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HDBQueries!$O$13</definedName>
    <definedName name="GainsAboveHooverMost">HDBQueries!$O$85</definedName>
    <definedName name="GainsAboveMeadMin">HDBQueries!$O$49</definedName>
    <definedName name="GainsGrandCanyonMax">HDBQueries!$N$13</definedName>
    <definedName name="GainsGrandCanyonMin">HDBQueries!$N$49</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00" localSheetId="21">TempForecast!$A$4:$AE$64</definedName>
    <definedName name="GBRW4.espmvol.5yr.adj.espmvol_101" localSheetId="21">TempForecast!$A$4:$AE$64</definedName>
    <definedName name="GBRW4.espmvol.5yr.adj.espmvol_102" localSheetId="21">TempForecast!$A$4:$AE$64</definedName>
    <definedName name="GBRW4.espmvol.5yr.adj.espmvol_11"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42" localSheetId="21">TempForecast!$A$4:$AE$64</definedName>
    <definedName name="GBRW4.espmvol.5yr.adj.espmvol_43" localSheetId="21">TempForecast!$A$4:$AE$64</definedName>
    <definedName name="GBRW4.espmvol.5yr.adj.espmvol_44" localSheetId="21">TempForecast!$A$4:$AE$64</definedName>
    <definedName name="GBRW4.espmvol.5yr.adj.espmvol_45" localSheetId="21">TempForecast!$A$4:$AE$64</definedName>
    <definedName name="GBRW4.espmvol.5yr.adj.espmvol_46" localSheetId="21">TempForecast!$A$4:$AE$64</definedName>
    <definedName name="GBRW4.espmvol.5yr.adj.espmvol_47" localSheetId="21">TempForecast!$A$4:$AE$64</definedName>
    <definedName name="GBRW4.espmvol.5yr.adj.espmvol_48" localSheetId="21">TempForecast!$A$4:$AE$64</definedName>
    <definedName name="GBRW4.espmvol.5yr.adj.espmvol_49" localSheetId="21">TempForecast!$A$4:$AE$64</definedName>
    <definedName name="GBRW4.espmvol.5yr.adj.espmvol_5" localSheetId="21">TempForecast!$A$4:$AE$64</definedName>
    <definedName name="GBRW4.espmvol.5yr.adj.espmvol_50" localSheetId="21">TempForecast!$A$4:$AE$64</definedName>
    <definedName name="GBRW4.espmvol.5yr.adj.espmvol_51" localSheetId="21">TempForecast!$A$4:$AE$64</definedName>
    <definedName name="GBRW4.espmvol.5yr.adj.espmvol_52" localSheetId="21">TempForecast!$A$4:$AE$64</definedName>
    <definedName name="GBRW4.espmvol.5yr.adj.espmvol_53" localSheetId="21">TempForecast!$A$4:$AE$64</definedName>
    <definedName name="GBRW4.espmvol.5yr.adj.espmvol_54" localSheetId="21">TempForecast!$A$4:$AE$64</definedName>
    <definedName name="GBRW4.espmvol.5yr.adj.espmvol_55" localSheetId="21">TempForecast!$A$4:$AE$64</definedName>
    <definedName name="GBRW4.espmvol.5yr.adj.espmvol_56" localSheetId="21">TempForecast!$A$4:$AE$64</definedName>
    <definedName name="GBRW4.espmvol.5yr.adj.espmvol_57" localSheetId="21">TempForecast!$A$4:$AE$64</definedName>
    <definedName name="GBRW4.espmvol.5yr.adj.espmvol_58" localSheetId="21">TempForecast!$A$4:$AE$64</definedName>
    <definedName name="GBRW4.espmvol.5yr.adj.espmvol_59" localSheetId="21">TempForecast!$A$4:$AE$64</definedName>
    <definedName name="GBRW4.espmvol.5yr.adj.espmvol_6" localSheetId="21">TempForecast!$A$4:$AE$64</definedName>
    <definedName name="GBRW4.espmvol.5yr.adj.espmvol_60" localSheetId="21">TempForecast!$A$4:$AE$64</definedName>
    <definedName name="GBRW4.espmvol.5yr.adj.espmvol_61" localSheetId="21">TempForecast!$A$4:$AE$64</definedName>
    <definedName name="GBRW4.espmvol.5yr.adj.espmvol_62" localSheetId="21">TempForecast!$A$4:$AE$64</definedName>
    <definedName name="GBRW4.espmvol.5yr.adj.espmvol_63" localSheetId="21">TempForecast!$A$4:$AE$64</definedName>
    <definedName name="GBRW4.espmvol.5yr.adj.espmvol_64" localSheetId="21">TempForecast!$A$4:$AE$64</definedName>
    <definedName name="GBRW4.espmvol.5yr.adj.espmvol_65" localSheetId="21">TempForecast!$A$4:$AE$64</definedName>
    <definedName name="GBRW4.espmvol.5yr.adj.espmvol_66" localSheetId="21">TempForecast!$A$4:$AE$64</definedName>
    <definedName name="GBRW4.espmvol.5yr.adj.espmvol_67" localSheetId="21">TempForecast!$A$4:$AE$64</definedName>
    <definedName name="GBRW4.espmvol.5yr.adj.espmvol_68" localSheetId="21">TempForecast!$A$4:$AE$64</definedName>
    <definedName name="GBRW4.espmvol.5yr.adj.espmvol_69" localSheetId="21">TempForecast!$A$4:$AE$64</definedName>
    <definedName name="GBRW4.espmvol.5yr.adj.espmvol_7" localSheetId="21">TempForecast!$A$4:$AE$64</definedName>
    <definedName name="GBRW4.espmvol.5yr.adj.espmvol_70" localSheetId="21">TempForecast!$A$4:$AE$64</definedName>
    <definedName name="GBRW4.espmvol.5yr.adj.espmvol_71" localSheetId="21">TempForecast!$A$4:$AE$64</definedName>
    <definedName name="GBRW4.espmvol.5yr.adj.espmvol_72" localSheetId="21">TempForecast!$A$4:$AE$64</definedName>
    <definedName name="GBRW4.espmvol.5yr.adj.espmvol_73" localSheetId="21">TempForecast!$A$4:$AE$64</definedName>
    <definedName name="GBRW4.espmvol.5yr.adj.espmvol_74" localSheetId="21">TempForecast!$A$4:$AE$64</definedName>
    <definedName name="GBRW4.espmvol.5yr.adj.espmvol_75" localSheetId="21">TempForecast!$A$4:$AE$64</definedName>
    <definedName name="GBRW4.espmvol.5yr.adj.espmvol_76" localSheetId="21">TempForecast!$A$4:$AE$64</definedName>
    <definedName name="GBRW4.espmvol.5yr.adj.espmvol_77" localSheetId="21">TempForecast!$A$4:$AE$64</definedName>
    <definedName name="GBRW4.espmvol.5yr.adj.espmvol_78" localSheetId="21">TempForecast!$A$4:$AE$64</definedName>
    <definedName name="GBRW4.espmvol.5yr.adj.espmvol_79" localSheetId="21">TempForecast!$A$4:$AE$64</definedName>
    <definedName name="GBRW4.espmvol.5yr.adj.espmvol_8" localSheetId="21">TempForecast!$A$4:$AE$64</definedName>
    <definedName name="GBRW4.espmvol.5yr.adj.espmvol_80" localSheetId="21">TempForecast!$A$4:$AE$64</definedName>
    <definedName name="GBRW4.espmvol.5yr.adj.espmvol_81" localSheetId="21">TempForecast!$A$4:$AE$64</definedName>
    <definedName name="GBRW4.espmvol.5yr.adj.espmvol_82" localSheetId="21">TempForecast!$A$4:$AE$64</definedName>
    <definedName name="GBRW4.espmvol.5yr.adj.espmvol_83" localSheetId="21">TempForecast!$A$4:$AE$64</definedName>
    <definedName name="GBRW4.espmvol.5yr.adj.espmvol_84" localSheetId="21">TempForecast!$A$4:$AE$64</definedName>
    <definedName name="GBRW4.espmvol.5yr.adj.espmvol_85" localSheetId="21">TempForecast!$A$4:$AE$64</definedName>
    <definedName name="GBRW4.espmvol.5yr.adj.espmvol_86" localSheetId="21">TempForecast!$A$4:$AE$64</definedName>
    <definedName name="GBRW4.espmvol.5yr.adj.espmvol_87" localSheetId="21">TempForecast!$A$4:$AE$64</definedName>
    <definedName name="GBRW4.espmvol.5yr.adj.espmvol_88" localSheetId="21">TempForecast!$A$4:$AE$64</definedName>
    <definedName name="GBRW4.espmvol.5yr.adj.espmvol_89" localSheetId="21">TempForecast!$A$4:$AE$64</definedName>
    <definedName name="GBRW4.espmvol.5yr.adj.espmvol_9" localSheetId="21">TempForecast!$A$4:$AE$64</definedName>
    <definedName name="GBRW4.espmvol.5yr.adj.espmvol_90" localSheetId="21">TempForecast!$A$4:$AE$64</definedName>
    <definedName name="GBRW4.espmvol.5yr.adj.espmvol_91" localSheetId="21">TempForecast!$A$4:$AE$64</definedName>
    <definedName name="GBRW4.espmvol.5yr.adj.espmvol_92" localSheetId="21">TempForecast!$A$4:$AE$64</definedName>
    <definedName name="GBRW4.espmvol.5yr.adj.espmvol_93" localSheetId="21">TempForecast!$A$4:$AE$64</definedName>
    <definedName name="GBRW4.espmvol.5yr.adj.espmvol_94" localSheetId="21">TempForecast!$A$4:$AE$64</definedName>
    <definedName name="GBRW4.espmvol.5yr.adj.espmvol_95" localSheetId="21">TempForecast!$A$4:$AE$64</definedName>
    <definedName name="GBRW4.espmvol.5yr.adj.espmvol_96" localSheetId="21">TempForecast!$A$4:$AE$64</definedName>
    <definedName name="GBRW4.espmvol.5yr.adj.espmvol_97" localSheetId="21">TempForecast!$A$4:$AE$64</definedName>
    <definedName name="GBRW4.espmvol.5yr.adj.espmvol_98" localSheetId="21">TempForecast!$A$4:$AE$64</definedName>
    <definedName name="GBRW4.espmvol.5yr.adj.espmvol_99"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00" localSheetId="21">TempForecast!$A$4:$AE$64</definedName>
    <definedName name="GJNC2LOC.espmvol.5yr.adj.espmvol_101" localSheetId="21">TempForecast!$A$4:$AE$64</definedName>
    <definedName name="GJNC2LOC.espmvol.5yr.adj.espmvol_102" localSheetId="21">TempForecast!$A$4:$AE$64</definedName>
    <definedName name="GJNC2LOC.espmvol.5yr.adj.espmvol_11"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42" localSheetId="21">TempForecast!$A$4:$AE$64</definedName>
    <definedName name="GJNC2LOC.espmvol.5yr.adj.espmvol_43" localSheetId="21">TempForecast!$A$4:$AE$64</definedName>
    <definedName name="GJNC2LOC.espmvol.5yr.adj.espmvol_44" localSheetId="21">TempForecast!$A$4:$AE$64</definedName>
    <definedName name="GJNC2LOC.espmvol.5yr.adj.espmvol_45" localSheetId="21">TempForecast!$A$4:$AE$64</definedName>
    <definedName name="GJNC2LOC.espmvol.5yr.adj.espmvol_46" localSheetId="21">TempForecast!$A$4:$AE$64</definedName>
    <definedName name="GJNC2LOC.espmvol.5yr.adj.espmvol_47" localSheetId="21">TempForecast!$A$4:$AE$64</definedName>
    <definedName name="GJNC2LOC.espmvol.5yr.adj.espmvol_48" localSheetId="21">TempForecast!$A$4:$AE$64</definedName>
    <definedName name="GJNC2LOC.espmvol.5yr.adj.espmvol_49" localSheetId="21">TempForecast!$A$4:$AE$64</definedName>
    <definedName name="GJNC2LOC.espmvol.5yr.adj.espmvol_5" localSheetId="21">TempForecast!$A$4:$AE$64</definedName>
    <definedName name="GJNC2LOC.espmvol.5yr.adj.espmvol_50" localSheetId="21">TempForecast!$A$4:$AE$64</definedName>
    <definedName name="GJNC2LOC.espmvol.5yr.adj.espmvol_51" localSheetId="21">TempForecast!$A$4:$AE$64</definedName>
    <definedName name="GJNC2LOC.espmvol.5yr.adj.espmvol_52" localSheetId="21">TempForecast!$A$4:$AE$64</definedName>
    <definedName name="GJNC2LOC.espmvol.5yr.adj.espmvol_53" localSheetId="21">TempForecast!$A$4:$AE$64</definedName>
    <definedName name="GJNC2LOC.espmvol.5yr.adj.espmvol_54" localSheetId="21">TempForecast!$A$4:$AE$64</definedName>
    <definedName name="GJNC2LOC.espmvol.5yr.adj.espmvol_55" localSheetId="21">TempForecast!$A$4:$AE$64</definedName>
    <definedName name="GJNC2LOC.espmvol.5yr.adj.espmvol_56" localSheetId="21">TempForecast!$A$4:$AE$64</definedName>
    <definedName name="GJNC2LOC.espmvol.5yr.adj.espmvol_57" localSheetId="21">TempForecast!$A$4:$AE$64</definedName>
    <definedName name="GJNC2LOC.espmvol.5yr.adj.espmvol_58" localSheetId="21">TempForecast!$A$4:$AE$64</definedName>
    <definedName name="GJNC2LOC.espmvol.5yr.adj.espmvol_59" localSheetId="21">TempForecast!$A$4:$AE$64</definedName>
    <definedName name="GJNC2LOC.espmvol.5yr.adj.espmvol_6" localSheetId="21">TempForecast!$A$4:$AE$64</definedName>
    <definedName name="GJNC2LOC.espmvol.5yr.adj.espmvol_60" localSheetId="21">TempForecast!$A$4:$AE$64</definedName>
    <definedName name="GJNC2LOC.espmvol.5yr.adj.espmvol_61" localSheetId="21">TempForecast!$A$4:$AE$64</definedName>
    <definedName name="GJNC2LOC.espmvol.5yr.adj.espmvol_62" localSheetId="21">TempForecast!$A$4:$AE$64</definedName>
    <definedName name="GJNC2LOC.espmvol.5yr.adj.espmvol_63" localSheetId="21">TempForecast!$A$4:$AE$64</definedName>
    <definedName name="GJNC2LOC.espmvol.5yr.adj.espmvol_64" localSheetId="21">TempForecast!$A$4:$AE$64</definedName>
    <definedName name="GJNC2LOC.espmvol.5yr.adj.espmvol_65" localSheetId="21">TempForecast!$A$4:$AE$64</definedName>
    <definedName name="GJNC2LOC.espmvol.5yr.adj.espmvol_66" localSheetId="21">TempForecast!$A$4:$AE$64</definedName>
    <definedName name="GJNC2LOC.espmvol.5yr.adj.espmvol_67" localSheetId="21">TempForecast!$A$4:$AE$64</definedName>
    <definedName name="GJNC2LOC.espmvol.5yr.adj.espmvol_68" localSheetId="21">TempForecast!$A$4:$AE$64</definedName>
    <definedName name="GJNC2LOC.espmvol.5yr.adj.espmvol_69" localSheetId="21">TempForecast!$A$4:$AE$64</definedName>
    <definedName name="GJNC2LOC.espmvol.5yr.adj.espmvol_7" localSheetId="21">TempForecast!$A$4:$AE$64</definedName>
    <definedName name="GJNC2LOC.espmvol.5yr.adj.espmvol_70" localSheetId="21">TempForecast!$A$4:$AE$64</definedName>
    <definedName name="GJNC2LOC.espmvol.5yr.adj.espmvol_71" localSheetId="21">TempForecast!$A$4:$AE$64</definedName>
    <definedName name="GJNC2LOC.espmvol.5yr.adj.espmvol_72" localSheetId="21">TempForecast!$A$4:$AE$64</definedName>
    <definedName name="GJNC2LOC.espmvol.5yr.adj.espmvol_73" localSheetId="21">TempForecast!$A$4:$AE$64</definedName>
    <definedName name="GJNC2LOC.espmvol.5yr.adj.espmvol_74" localSheetId="21">TempForecast!$A$4:$AE$64</definedName>
    <definedName name="GJNC2LOC.espmvol.5yr.adj.espmvol_75" localSheetId="21">TempForecast!$A$4:$AE$64</definedName>
    <definedName name="GJNC2LOC.espmvol.5yr.adj.espmvol_76" localSheetId="21">TempForecast!$A$4:$AE$64</definedName>
    <definedName name="GJNC2LOC.espmvol.5yr.adj.espmvol_77" localSheetId="21">TempForecast!$A$4:$AE$64</definedName>
    <definedName name="GJNC2LOC.espmvol.5yr.adj.espmvol_78" localSheetId="21">TempForecast!$A$4:$AE$64</definedName>
    <definedName name="GJNC2LOC.espmvol.5yr.adj.espmvol_79" localSheetId="21">TempForecast!$A$4:$AE$64</definedName>
    <definedName name="GJNC2LOC.espmvol.5yr.adj.espmvol_8" localSheetId="21">TempForecast!$A$4:$AE$64</definedName>
    <definedName name="GJNC2LOC.espmvol.5yr.adj.espmvol_80" localSheetId="21">TempForecast!$A$4:$AE$64</definedName>
    <definedName name="GJNC2LOC.espmvol.5yr.adj.espmvol_81" localSheetId="21">TempForecast!$A$4:$AE$64</definedName>
    <definedName name="GJNC2LOC.espmvol.5yr.adj.espmvol_82" localSheetId="21">TempForecast!$A$4:$AE$64</definedName>
    <definedName name="GJNC2LOC.espmvol.5yr.adj.espmvol_83" localSheetId="21">TempForecast!$A$4:$AE$64</definedName>
    <definedName name="GJNC2LOC.espmvol.5yr.adj.espmvol_84" localSheetId="21">TempForecast!$A$4:$AE$64</definedName>
    <definedName name="GJNC2LOC.espmvol.5yr.adj.espmvol_85" localSheetId="21">TempForecast!$A$4:$AE$64</definedName>
    <definedName name="GJNC2LOC.espmvol.5yr.adj.espmvol_86" localSheetId="21">TempForecast!$A$4:$AE$64</definedName>
    <definedName name="GJNC2LOC.espmvol.5yr.adj.espmvol_87" localSheetId="21">TempForecast!$A$4:$AE$64</definedName>
    <definedName name="GJNC2LOC.espmvol.5yr.adj.espmvol_88" localSheetId="21">TempForecast!$A$4:$AE$64</definedName>
    <definedName name="GJNC2LOC.espmvol.5yr.adj.espmvol_89" localSheetId="21">TempForecast!$A$4:$AE$64</definedName>
    <definedName name="GJNC2LOC.espmvol.5yr.adj.espmvol_9" localSheetId="21">TempForecast!$A$4:$AE$64</definedName>
    <definedName name="GJNC2LOC.espmvol.5yr.adj.espmvol_90" localSheetId="21">TempForecast!$A$4:$AE$64</definedName>
    <definedName name="GJNC2LOC.espmvol.5yr.adj.espmvol_91" localSheetId="21">TempForecast!$A$4:$AE$64</definedName>
    <definedName name="GJNC2LOC.espmvol.5yr.adj.espmvol_92" localSheetId="21">TempForecast!$A$4:$AE$64</definedName>
    <definedName name="GJNC2LOC.espmvol.5yr.adj.espmvol_93" localSheetId="21">TempForecast!$A$4:$AE$64</definedName>
    <definedName name="GJNC2LOC.espmvol.5yr.adj.espmvol_94" localSheetId="21">TempForecast!$A$4:$AE$64</definedName>
    <definedName name="GJNC2LOC.espmvol.5yr.adj.espmvol_95" localSheetId="21">TempForecast!$A$4:$AE$64</definedName>
    <definedName name="GJNC2LOC.espmvol.5yr.adj.espmvol_96" localSheetId="21">TempForecast!$A$4:$AE$64</definedName>
    <definedName name="GJNC2LOC.espmvol.5yr.adj.espmvol_97" localSheetId="21">TempForecast!$A$4:$AE$64</definedName>
    <definedName name="GJNC2LOC.espmvol.5yr.adj.espmvol_98" localSheetId="21">TempForecast!$A$4:$AE$64</definedName>
    <definedName name="GJNC2LOC.espmvol.5yr.adj.espmvol_99"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00" localSheetId="21">TempForecast!$A$4:$AE$64</definedName>
    <definedName name="GLDA3.espmvol.5yr.adj.espmvol_101" localSheetId="21">TempForecast!$A$4:$AE$64</definedName>
    <definedName name="GLDA3.espmvol.5yr.adj.espmvol_102" localSheetId="21">TempForecast!$A$4:$AE$64</definedName>
    <definedName name="GLDA3.espmvol.5yr.adj.espmvol_11"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42" localSheetId="21">TempForecast!$A$4:$AE$64</definedName>
    <definedName name="GLDA3.espmvol.5yr.adj.espmvol_43" localSheetId="21">TempForecast!$A$4:$AE$64</definedName>
    <definedName name="GLDA3.espmvol.5yr.adj.espmvol_44" localSheetId="21">TempForecast!$A$4:$AE$64</definedName>
    <definedName name="GLDA3.espmvol.5yr.adj.espmvol_45" localSheetId="21">TempForecast!$A$4:$AE$64</definedName>
    <definedName name="GLDA3.espmvol.5yr.adj.espmvol_46" localSheetId="21">TempForecast!$A$4:$AE$64</definedName>
    <definedName name="GLDA3.espmvol.5yr.adj.espmvol_47" localSheetId="21">TempForecast!$A$4:$AE$64</definedName>
    <definedName name="GLDA3.espmvol.5yr.adj.espmvol_48" localSheetId="21">TempForecast!$A$4:$AE$64</definedName>
    <definedName name="GLDA3.espmvol.5yr.adj.espmvol_49" localSheetId="21">TempForecast!$A$4:$AE$64</definedName>
    <definedName name="GLDA3.espmvol.5yr.adj.espmvol_5" localSheetId="21">TempForecast!$A$4:$AE$64</definedName>
    <definedName name="GLDA3.espmvol.5yr.adj.espmvol_50" localSheetId="21">TempForecast!$A$4:$AE$64</definedName>
    <definedName name="GLDA3.espmvol.5yr.adj.espmvol_51" localSheetId="21">TempForecast!$A$4:$AE$64</definedName>
    <definedName name="GLDA3.espmvol.5yr.adj.espmvol_52" localSheetId="21">TempForecast!$A$4:$AE$64</definedName>
    <definedName name="GLDA3.espmvol.5yr.adj.espmvol_53" localSheetId="21">TempForecast!$A$4:$AE$64</definedName>
    <definedName name="GLDA3.espmvol.5yr.adj.espmvol_54" localSheetId="21">TempForecast!$A$4:$AE$64</definedName>
    <definedName name="GLDA3.espmvol.5yr.adj.espmvol_55" localSheetId="21">TempForecast!$A$4:$AE$64</definedName>
    <definedName name="GLDA3.espmvol.5yr.adj.espmvol_56" localSheetId="21">TempForecast!$A$4:$AE$64</definedName>
    <definedName name="GLDA3.espmvol.5yr.adj.espmvol_57" localSheetId="21">TempForecast!$A$4:$AE$64</definedName>
    <definedName name="GLDA3.espmvol.5yr.adj.espmvol_58" localSheetId="21">TempForecast!$A$4:$AE$64</definedName>
    <definedName name="GLDA3.espmvol.5yr.adj.espmvol_59" localSheetId="21">TempForecast!$A$4:$AE$64</definedName>
    <definedName name="GLDA3.espmvol.5yr.adj.espmvol_6" localSheetId="21">TempForecast!$A$4:$AE$64</definedName>
    <definedName name="GLDA3.espmvol.5yr.adj.espmvol_60" localSheetId="21">TempForecast!$A$4:$AE$64</definedName>
    <definedName name="GLDA3.espmvol.5yr.adj.espmvol_61" localSheetId="21">TempForecast!$A$4:$AE$64</definedName>
    <definedName name="GLDA3.espmvol.5yr.adj.espmvol_62" localSheetId="21">TempForecast!$A$4:$AE$64</definedName>
    <definedName name="GLDA3.espmvol.5yr.adj.espmvol_63" localSheetId="21">TempForecast!$A$4:$AE$64</definedName>
    <definedName name="GLDA3.espmvol.5yr.adj.espmvol_64" localSheetId="21">TempForecast!$A$4:$AE$64</definedName>
    <definedName name="GLDA3.espmvol.5yr.adj.espmvol_65" localSheetId="21">TempForecast!$A$4:$AE$64</definedName>
    <definedName name="GLDA3.espmvol.5yr.adj.espmvol_66" localSheetId="21">TempForecast!$A$4:$AE$64</definedName>
    <definedName name="GLDA3.espmvol.5yr.adj.espmvol_67" localSheetId="21">TempForecast!$A$4:$AE$64</definedName>
    <definedName name="GLDA3.espmvol.5yr.adj.espmvol_68" localSheetId="21">TempForecast!$A$4:$AE$64</definedName>
    <definedName name="GLDA3.espmvol.5yr.adj.espmvol_69" localSheetId="21">TempForecast!$A$4:$AE$64</definedName>
    <definedName name="GLDA3.espmvol.5yr.adj.espmvol_7" localSheetId="21">TempForecast!$A$4:$AE$64</definedName>
    <definedName name="GLDA3.espmvol.5yr.adj.espmvol_70" localSheetId="21">TempForecast!$A$4:$AE$64</definedName>
    <definedName name="GLDA3.espmvol.5yr.adj.espmvol_71" localSheetId="21">TempForecast!$A$4:$AE$64</definedName>
    <definedName name="GLDA3.espmvol.5yr.adj.espmvol_72" localSheetId="21">TempForecast!$A$4:$AE$64</definedName>
    <definedName name="GLDA3.espmvol.5yr.adj.espmvol_73" localSheetId="21">TempForecast!$A$4:$AE$64</definedName>
    <definedName name="GLDA3.espmvol.5yr.adj.espmvol_74" localSheetId="21">TempForecast!$A$4:$AE$64</definedName>
    <definedName name="GLDA3.espmvol.5yr.adj.espmvol_75" localSheetId="21">TempForecast!$A$4:$AE$64</definedName>
    <definedName name="GLDA3.espmvol.5yr.adj.espmvol_76" localSheetId="21">TempForecast!$A$4:$AE$64</definedName>
    <definedName name="GLDA3.espmvol.5yr.adj.espmvol_77" localSheetId="21">TempForecast!$A$4:$AE$64</definedName>
    <definedName name="GLDA3.espmvol.5yr.adj.espmvol_78" localSheetId="21">TempForecast!$A$4:$AE$64</definedName>
    <definedName name="GLDA3.espmvol.5yr.adj.espmvol_79" localSheetId="21">TempForecast!$A$4:$AE$64</definedName>
    <definedName name="GLDA3.espmvol.5yr.adj.espmvol_8" localSheetId="21">TempForecast!$A$4:$AE$64</definedName>
    <definedName name="GLDA3.espmvol.5yr.adj.espmvol_80" localSheetId="21">TempForecast!$A$4:$AE$64</definedName>
    <definedName name="GLDA3.espmvol.5yr.adj.espmvol_81" localSheetId="21">TempForecast!$A$4:$AE$64</definedName>
    <definedName name="GLDA3.espmvol.5yr.adj.espmvol_82" localSheetId="21">TempForecast!$A$4:$AE$64</definedName>
    <definedName name="GLDA3.espmvol.5yr.adj.espmvol_83" localSheetId="21">TempForecast!$A$4:$AE$64</definedName>
    <definedName name="GLDA3.espmvol.5yr.adj.espmvol_84" localSheetId="21">TempForecast!$A$4:$AE$64</definedName>
    <definedName name="GLDA3.espmvol.5yr.adj.espmvol_85" localSheetId="21">TempForecast!$A$4:$AE$64</definedName>
    <definedName name="GLDA3.espmvol.5yr.adj.espmvol_86" localSheetId="21">TempForecast!$A$4:$AE$64</definedName>
    <definedName name="GLDA3.espmvol.5yr.adj.espmvol_87" localSheetId="21">TempForecast!$A$4:$AE$64</definedName>
    <definedName name="GLDA3.espmvol.5yr.adj.espmvol_88" localSheetId="21">TempForecast!$A$4:$AE$64</definedName>
    <definedName name="GLDA3.espmvol.5yr.adj.espmvol_89" localSheetId="21">TempForecast!$A$4:$AE$64</definedName>
    <definedName name="GLDA3.espmvol.5yr.adj.espmvol_9" localSheetId="21">TempForecast!$A$4:$AE$64</definedName>
    <definedName name="GLDA3.espmvol.5yr.adj.espmvol_90" localSheetId="21">TempForecast!$A$4:$AE$64</definedName>
    <definedName name="GLDA3.espmvol.5yr.adj.espmvol_91" localSheetId="21">TempForecast!$A$4:$AE$64</definedName>
    <definedName name="GLDA3.espmvol.5yr.adj.espmvol_92" localSheetId="21">TempForecast!$A$4:$AE$64</definedName>
    <definedName name="GLDA3.espmvol.5yr.adj.espmvol_93" localSheetId="21">TempForecast!$A$4:$AE$64</definedName>
    <definedName name="GLDA3.espmvol.5yr.adj.espmvol_94" localSheetId="21">TempForecast!$A$4:$AE$64</definedName>
    <definedName name="GLDA3.espmvol.5yr.adj.espmvol_95" localSheetId="21">TempForecast!$A$4:$AE$64</definedName>
    <definedName name="GLDA3.espmvol.5yr.adj.espmvol_96" localSheetId="21">TempForecast!$A$4:$AE$64</definedName>
    <definedName name="GLDA3.espmvol.5yr.adj.espmvol_97" localSheetId="21">TempForecast!$A$4:$AE$64</definedName>
    <definedName name="GLDA3.espmvol.5yr.adj.espmvol_98" localSheetId="21">TempForecast!$A$4:$AE$64</definedName>
    <definedName name="GLDA3.espmvol.5yr.adj.espmvol_99"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00" localSheetId="21">TempForecast!$A$4:$AE$64</definedName>
    <definedName name="GRNU1.espmvol.5yr.adj.espmvol_101" localSheetId="21">TempForecast!$A$4:$AE$64</definedName>
    <definedName name="GRNU1.espmvol.5yr.adj.espmvol_102" localSheetId="21">TempForecast!$A$4:$AE$64</definedName>
    <definedName name="GRNU1.espmvol.5yr.adj.espmvol_11"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42" localSheetId="21">TempForecast!$A$4:$AE$64</definedName>
    <definedName name="GRNU1.espmvol.5yr.adj.espmvol_43" localSheetId="21">TempForecast!$A$4:$AE$64</definedName>
    <definedName name="GRNU1.espmvol.5yr.adj.espmvol_44" localSheetId="21">TempForecast!$A$4:$AE$64</definedName>
    <definedName name="GRNU1.espmvol.5yr.adj.espmvol_45" localSheetId="21">TempForecast!$A$4:$AE$64</definedName>
    <definedName name="GRNU1.espmvol.5yr.adj.espmvol_46" localSheetId="21">TempForecast!$A$4:$AE$64</definedName>
    <definedName name="GRNU1.espmvol.5yr.adj.espmvol_47" localSheetId="21">TempForecast!$A$4:$AE$64</definedName>
    <definedName name="GRNU1.espmvol.5yr.adj.espmvol_48" localSheetId="21">TempForecast!$A$4:$AE$64</definedName>
    <definedName name="GRNU1.espmvol.5yr.adj.espmvol_49" localSheetId="21">TempForecast!$A$4:$AE$64</definedName>
    <definedName name="GRNU1.espmvol.5yr.adj.espmvol_5" localSheetId="21">TempForecast!$A$4:$AE$64</definedName>
    <definedName name="GRNU1.espmvol.5yr.adj.espmvol_50" localSheetId="21">TempForecast!$A$4:$AE$64</definedName>
    <definedName name="GRNU1.espmvol.5yr.adj.espmvol_51" localSheetId="21">TempForecast!$A$4:$AE$64</definedName>
    <definedName name="GRNU1.espmvol.5yr.adj.espmvol_52" localSheetId="21">TempForecast!$A$4:$AE$64</definedName>
    <definedName name="GRNU1.espmvol.5yr.adj.espmvol_53" localSheetId="21">TempForecast!$A$4:$AE$64</definedName>
    <definedName name="GRNU1.espmvol.5yr.adj.espmvol_54" localSheetId="21">TempForecast!$A$4:$AE$64</definedName>
    <definedName name="GRNU1.espmvol.5yr.adj.espmvol_55" localSheetId="21">TempForecast!$A$4:$AE$64</definedName>
    <definedName name="GRNU1.espmvol.5yr.adj.espmvol_56" localSheetId="21">TempForecast!$A$4:$AE$64</definedName>
    <definedName name="GRNU1.espmvol.5yr.adj.espmvol_57" localSheetId="21">TempForecast!$A$4:$AE$64</definedName>
    <definedName name="GRNU1.espmvol.5yr.adj.espmvol_58" localSheetId="21">TempForecast!$A$4:$AE$64</definedName>
    <definedName name="GRNU1.espmvol.5yr.adj.espmvol_59" localSheetId="21">TempForecast!$A$4:$AE$64</definedName>
    <definedName name="GRNU1.espmvol.5yr.adj.espmvol_6" localSheetId="21">TempForecast!$A$4:$AE$64</definedName>
    <definedName name="GRNU1.espmvol.5yr.adj.espmvol_60" localSheetId="21">TempForecast!$A$4:$AE$64</definedName>
    <definedName name="GRNU1.espmvol.5yr.adj.espmvol_61" localSheetId="21">TempForecast!$A$4:$AE$64</definedName>
    <definedName name="GRNU1.espmvol.5yr.adj.espmvol_62" localSheetId="21">TempForecast!$A$4:$AE$64</definedName>
    <definedName name="GRNU1.espmvol.5yr.adj.espmvol_63" localSheetId="21">TempForecast!$A$4:$AE$64</definedName>
    <definedName name="GRNU1.espmvol.5yr.adj.espmvol_64" localSheetId="21">TempForecast!$A$4:$AE$64</definedName>
    <definedName name="GRNU1.espmvol.5yr.adj.espmvol_65" localSheetId="21">TempForecast!$A$4:$AE$64</definedName>
    <definedName name="GRNU1.espmvol.5yr.adj.espmvol_66" localSheetId="21">TempForecast!$A$4:$AE$64</definedName>
    <definedName name="GRNU1.espmvol.5yr.adj.espmvol_67" localSheetId="21">TempForecast!$A$4:$AE$64</definedName>
    <definedName name="GRNU1.espmvol.5yr.adj.espmvol_68" localSheetId="21">TempForecast!$A$4:$AE$64</definedName>
    <definedName name="GRNU1.espmvol.5yr.adj.espmvol_69" localSheetId="21">TempForecast!$A$4:$AE$64</definedName>
    <definedName name="GRNU1.espmvol.5yr.adj.espmvol_7" localSheetId="21">TempForecast!$A$4:$AE$64</definedName>
    <definedName name="GRNU1.espmvol.5yr.adj.espmvol_70" localSheetId="21">TempForecast!$A$4:$AE$64</definedName>
    <definedName name="GRNU1.espmvol.5yr.adj.espmvol_71" localSheetId="21">TempForecast!$A$4:$AE$64</definedName>
    <definedName name="GRNU1.espmvol.5yr.adj.espmvol_72" localSheetId="21">TempForecast!$A$4:$AE$64</definedName>
    <definedName name="GRNU1.espmvol.5yr.adj.espmvol_73" localSheetId="21">TempForecast!$A$4:$AE$64</definedName>
    <definedName name="GRNU1.espmvol.5yr.adj.espmvol_74" localSheetId="21">TempForecast!$A$4:$AE$64</definedName>
    <definedName name="GRNU1.espmvol.5yr.adj.espmvol_75" localSheetId="21">TempForecast!$A$4:$AE$64</definedName>
    <definedName name="GRNU1.espmvol.5yr.adj.espmvol_76" localSheetId="21">TempForecast!$A$4:$AE$64</definedName>
    <definedName name="GRNU1.espmvol.5yr.adj.espmvol_77" localSheetId="21">TempForecast!$A$4:$AE$64</definedName>
    <definedName name="GRNU1.espmvol.5yr.adj.espmvol_78" localSheetId="21">TempForecast!$A$4:$AE$64</definedName>
    <definedName name="GRNU1.espmvol.5yr.adj.espmvol_79" localSheetId="21">TempForecast!$A$4:$AE$64</definedName>
    <definedName name="GRNU1.espmvol.5yr.adj.espmvol_8" localSheetId="21">TempForecast!$A$4:$AE$64</definedName>
    <definedName name="GRNU1.espmvol.5yr.adj.espmvol_80" localSheetId="21">TempForecast!$A$4:$AE$64</definedName>
    <definedName name="GRNU1.espmvol.5yr.adj.espmvol_81" localSheetId="21">TempForecast!$A$4:$AE$64</definedName>
    <definedName name="GRNU1.espmvol.5yr.adj.espmvol_82" localSheetId="21">TempForecast!$A$4:$AE$64</definedName>
    <definedName name="GRNU1.espmvol.5yr.adj.espmvol_83" localSheetId="21">TempForecast!$A$4:$AE$64</definedName>
    <definedName name="GRNU1.espmvol.5yr.adj.espmvol_84" localSheetId="21">TempForecast!$A$4:$AE$64</definedName>
    <definedName name="GRNU1.espmvol.5yr.adj.espmvol_85" localSheetId="21">TempForecast!$A$4:$AE$64</definedName>
    <definedName name="GRNU1.espmvol.5yr.adj.espmvol_86" localSheetId="21">TempForecast!$A$4:$AE$64</definedName>
    <definedName name="GRNU1.espmvol.5yr.adj.espmvol_87" localSheetId="21">TempForecast!$A$4:$AE$64</definedName>
    <definedName name="GRNU1.espmvol.5yr.adj.espmvol_88" localSheetId="21">TempForecast!$A$4:$AE$64</definedName>
    <definedName name="GRNU1.espmvol.5yr.adj.espmvol_89" localSheetId="21">TempForecast!$A$4:$AE$64</definedName>
    <definedName name="GRNU1.espmvol.5yr.adj.espmvol_9" localSheetId="21">TempForecast!$A$4:$AE$64</definedName>
    <definedName name="GRNU1.espmvol.5yr.adj.espmvol_90" localSheetId="21">TempForecast!$A$4:$AE$64</definedName>
    <definedName name="GRNU1.espmvol.5yr.adj.espmvol_91" localSheetId="21">TempForecast!$A$4:$AE$64</definedName>
    <definedName name="GRNU1.espmvol.5yr.adj.espmvol_92" localSheetId="21">TempForecast!$A$4:$AE$64</definedName>
    <definedName name="GRNU1.espmvol.5yr.adj.espmvol_93" localSheetId="21">TempForecast!$A$4:$AE$64</definedName>
    <definedName name="GRNU1.espmvol.5yr.adj.espmvol_94" localSheetId="21">TempForecast!$A$4:$AE$64</definedName>
    <definedName name="GRNU1.espmvol.5yr.adj.espmvol_95" localSheetId="21">TempForecast!$A$4:$AE$64</definedName>
    <definedName name="GRNU1.espmvol.5yr.adj.espmvol_96" localSheetId="21">TempForecast!$A$4:$AE$64</definedName>
    <definedName name="GRNU1.espmvol.5yr.adj.espmvol_97" localSheetId="21">TempForecast!$A$4:$AE$64</definedName>
    <definedName name="GRNU1.espmvol.5yr.adj.espmvol_98" localSheetId="21">TempForecast!$A$4:$AE$64</definedName>
    <definedName name="GRNU1.espmvol.5yr.adj.espmvol_99"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GainsAboveDavis!$B$4:$B$71</definedName>
    <definedName name="HvrToDvs_In_Min">GainsAboveDavis!$C$4:$C$71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GainsImpToNIB!$B$4:$B$71</definedName>
    <definedName name="ImpToMex_In_Min">GainsImpToNIB!$C$4:$C$71</definedName>
    <definedName name="ImpToMex_In_Most">GainsImpToNIB!$D$4:$D$71</definedName>
    <definedName name="ImpToMex_In_Time">GainsImpToNIB!$A$4:$A$71</definedName>
    <definedName name="MorrowPointMax">HDBQueries!$G$13</definedName>
    <definedName name="MorrowPointMin">HDBQueries!$G$49</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MorrowPointInflow.Unregulated!$B$4:$B$80</definedName>
    <definedName name="MPOIN_IN_Min">MorrowPointInflow.Unregulated!$C$4:$C$80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00" localSheetId="21">TempForecast!$A$4:$AE$64</definedName>
    <definedName name="MPSC2.espmvol.5yr.adj.espmvol_101" localSheetId="21">TempForecast!$A$4:$AE$64</definedName>
    <definedName name="MPSC2.espmvol.5yr.adj.espmvol_102" localSheetId="21">TempForecast!$A$4:$AE$64</definedName>
    <definedName name="MPSC2.espmvol.5yr.adj.espmvol_11"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42" localSheetId="21">TempForecast!$A$4:$AE$64</definedName>
    <definedName name="MPSC2.espmvol.5yr.adj.espmvol_43" localSheetId="21">TempForecast!$A$4:$AE$64</definedName>
    <definedName name="MPSC2.espmvol.5yr.adj.espmvol_44" localSheetId="21">TempForecast!$A$4:$AE$64</definedName>
    <definedName name="MPSC2.espmvol.5yr.adj.espmvol_45" localSheetId="21">TempForecast!$A$4:$AE$64</definedName>
    <definedName name="MPSC2.espmvol.5yr.adj.espmvol_46" localSheetId="21">TempForecast!$A$4:$AE$64</definedName>
    <definedName name="MPSC2.espmvol.5yr.adj.espmvol_47" localSheetId="21">TempForecast!$A$4:$AE$64</definedName>
    <definedName name="MPSC2.espmvol.5yr.adj.espmvol_48" localSheetId="21">TempForecast!$A$4:$AE$64</definedName>
    <definedName name="MPSC2.espmvol.5yr.adj.espmvol_49" localSheetId="21">TempForecast!$A$4:$AE$64</definedName>
    <definedName name="MPSC2.espmvol.5yr.adj.espmvol_5" localSheetId="21">TempForecast!$A$4:$AE$64</definedName>
    <definedName name="MPSC2.espmvol.5yr.adj.espmvol_50" localSheetId="21">TempForecast!$A$4:$AE$64</definedName>
    <definedName name="MPSC2.espmvol.5yr.adj.espmvol_51" localSheetId="21">TempForecast!$A$4:$AE$64</definedName>
    <definedName name="MPSC2.espmvol.5yr.adj.espmvol_52" localSheetId="21">TempForecast!$A$4:$AE$64</definedName>
    <definedName name="MPSC2.espmvol.5yr.adj.espmvol_53" localSheetId="21">TempForecast!$A$4:$AE$64</definedName>
    <definedName name="MPSC2.espmvol.5yr.adj.espmvol_54" localSheetId="21">TempForecast!$A$4:$AE$64</definedName>
    <definedName name="MPSC2.espmvol.5yr.adj.espmvol_55" localSheetId="21">TempForecast!$A$4:$AE$64</definedName>
    <definedName name="MPSC2.espmvol.5yr.adj.espmvol_56" localSheetId="21">TempForecast!$A$4:$AE$64</definedName>
    <definedName name="MPSC2.espmvol.5yr.adj.espmvol_57" localSheetId="21">TempForecast!$A$4:$AE$64</definedName>
    <definedName name="MPSC2.espmvol.5yr.adj.espmvol_58" localSheetId="21">TempForecast!$A$4:$AE$64</definedName>
    <definedName name="MPSC2.espmvol.5yr.adj.espmvol_59" localSheetId="21">TempForecast!$A$4:$AE$64</definedName>
    <definedName name="MPSC2.espmvol.5yr.adj.espmvol_6" localSheetId="21">TempForecast!$A$4:$AE$64</definedName>
    <definedName name="MPSC2.espmvol.5yr.adj.espmvol_60" localSheetId="21">TempForecast!$A$4:$AE$64</definedName>
    <definedName name="MPSC2.espmvol.5yr.adj.espmvol_61" localSheetId="21">TempForecast!$A$4:$AE$64</definedName>
    <definedName name="MPSC2.espmvol.5yr.adj.espmvol_62" localSheetId="21">TempForecast!$A$4:$AE$64</definedName>
    <definedName name="MPSC2.espmvol.5yr.adj.espmvol_63" localSheetId="21">TempForecast!$A$4:$AE$64</definedName>
    <definedName name="MPSC2.espmvol.5yr.adj.espmvol_64" localSheetId="21">TempForecast!$A$4:$AE$64</definedName>
    <definedName name="MPSC2.espmvol.5yr.adj.espmvol_65" localSheetId="21">TempForecast!$A$4:$AE$64</definedName>
    <definedName name="MPSC2.espmvol.5yr.adj.espmvol_66" localSheetId="21">TempForecast!$A$4:$AE$64</definedName>
    <definedName name="MPSC2.espmvol.5yr.adj.espmvol_67" localSheetId="21">TempForecast!$A$4:$AE$64</definedName>
    <definedName name="MPSC2.espmvol.5yr.adj.espmvol_68" localSheetId="21">TempForecast!$A$4:$AE$64</definedName>
    <definedName name="MPSC2.espmvol.5yr.adj.espmvol_69" localSheetId="21">TempForecast!$A$4:$AE$64</definedName>
    <definedName name="MPSC2.espmvol.5yr.adj.espmvol_7" localSheetId="21">TempForecast!$A$4:$AE$64</definedName>
    <definedName name="MPSC2.espmvol.5yr.adj.espmvol_70" localSheetId="21">TempForecast!$A$4:$AE$64</definedName>
    <definedName name="MPSC2.espmvol.5yr.adj.espmvol_71" localSheetId="21">TempForecast!$A$4:$AE$64</definedName>
    <definedName name="MPSC2.espmvol.5yr.adj.espmvol_72" localSheetId="21">TempForecast!$A$4:$AE$64</definedName>
    <definedName name="MPSC2.espmvol.5yr.adj.espmvol_73" localSheetId="21">TempForecast!$A$4:$AE$64</definedName>
    <definedName name="MPSC2.espmvol.5yr.adj.espmvol_74" localSheetId="21">TempForecast!$A$4:$AE$64</definedName>
    <definedName name="MPSC2.espmvol.5yr.adj.espmvol_75" localSheetId="21">TempForecast!$A$4:$AE$64</definedName>
    <definedName name="MPSC2.espmvol.5yr.adj.espmvol_76" localSheetId="21">TempForecast!$A$4:$AE$64</definedName>
    <definedName name="MPSC2.espmvol.5yr.adj.espmvol_77" localSheetId="21">TempForecast!$A$4:$AE$64</definedName>
    <definedName name="MPSC2.espmvol.5yr.adj.espmvol_78" localSheetId="21">TempForecast!$A$4:$AE$64</definedName>
    <definedName name="MPSC2.espmvol.5yr.adj.espmvol_79" localSheetId="21">TempForecast!$A$4:$AE$64</definedName>
    <definedName name="MPSC2.espmvol.5yr.adj.espmvol_8" localSheetId="21">TempForecast!$A$4:$AE$64</definedName>
    <definedName name="MPSC2.espmvol.5yr.adj.espmvol_80" localSheetId="21">TempForecast!$A$4:$AE$64</definedName>
    <definedName name="MPSC2.espmvol.5yr.adj.espmvol_81" localSheetId="21">TempForecast!$A$4:$AE$64</definedName>
    <definedName name="MPSC2.espmvol.5yr.adj.espmvol_82" localSheetId="21">TempForecast!$A$4:$AE$64</definedName>
    <definedName name="MPSC2.espmvol.5yr.adj.espmvol_83" localSheetId="21">TempForecast!$A$4:$AE$64</definedName>
    <definedName name="MPSC2.espmvol.5yr.adj.espmvol_84" localSheetId="21">TempForecast!$A$4:$AE$64</definedName>
    <definedName name="MPSC2.espmvol.5yr.adj.espmvol_85" localSheetId="21">TempForecast!$A$4:$AE$64</definedName>
    <definedName name="MPSC2.espmvol.5yr.adj.espmvol_86" localSheetId="21">TempForecast!$A$4:$AE$64</definedName>
    <definedName name="MPSC2.espmvol.5yr.adj.espmvol_87" localSheetId="21">TempForecast!$A$4:$AE$64</definedName>
    <definedName name="MPSC2.espmvol.5yr.adj.espmvol_88" localSheetId="21">TempForecast!$A$4:$AE$64</definedName>
    <definedName name="MPSC2.espmvol.5yr.adj.espmvol_89" localSheetId="21">TempForecast!$A$4:$AE$64</definedName>
    <definedName name="MPSC2.espmvol.5yr.adj.espmvol_9" localSheetId="21">TempForecast!$A$4:$AE$64</definedName>
    <definedName name="MPSC2.espmvol.5yr.adj.espmvol_90" localSheetId="21">TempForecast!$A$4:$AE$64</definedName>
    <definedName name="MPSC2.espmvol.5yr.adj.espmvol_91" localSheetId="21">TempForecast!$A$4:$AE$64</definedName>
    <definedName name="MPSC2.espmvol.5yr.adj.espmvol_92" localSheetId="21">TempForecast!$A$4:$AE$64</definedName>
    <definedName name="MPSC2.espmvol.5yr.adj.espmvol_93" localSheetId="21">TempForecast!$A$4:$AE$64</definedName>
    <definedName name="MPSC2.espmvol.5yr.adj.espmvol_94" localSheetId="21">TempForecast!$A$4:$AE$64</definedName>
    <definedName name="MPSC2.espmvol.5yr.adj.espmvol_95" localSheetId="21">TempForecast!$A$4:$AE$64</definedName>
    <definedName name="MPSC2.espmvol.5yr.adj.espmvol_96" localSheetId="21">TempForecast!$A$4:$AE$64</definedName>
    <definedName name="MPSC2.espmvol.5yr.adj.espmvol_97" localSheetId="21">TempForecast!$A$4:$AE$64</definedName>
    <definedName name="MPSC2.espmvol.5yr.adj.espmvol_98" localSheetId="21">TempForecast!$A$4:$AE$64</definedName>
    <definedName name="MPSC2.espmvol.5yr.adj.espmvol_99"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NavajoInflow.ModUnregulated!$B$4:$B$80</definedName>
    <definedName name="NAVAJ_IN_Min">NavajoInflow.ModUnregulated!$C$4:$C$80</definedName>
    <definedName name="NAVAJ_IN_Most">NavajoInflow.ModUnregulated!$D$4:$D$80</definedName>
    <definedName name="NAVAJ_IN_TIME">NavajoInflow.ModUnregulated!$A$4:$A$80</definedName>
    <definedName name="NavajoMax">HDBQueries!$H$13</definedName>
    <definedName name="NavajoMin">HDBQueries!$H$49</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GainsCrystalToGJ!$B$4:$B$80</definedName>
    <definedName name="NFTOF_IN_Min">GainsCrystalToGJ!$C$4:$C$80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00" localSheetId="21">TempForecast!$A$4:$AE$64</definedName>
    <definedName name="NVRN5.espmvol.5yr.adj.espmvol_101" localSheetId="21">TempForecast!$A$4:$AE$64</definedName>
    <definedName name="NVRN5.espmvol.5yr.adj.espmvol_102" localSheetId="21">TempForecast!$A$4:$AE$64</definedName>
    <definedName name="NVRN5.espmvol.5yr.adj.espmvol_11"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42" localSheetId="21">TempForecast!$A$4:$AE$64</definedName>
    <definedName name="NVRN5.espmvol.5yr.adj.espmvol_43" localSheetId="21">TempForecast!$A$4:$AE$64</definedName>
    <definedName name="NVRN5.espmvol.5yr.adj.espmvol_44" localSheetId="21">TempForecast!$A$4:$AE$64</definedName>
    <definedName name="NVRN5.espmvol.5yr.adj.espmvol_45" localSheetId="21">TempForecast!$A$4:$AE$64</definedName>
    <definedName name="NVRN5.espmvol.5yr.adj.espmvol_46" localSheetId="21">TempForecast!$A$4:$AE$64</definedName>
    <definedName name="NVRN5.espmvol.5yr.adj.espmvol_47" localSheetId="21">TempForecast!$A$4:$AE$64</definedName>
    <definedName name="NVRN5.espmvol.5yr.adj.espmvol_48" localSheetId="21">TempForecast!$A$4:$AE$64</definedName>
    <definedName name="NVRN5.espmvol.5yr.adj.espmvol_49" localSheetId="21">TempForecast!$A$4:$AE$64</definedName>
    <definedName name="NVRN5.espmvol.5yr.adj.espmvol_5" localSheetId="21">TempForecast!$A$4:$AE$64</definedName>
    <definedName name="NVRN5.espmvol.5yr.adj.espmvol_50" localSheetId="21">TempForecast!$A$4:$AE$64</definedName>
    <definedName name="NVRN5.espmvol.5yr.adj.espmvol_51" localSheetId="21">TempForecast!$A$4:$AE$64</definedName>
    <definedName name="NVRN5.espmvol.5yr.adj.espmvol_52" localSheetId="21">TempForecast!$A$4:$AE$64</definedName>
    <definedName name="NVRN5.espmvol.5yr.adj.espmvol_53" localSheetId="21">TempForecast!$A$4:$AE$64</definedName>
    <definedName name="NVRN5.espmvol.5yr.adj.espmvol_54" localSheetId="21">TempForecast!$A$4:$AE$64</definedName>
    <definedName name="NVRN5.espmvol.5yr.adj.espmvol_55" localSheetId="21">TempForecast!$A$4:$AE$64</definedName>
    <definedName name="NVRN5.espmvol.5yr.adj.espmvol_56" localSheetId="21">TempForecast!$A$4:$AE$64</definedName>
    <definedName name="NVRN5.espmvol.5yr.adj.espmvol_57" localSheetId="21">TempForecast!$A$4:$AE$64</definedName>
    <definedName name="NVRN5.espmvol.5yr.adj.espmvol_58" localSheetId="21">TempForecast!$A$4:$AE$64</definedName>
    <definedName name="NVRN5.espmvol.5yr.adj.espmvol_59" localSheetId="21">TempForecast!$A$4:$AE$64</definedName>
    <definedName name="NVRN5.espmvol.5yr.adj.espmvol_6" localSheetId="21">TempForecast!$A$4:$AE$64</definedName>
    <definedName name="NVRN5.espmvol.5yr.adj.espmvol_60" localSheetId="21">TempForecast!$A$4:$AE$64</definedName>
    <definedName name="NVRN5.espmvol.5yr.adj.espmvol_61" localSheetId="21">TempForecast!$A$4:$AE$64</definedName>
    <definedName name="NVRN5.espmvol.5yr.adj.espmvol_62" localSheetId="21">TempForecast!$A$4:$AE$64</definedName>
    <definedName name="NVRN5.espmvol.5yr.adj.espmvol_63" localSheetId="21">TempForecast!$A$4:$AE$64</definedName>
    <definedName name="NVRN5.espmvol.5yr.adj.espmvol_64" localSheetId="21">TempForecast!$A$4:$AE$64</definedName>
    <definedName name="NVRN5.espmvol.5yr.adj.espmvol_65" localSheetId="21">TempForecast!$A$4:$AE$64</definedName>
    <definedName name="NVRN5.espmvol.5yr.adj.espmvol_66" localSheetId="21">TempForecast!$A$4:$AE$64</definedName>
    <definedName name="NVRN5.espmvol.5yr.adj.espmvol_67" localSheetId="21">TempForecast!$A$4:$AE$64</definedName>
    <definedName name="NVRN5.espmvol.5yr.adj.espmvol_68" localSheetId="21">TempForecast!$A$4:$AE$64</definedName>
    <definedName name="NVRN5.espmvol.5yr.adj.espmvol_69" localSheetId="21">TempForecast!$A$4:$AE$64</definedName>
    <definedName name="NVRN5.espmvol.5yr.adj.espmvol_7" localSheetId="21">TempForecast!$A$4:$AE$64</definedName>
    <definedName name="NVRN5.espmvol.5yr.adj.espmvol_70" localSheetId="21">TempForecast!$A$4:$AE$64</definedName>
    <definedName name="NVRN5.espmvol.5yr.adj.espmvol_71" localSheetId="21">TempForecast!$A$4:$AE$64</definedName>
    <definedName name="NVRN5.espmvol.5yr.adj.espmvol_72" localSheetId="21">TempForecast!$A$4:$AE$64</definedName>
    <definedName name="NVRN5.espmvol.5yr.adj.espmvol_73" localSheetId="21">TempForecast!$A$4:$AE$64</definedName>
    <definedName name="NVRN5.espmvol.5yr.adj.espmvol_74" localSheetId="21">TempForecast!$A$4:$AE$64</definedName>
    <definedName name="NVRN5.espmvol.5yr.adj.espmvol_75" localSheetId="21">TempForecast!$A$4:$AE$64</definedName>
    <definedName name="NVRN5.espmvol.5yr.adj.espmvol_76" localSheetId="21">TempForecast!$A$4:$AE$64</definedName>
    <definedName name="NVRN5.espmvol.5yr.adj.espmvol_77" localSheetId="21">TempForecast!$A$4:$AE$64</definedName>
    <definedName name="NVRN5.espmvol.5yr.adj.espmvol_78" localSheetId="21">TempForecast!$A$4:$AE$64</definedName>
    <definedName name="NVRN5.espmvol.5yr.adj.espmvol_79" localSheetId="21">TempForecast!$A$4:$AE$64</definedName>
    <definedName name="NVRN5.espmvol.5yr.adj.espmvol_8" localSheetId="21">TempForecast!$A$4:$AE$64</definedName>
    <definedName name="NVRN5.espmvol.5yr.adj.espmvol_80" localSheetId="21">TempForecast!$A$4:$AE$64</definedName>
    <definedName name="NVRN5.espmvol.5yr.adj.espmvol_81" localSheetId="21">TempForecast!$A$4:$AE$64</definedName>
    <definedName name="NVRN5.espmvol.5yr.adj.espmvol_82" localSheetId="21">TempForecast!$A$4:$AE$64</definedName>
    <definedName name="NVRN5.espmvol.5yr.adj.espmvol_83" localSheetId="21">TempForecast!$A$4:$AE$64</definedName>
    <definedName name="NVRN5.espmvol.5yr.adj.espmvol_84" localSheetId="21">TempForecast!$A$4:$AE$64</definedName>
    <definedName name="NVRN5.espmvol.5yr.adj.espmvol_85" localSheetId="21">TempForecast!$A$4:$AE$64</definedName>
    <definedName name="NVRN5.espmvol.5yr.adj.espmvol_86" localSheetId="21">TempForecast!$A$4:$AE$64</definedName>
    <definedName name="NVRN5.espmvol.5yr.adj.espmvol_87" localSheetId="21">TempForecast!$A$4:$AE$64</definedName>
    <definedName name="NVRN5.espmvol.5yr.adj.espmvol_88" localSheetId="21">TempForecast!$A$4:$AE$64</definedName>
    <definedName name="NVRN5.espmvol.5yr.adj.espmvol_89" localSheetId="21">TempForecast!$A$4:$AE$64</definedName>
    <definedName name="NVRN5.espmvol.5yr.adj.espmvol_9" localSheetId="21">TempForecast!$A$4:$AE$64</definedName>
    <definedName name="NVRN5.espmvol.5yr.adj.espmvol_90" localSheetId="21">TempForecast!$A$4:$AE$64</definedName>
    <definedName name="NVRN5.espmvol.5yr.adj.espmvol_91" localSheetId="21">TempForecast!$A$4:$AE$64</definedName>
    <definedName name="NVRN5.espmvol.5yr.adj.espmvol_92" localSheetId="21">TempForecast!$A$4:$AE$64</definedName>
    <definedName name="NVRN5.espmvol.5yr.adj.espmvol_93" localSheetId="21">TempForecast!$A$4:$AE$64</definedName>
    <definedName name="NVRN5.espmvol.5yr.adj.espmvol_94" localSheetId="21">TempForecast!$A$4:$AE$64</definedName>
    <definedName name="NVRN5.espmvol.5yr.adj.espmvol_95" localSheetId="21">TempForecast!$A$4:$AE$64</definedName>
    <definedName name="NVRN5.espmvol.5yr.adj.espmvol_96" localSheetId="21">TempForecast!$A$4:$AE$64</definedName>
    <definedName name="NVRN5.espmvol.5yr.adj.espmvol_97" localSheetId="21">TempForecast!$A$4:$AE$64</definedName>
    <definedName name="NVRN5.espmvol.5yr.adj.espmvol_98" localSheetId="21">TempForecast!$A$4:$AE$64</definedName>
    <definedName name="NVRN5.espmvol.5yr.adj.espmvol_99"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GainsPkrToImp!$B$4:$B$71</definedName>
    <definedName name="PkrToImp_In_Min">GainsPkrToImp!$C$4:$C$71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PowellInflow.Unregulated!$B$4:$B$80</definedName>
    <definedName name="POWEL_IN_Min">PowellInflow.Unregulated!$C$4:$C$80</definedName>
    <definedName name="POWEL_IN_Most">PowellInflow.Unregulated!$D$4:$D$80</definedName>
    <definedName name="POWEL_IN_TIME">PowellInflow.Unregulated!$A$4:$A$80</definedName>
    <definedName name="PowellMax">HDBQueries!$E$13</definedName>
    <definedName name="PowellMin">HDBQueries!$E$49</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PowellToMeadGainsAbvLeesFerry!$B$4:$B$71</definedName>
    <definedName name="PTMGAL_IN_Min">PowellToMeadGainsAbvLeesFerry!$C$4:$C$71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PowellToMeadGainsGrandCanyon!$B$4:$B$71</definedName>
    <definedName name="PTMGC_IN_Min">PowellToMeadGainsGrandCanyon!$C$4:$C$71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PowellToMeadGainsAboveHoover!$B$4:$B$71</definedName>
    <definedName name="PTMGH_IN_Min">PowellToMeadGainsAboveHoover!$C$4:$C$71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HDBQueries!$I$13</definedName>
    <definedName name="TaylorParkMin">HDBQueries!$I$49</definedName>
    <definedName name="TaylorParkMost">HDBQueries!$I$85</definedName>
    <definedName name="TImeMin">HDBQueries!$B$49:$O$49</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TaylorPark.Inflow!$B$4:$B$80</definedName>
    <definedName name="TPARK_IN_Min">TaylorPark.Inflow!$C$4:$C$80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00" localSheetId="21">TempForecast!$A$4:$AE$64</definedName>
    <definedName name="TPIC2.espmvol.5yr.adj.espmvol_101" localSheetId="21">TempForecast!$A$4:$AE$64</definedName>
    <definedName name="TPIC2.espmvol.5yr.adj.espmvol_102" localSheetId="21">TempForecast!$A$4:$AE$64</definedName>
    <definedName name="TPIC2.espmvol.5yr.adj.espmvol_11"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42" localSheetId="21">TempForecast!$A$4:$AE$64</definedName>
    <definedName name="TPIC2.espmvol.5yr.adj.espmvol_43" localSheetId="21">TempForecast!$A$4:$AE$64</definedName>
    <definedName name="TPIC2.espmvol.5yr.adj.espmvol_44" localSheetId="21">TempForecast!$A$4:$AE$64</definedName>
    <definedName name="TPIC2.espmvol.5yr.adj.espmvol_45" localSheetId="21">TempForecast!$A$4:$AE$64</definedName>
    <definedName name="TPIC2.espmvol.5yr.adj.espmvol_46" localSheetId="21">TempForecast!$A$4:$AE$64</definedName>
    <definedName name="TPIC2.espmvol.5yr.adj.espmvol_47" localSheetId="21">TempForecast!$A$4:$AE$64</definedName>
    <definedName name="TPIC2.espmvol.5yr.adj.espmvol_48" localSheetId="21">TempForecast!$A$4:$AE$64</definedName>
    <definedName name="TPIC2.espmvol.5yr.adj.espmvol_49" localSheetId="21">TempForecast!$A$4:$AE$64</definedName>
    <definedName name="TPIC2.espmvol.5yr.adj.espmvol_5" localSheetId="21">TempForecast!$A$4:$AE$64</definedName>
    <definedName name="TPIC2.espmvol.5yr.adj.espmvol_50" localSheetId="21">TempForecast!$A$4:$AE$64</definedName>
    <definedName name="TPIC2.espmvol.5yr.adj.espmvol_51" localSheetId="21">TempForecast!$A$4:$AE$64</definedName>
    <definedName name="TPIC2.espmvol.5yr.adj.espmvol_52" localSheetId="21">TempForecast!$A$4:$AE$64</definedName>
    <definedName name="TPIC2.espmvol.5yr.adj.espmvol_53" localSheetId="21">TempForecast!$A$4:$AE$64</definedName>
    <definedName name="TPIC2.espmvol.5yr.adj.espmvol_54" localSheetId="21">TempForecast!$A$4:$AE$64</definedName>
    <definedName name="TPIC2.espmvol.5yr.adj.espmvol_55" localSheetId="21">TempForecast!$A$4:$AE$64</definedName>
    <definedName name="TPIC2.espmvol.5yr.adj.espmvol_56" localSheetId="21">TempForecast!$A$4:$AE$64</definedName>
    <definedName name="TPIC2.espmvol.5yr.adj.espmvol_57" localSheetId="21">TempForecast!$A$4:$AE$64</definedName>
    <definedName name="TPIC2.espmvol.5yr.adj.espmvol_58" localSheetId="21">TempForecast!$A$4:$AE$64</definedName>
    <definedName name="TPIC2.espmvol.5yr.adj.espmvol_59" localSheetId="21">TempForecast!$A$4:$AE$64</definedName>
    <definedName name="TPIC2.espmvol.5yr.adj.espmvol_6" localSheetId="21">TempForecast!$A$4:$AE$64</definedName>
    <definedName name="TPIC2.espmvol.5yr.adj.espmvol_60" localSheetId="21">TempForecast!$A$4:$AE$64</definedName>
    <definedName name="TPIC2.espmvol.5yr.adj.espmvol_61" localSheetId="21">TempForecast!$A$4:$AE$64</definedName>
    <definedName name="TPIC2.espmvol.5yr.adj.espmvol_62" localSheetId="21">TempForecast!$A$4:$AE$64</definedName>
    <definedName name="TPIC2.espmvol.5yr.adj.espmvol_63" localSheetId="21">TempForecast!$A$4:$AE$64</definedName>
    <definedName name="TPIC2.espmvol.5yr.adj.espmvol_64" localSheetId="21">TempForecast!$A$4:$AE$64</definedName>
    <definedName name="TPIC2.espmvol.5yr.adj.espmvol_65" localSheetId="21">TempForecast!$A$4:$AE$64</definedName>
    <definedName name="TPIC2.espmvol.5yr.adj.espmvol_66" localSheetId="21">TempForecast!$A$4:$AE$64</definedName>
    <definedName name="TPIC2.espmvol.5yr.adj.espmvol_67" localSheetId="21">TempForecast!$A$4:$AE$64</definedName>
    <definedName name="TPIC2.espmvol.5yr.adj.espmvol_68" localSheetId="21">TempForecast!$A$4:$AE$64</definedName>
    <definedName name="TPIC2.espmvol.5yr.adj.espmvol_69" localSheetId="21">TempForecast!$A$4:$AE$64</definedName>
    <definedName name="TPIC2.espmvol.5yr.adj.espmvol_7" localSheetId="21">TempForecast!$A$4:$AE$64</definedName>
    <definedName name="TPIC2.espmvol.5yr.adj.espmvol_70" localSheetId="21">TempForecast!$A$4:$AE$64</definedName>
    <definedName name="TPIC2.espmvol.5yr.adj.espmvol_71" localSheetId="21">TempForecast!$A$4:$AE$64</definedName>
    <definedName name="TPIC2.espmvol.5yr.adj.espmvol_72" localSheetId="21">TempForecast!$A$4:$AE$64</definedName>
    <definedName name="TPIC2.espmvol.5yr.adj.espmvol_73" localSheetId="21">TempForecast!$A$4:$AE$64</definedName>
    <definedName name="TPIC2.espmvol.5yr.adj.espmvol_74" localSheetId="21">TempForecast!$A$4:$AE$64</definedName>
    <definedName name="TPIC2.espmvol.5yr.adj.espmvol_75" localSheetId="21">TempForecast!$A$4:$AE$64</definedName>
    <definedName name="TPIC2.espmvol.5yr.adj.espmvol_76" localSheetId="21">TempForecast!$A$4:$AE$64</definedName>
    <definedName name="TPIC2.espmvol.5yr.adj.espmvol_77" localSheetId="21">TempForecast!$A$4:$AE$64</definedName>
    <definedName name="TPIC2.espmvol.5yr.adj.espmvol_78" localSheetId="21">TempForecast!$A$4:$AE$64</definedName>
    <definedName name="TPIC2.espmvol.5yr.adj.espmvol_79" localSheetId="21">TempForecast!$A$4:$AE$64</definedName>
    <definedName name="TPIC2.espmvol.5yr.adj.espmvol_8" localSheetId="21">TempForecast!$A$4:$AE$64</definedName>
    <definedName name="TPIC2.espmvol.5yr.adj.espmvol_80" localSheetId="21">TempForecast!$A$4:$AE$64</definedName>
    <definedName name="TPIC2.espmvol.5yr.adj.espmvol_81" localSheetId="21">TempForecast!$A$4:$AE$64</definedName>
    <definedName name="TPIC2.espmvol.5yr.adj.espmvol_82" localSheetId="21">TempForecast!$A$4:$AE$64</definedName>
    <definedName name="TPIC2.espmvol.5yr.adj.espmvol_83" localSheetId="21">TempForecast!$A$4:$AE$64</definedName>
    <definedName name="TPIC2.espmvol.5yr.adj.espmvol_84" localSheetId="21">TempForecast!$A$4:$AE$64</definedName>
    <definedName name="TPIC2.espmvol.5yr.adj.espmvol_85" localSheetId="21">TempForecast!$A$4:$AE$64</definedName>
    <definedName name="TPIC2.espmvol.5yr.adj.espmvol_86" localSheetId="21">TempForecast!$A$4:$AE$64</definedName>
    <definedName name="TPIC2.espmvol.5yr.adj.espmvol_87" localSheetId="21">TempForecast!$A$4:$AE$64</definedName>
    <definedName name="TPIC2.espmvol.5yr.adj.espmvol_88" localSheetId="21">TempForecast!$A$4:$AE$64</definedName>
    <definedName name="TPIC2.espmvol.5yr.adj.espmvol_89" localSheetId="21">TempForecast!$A$4:$AE$64</definedName>
    <definedName name="TPIC2.espmvol.5yr.adj.espmvol_9" localSheetId="21">TempForecast!$A$4:$AE$64</definedName>
    <definedName name="TPIC2.espmvol.5yr.adj.espmvol_90" localSheetId="21">TempForecast!$A$4:$AE$64</definedName>
    <definedName name="TPIC2.espmvol.5yr.adj.espmvol_91" localSheetId="21">TempForecast!$A$4:$AE$64</definedName>
    <definedName name="TPIC2.espmvol.5yr.adj.espmvol_92" localSheetId="21">TempForecast!$A$4:$AE$64</definedName>
    <definedName name="TPIC2.espmvol.5yr.adj.espmvol_93" localSheetId="21">TempForecast!$A$4:$AE$64</definedName>
    <definedName name="TPIC2.espmvol.5yr.adj.espmvol_94" localSheetId="21">TempForecast!$A$4:$AE$64</definedName>
    <definedName name="TPIC2.espmvol.5yr.adj.espmvol_95" localSheetId="21">TempForecast!$A$4:$AE$64</definedName>
    <definedName name="TPIC2.espmvol.5yr.adj.espmvol_96" localSheetId="21">TempForecast!$A$4:$AE$64</definedName>
    <definedName name="TPIC2.espmvol.5yr.adj.espmvol_97" localSheetId="21">TempForecast!$A$4:$AE$64</definedName>
    <definedName name="TPIC2.espmvol.5yr.adj.espmvol_98" localSheetId="21">TempForecast!$A$4:$AE$64</definedName>
    <definedName name="TPIC2.espmvol.5yr.adj.espmvol_99"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Vallecito.Inflow!$B$4:$B$80</definedName>
    <definedName name="VALLE_IN_Min">Vallecito.Inflow!$C$4:$C$80</definedName>
    <definedName name="VALLE_IN_Most">Vallecito.Inflow!$D$4:$D$80</definedName>
    <definedName name="VALLE_IN_TIME">Vallecito.Inflow!$A$4:$A$80</definedName>
    <definedName name="VallecitoMax">HDBQueries!$J$13</definedName>
    <definedName name="VallecitoMin">HDBQueries!$J$49</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00" localSheetId="21">TempForecast!$A$4:$AE$64</definedName>
    <definedName name="VCRC2.espmvol.5yr.adj.espmvol_101" localSheetId="21">TempForecast!$A$4:$AE$64</definedName>
    <definedName name="VCRC2.espmvol.5yr.adj.espmvol_102" localSheetId="21">TempForecast!$A$4:$AE$64</definedName>
    <definedName name="VCRC2.espmvol.5yr.adj.espmvol_11"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42" localSheetId="21">TempForecast!$A$4:$AE$64</definedName>
    <definedName name="VCRC2.espmvol.5yr.adj.espmvol_43" localSheetId="21">TempForecast!$A$4:$AE$64</definedName>
    <definedName name="VCRC2.espmvol.5yr.adj.espmvol_44" localSheetId="21">TempForecast!$A$4:$AE$64</definedName>
    <definedName name="VCRC2.espmvol.5yr.adj.espmvol_45" localSheetId="21">TempForecast!$A$4:$AE$64</definedName>
    <definedName name="VCRC2.espmvol.5yr.adj.espmvol_46" localSheetId="21">TempForecast!$A$4:$AE$64</definedName>
    <definedName name="VCRC2.espmvol.5yr.adj.espmvol_47" localSheetId="21">TempForecast!$A$4:$AE$64</definedName>
    <definedName name="VCRC2.espmvol.5yr.adj.espmvol_48" localSheetId="21">TempForecast!$A$4:$AE$64</definedName>
    <definedName name="VCRC2.espmvol.5yr.adj.espmvol_49" localSheetId="21">TempForecast!$A$4:$AE$64</definedName>
    <definedName name="VCRC2.espmvol.5yr.adj.espmvol_5" localSheetId="21">TempForecast!$A$4:$AE$64</definedName>
    <definedName name="VCRC2.espmvol.5yr.adj.espmvol_50" localSheetId="21">TempForecast!$A$4:$AE$64</definedName>
    <definedName name="VCRC2.espmvol.5yr.adj.espmvol_51" localSheetId="21">TempForecast!$A$4:$AE$64</definedName>
    <definedName name="VCRC2.espmvol.5yr.adj.espmvol_52" localSheetId="21">TempForecast!$A$4:$AE$64</definedName>
    <definedName name="VCRC2.espmvol.5yr.adj.espmvol_53" localSheetId="21">TempForecast!$A$4:$AE$64</definedName>
    <definedName name="VCRC2.espmvol.5yr.adj.espmvol_54" localSheetId="21">TempForecast!$A$4:$AE$64</definedName>
    <definedName name="VCRC2.espmvol.5yr.adj.espmvol_55" localSheetId="21">TempForecast!$A$4:$AE$64</definedName>
    <definedName name="VCRC2.espmvol.5yr.adj.espmvol_56" localSheetId="21">TempForecast!$A$4:$AE$64</definedName>
    <definedName name="VCRC2.espmvol.5yr.adj.espmvol_57" localSheetId="21">TempForecast!$A$4:$AE$64</definedName>
    <definedName name="VCRC2.espmvol.5yr.adj.espmvol_58" localSheetId="21">TempForecast!$A$4:$AE$64</definedName>
    <definedName name="VCRC2.espmvol.5yr.adj.espmvol_59" localSheetId="21">TempForecast!$A$4:$AE$64</definedName>
    <definedName name="VCRC2.espmvol.5yr.adj.espmvol_6" localSheetId="21">TempForecast!$A$4:$AE$64</definedName>
    <definedName name="VCRC2.espmvol.5yr.adj.espmvol_60" localSheetId="21">TempForecast!$A$4:$AE$64</definedName>
    <definedName name="VCRC2.espmvol.5yr.adj.espmvol_61" localSheetId="21">TempForecast!$A$4:$AE$64</definedName>
    <definedName name="VCRC2.espmvol.5yr.adj.espmvol_62" localSheetId="21">TempForecast!$A$4:$AE$64</definedName>
    <definedName name="VCRC2.espmvol.5yr.adj.espmvol_63" localSheetId="21">TempForecast!$A$4:$AE$64</definedName>
    <definedName name="VCRC2.espmvol.5yr.adj.espmvol_64" localSheetId="21">TempForecast!$A$4:$AE$64</definedName>
    <definedName name="VCRC2.espmvol.5yr.adj.espmvol_65" localSheetId="21">TempForecast!$A$4:$AE$64</definedName>
    <definedName name="VCRC2.espmvol.5yr.adj.espmvol_66" localSheetId="21">TempForecast!$A$4:$AE$64</definedName>
    <definedName name="VCRC2.espmvol.5yr.adj.espmvol_67" localSheetId="21">TempForecast!$A$4:$AE$64</definedName>
    <definedName name="VCRC2.espmvol.5yr.adj.espmvol_68" localSheetId="21">TempForecast!$A$4:$AE$64</definedName>
    <definedName name="VCRC2.espmvol.5yr.adj.espmvol_69" localSheetId="21">TempForecast!$A$4:$AE$64</definedName>
    <definedName name="VCRC2.espmvol.5yr.adj.espmvol_7" localSheetId="21">TempForecast!$A$4:$AE$64</definedName>
    <definedName name="VCRC2.espmvol.5yr.adj.espmvol_70" localSheetId="21">TempForecast!$A$4:$AE$64</definedName>
    <definedName name="VCRC2.espmvol.5yr.adj.espmvol_71" localSheetId="21">TempForecast!$A$4:$AE$64</definedName>
    <definedName name="VCRC2.espmvol.5yr.adj.espmvol_72" localSheetId="21">TempForecast!$A$4:$AE$64</definedName>
    <definedName name="VCRC2.espmvol.5yr.adj.espmvol_73" localSheetId="21">TempForecast!$A$4:$AE$64</definedName>
    <definedName name="VCRC2.espmvol.5yr.adj.espmvol_74" localSheetId="21">TempForecast!$A$4:$AE$64</definedName>
    <definedName name="VCRC2.espmvol.5yr.adj.espmvol_75" localSheetId="21">TempForecast!$A$4:$AE$64</definedName>
    <definedName name="VCRC2.espmvol.5yr.adj.espmvol_76" localSheetId="21">TempForecast!$A$4:$AE$64</definedName>
    <definedName name="VCRC2.espmvol.5yr.adj.espmvol_77" localSheetId="21">TempForecast!$A$4:$AE$64</definedName>
    <definedName name="VCRC2.espmvol.5yr.adj.espmvol_78" localSheetId="21">TempForecast!$A$4:$AE$64</definedName>
    <definedName name="VCRC2.espmvol.5yr.adj.espmvol_79" localSheetId="21">TempForecast!$A$4:$AE$64</definedName>
    <definedName name="VCRC2.espmvol.5yr.adj.espmvol_8" localSheetId="21">TempForecast!$A$4:$AE$64</definedName>
    <definedName name="VCRC2.espmvol.5yr.adj.espmvol_80" localSheetId="21">TempForecast!$A$4:$AE$64</definedName>
    <definedName name="VCRC2.espmvol.5yr.adj.espmvol_81" localSheetId="21">TempForecast!$A$4:$AE$64</definedName>
    <definedName name="VCRC2.espmvol.5yr.adj.espmvol_82" localSheetId="21">TempForecast!$A$4:$AE$64</definedName>
    <definedName name="VCRC2.espmvol.5yr.adj.espmvol_83" localSheetId="21">TempForecast!$A$4:$AE$64</definedName>
    <definedName name="VCRC2.espmvol.5yr.adj.espmvol_84" localSheetId="21">TempForecast!$A$4:$AE$64</definedName>
    <definedName name="VCRC2.espmvol.5yr.adj.espmvol_85" localSheetId="21">TempForecast!$A$4:$AE$64</definedName>
    <definedName name="VCRC2.espmvol.5yr.adj.espmvol_86" localSheetId="21">TempForecast!$A$4:$AE$64</definedName>
    <definedName name="VCRC2.espmvol.5yr.adj.espmvol_87" localSheetId="21">TempForecast!$A$4:$AE$64</definedName>
    <definedName name="VCRC2.espmvol.5yr.adj.espmvol_88" localSheetId="21">TempForecast!$A$4:$AE$64</definedName>
    <definedName name="VCRC2.espmvol.5yr.adj.espmvol_89" localSheetId="21">TempForecast!$A$4:$AE$64</definedName>
    <definedName name="VCRC2.espmvol.5yr.adj.espmvol_9" localSheetId="21">TempForecast!$A$4:$AE$64</definedName>
    <definedName name="VCRC2.espmvol.5yr.adj.espmvol_90" localSheetId="21">TempForecast!$A$4:$AE$64</definedName>
    <definedName name="VCRC2.espmvol.5yr.adj.espmvol_91" localSheetId="21">TempForecast!$A$4:$AE$64</definedName>
    <definedName name="VCRC2.espmvol.5yr.adj.espmvol_92" localSheetId="21">TempForecast!$A$4:$AE$64</definedName>
    <definedName name="VCRC2.espmvol.5yr.adj.espmvol_93" localSheetId="21">TempForecast!$A$4:$AE$64</definedName>
    <definedName name="VCRC2.espmvol.5yr.adj.espmvol_94" localSheetId="21">TempForecast!$A$4:$AE$64</definedName>
    <definedName name="VCRC2.espmvol.5yr.adj.espmvol_95" localSheetId="21">TempForecast!$A$4:$AE$64</definedName>
    <definedName name="VCRC2.espmvol.5yr.adj.espmvol_96" localSheetId="21">TempForecast!$A$4:$AE$64</definedName>
    <definedName name="VCRC2.espmvol.5yr.adj.espmvol_97" localSheetId="21">TempForecast!$A$4:$AE$64</definedName>
    <definedName name="VCRC2.espmvol.5yr.adj.espmvol_98" localSheetId="21">TempForecast!$A$4:$AE$64</definedName>
    <definedName name="VCRC2.espmvol.5yr.adj.espmvol_99" localSheetId="21">TempForecast!$A$4:$AE$64</definedName>
    <definedName name="YampaMax">HDBQueries!$K$13</definedName>
    <definedName name="YampaMin">HDBQueries!$K$49</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00" localSheetId="21">TempForecast!$A$4:$AE$64</definedName>
    <definedName name="YDLC2.espmvol.5yr.adj.espmvol_101" localSheetId="21">TempForecast!$A$4:$AE$64</definedName>
    <definedName name="YDLC2.espmvol.5yr.adj.espmvol_102" localSheetId="21">TempForecast!$A$4:$AE$64</definedName>
    <definedName name="YDLC2.espmvol.5yr.adj.espmvol_11"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42" localSheetId="21">TempForecast!$A$4:$AE$64</definedName>
    <definedName name="YDLC2.espmvol.5yr.adj.espmvol_43" localSheetId="21">TempForecast!$A$4:$AE$64</definedName>
    <definedName name="YDLC2.espmvol.5yr.adj.espmvol_44" localSheetId="21">TempForecast!$A$4:$AE$64</definedName>
    <definedName name="YDLC2.espmvol.5yr.adj.espmvol_45" localSheetId="21">TempForecast!$A$4:$AE$64</definedName>
    <definedName name="YDLC2.espmvol.5yr.adj.espmvol_46" localSheetId="21">TempForecast!$A$4:$AE$64</definedName>
    <definedName name="YDLC2.espmvol.5yr.adj.espmvol_47" localSheetId="21">TempForecast!$A$4:$AE$64</definedName>
    <definedName name="YDLC2.espmvol.5yr.adj.espmvol_48" localSheetId="21">TempForecast!$A$4:$AE$64</definedName>
    <definedName name="YDLC2.espmvol.5yr.adj.espmvol_49" localSheetId="21">TempForecast!$A$4:$AE$64</definedName>
    <definedName name="YDLC2.espmvol.5yr.adj.espmvol_5" localSheetId="21">TempForecast!$A$4:$AE$64</definedName>
    <definedName name="YDLC2.espmvol.5yr.adj.espmvol_50" localSheetId="21">TempForecast!$A$4:$AE$64</definedName>
    <definedName name="YDLC2.espmvol.5yr.adj.espmvol_51" localSheetId="21">TempForecast!$A$4:$AE$64</definedName>
    <definedName name="YDLC2.espmvol.5yr.adj.espmvol_52" localSheetId="21">TempForecast!$A$4:$AE$64</definedName>
    <definedName name="YDLC2.espmvol.5yr.adj.espmvol_53" localSheetId="21">TempForecast!$A$4:$AE$64</definedName>
    <definedName name="YDLC2.espmvol.5yr.adj.espmvol_54" localSheetId="21">TempForecast!$A$4:$AE$64</definedName>
    <definedName name="YDLC2.espmvol.5yr.adj.espmvol_55" localSheetId="21">TempForecast!$A$4:$AE$64</definedName>
    <definedName name="YDLC2.espmvol.5yr.adj.espmvol_56" localSheetId="21">TempForecast!$A$4:$AE$64</definedName>
    <definedName name="YDLC2.espmvol.5yr.adj.espmvol_57" localSheetId="21">TempForecast!$A$4:$AE$64</definedName>
    <definedName name="YDLC2.espmvol.5yr.adj.espmvol_58" localSheetId="21">TempForecast!$A$4:$AE$64</definedName>
    <definedName name="YDLC2.espmvol.5yr.adj.espmvol_59" localSheetId="21">TempForecast!$A$4:$AE$64</definedName>
    <definedName name="YDLC2.espmvol.5yr.adj.espmvol_6" localSheetId="21">TempForecast!$A$4:$AE$64</definedName>
    <definedName name="YDLC2.espmvol.5yr.adj.espmvol_60" localSheetId="21">TempForecast!$A$4:$AE$64</definedName>
    <definedName name="YDLC2.espmvol.5yr.adj.espmvol_61" localSheetId="21">TempForecast!$A$4:$AE$64</definedName>
    <definedName name="YDLC2.espmvol.5yr.adj.espmvol_62" localSheetId="21">TempForecast!$A$4:$AE$64</definedName>
    <definedName name="YDLC2.espmvol.5yr.adj.espmvol_63" localSheetId="21">TempForecast!$A$4:$AE$64</definedName>
    <definedName name="YDLC2.espmvol.5yr.adj.espmvol_64" localSheetId="21">TempForecast!$A$4:$AE$64</definedName>
    <definedName name="YDLC2.espmvol.5yr.adj.espmvol_65" localSheetId="21">TempForecast!$A$4:$AE$64</definedName>
    <definedName name="YDLC2.espmvol.5yr.adj.espmvol_66" localSheetId="21">TempForecast!$A$4:$AE$64</definedName>
    <definedName name="YDLC2.espmvol.5yr.adj.espmvol_67" localSheetId="21">TempForecast!$A$4:$AE$64</definedName>
    <definedName name="YDLC2.espmvol.5yr.adj.espmvol_68" localSheetId="21">TempForecast!$A$4:$AE$64</definedName>
    <definedName name="YDLC2.espmvol.5yr.adj.espmvol_69" localSheetId="21">TempForecast!$A$4:$AE$64</definedName>
    <definedName name="YDLC2.espmvol.5yr.adj.espmvol_7" localSheetId="21">TempForecast!$A$4:$AE$64</definedName>
    <definedName name="YDLC2.espmvol.5yr.adj.espmvol_70" localSheetId="21">TempForecast!$A$4:$AE$64</definedName>
    <definedName name="YDLC2.espmvol.5yr.adj.espmvol_71" localSheetId="21">TempForecast!$A$4:$AE$64</definedName>
    <definedName name="YDLC2.espmvol.5yr.adj.espmvol_72" localSheetId="21">TempForecast!$A$4:$AE$64</definedName>
    <definedName name="YDLC2.espmvol.5yr.adj.espmvol_73" localSheetId="21">TempForecast!$A$4:$AE$64</definedName>
    <definedName name="YDLC2.espmvol.5yr.adj.espmvol_74" localSheetId="21">TempForecast!$A$4:$AE$64</definedName>
    <definedName name="YDLC2.espmvol.5yr.adj.espmvol_75" localSheetId="21">TempForecast!$A$4:$AE$64</definedName>
    <definedName name="YDLC2.espmvol.5yr.adj.espmvol_76" localSheetId="21">TempForecast!$A$4:$AE$64</definedName>
    <definedName name="YDLC2.espmvol.5yr.adj.espmvol_77" localSheetId="21">TempForecast!$A$4:$AE$64</definedName>
    <definedName name="YDLC2.espmvol.5yr.adj.espmvol_78" localSheetId="21">TempForecast!$A$4:$AE$64</definedName>
    <definedName name="YDLC2.espmvol.5yr.adj.espmvol_79" localSheetId="21">TempForecast!$A$4:$AE$64</definedName>
    <definedName name="YDLC2.espmvol.5yr.adj.espmvol_8" localSheetId="21">TempForecast!$A$4:$AE$64</definedName>
    <definedName name="YDLC2.espmvol.5yr.adj.espmvol_80" localSheetId="21">TempForecast!$A$4:$AE$64</definedName>
    <definedName name="YDLC2.espmvol.5yr.adj.espmvol_81" localSheetId="21">TempForecast!$A$4:$AE$64</definedName>
    <definedName name="YDLC2.espmvol.5yr.adj.espmvol_82" localSheetId="21">TempForecast!$A$4:$AE$64</definedName>
    <definedName name="YDLC2.espmvol.5yr.adj.espmvol_83" localSheetId="21">TempForecast!$A$4:$AE$64</definedName>
    <definedName name="YDLC2.espmvol.5yr.adj.espmvol_84" localSheetId="21">TempForecast!$A$4:$AE$64</definedName>
    <definedName name="YDLC2.espmvol.5yr.adj.espmvol_85" localSheetId="21">TempForecast!$A$4:$AE$64</definedName>
    <definedName name="YDLC2.espmvol.5yr.adj.espmvol_86" localSheetId="21">TempForecast!$A$4:$AE$64</definedName>
    <definedName name="YDLC2.espmvol.5yr.adj.espmvol_87" localSheetId="21">TempForecast!$A$4:$AE$64</definedName>
    <definedName name="YDLC2.espmvol.5yr.adj.espmvol_88" localSheetId="21">TempForecast!$A$4:$AE$64</definedName>
    <definedName name="YDLC2.espmvol.5yr.adj.espmvol_89" localSheetId="21">TempForecast!$A$4:$AE$64</definedName>
    <definedName name="YDLC2.espmvol.5yr.adj.espmvol_9" localSheetId="21">TempForecast!$A$4:$AE$64</definedName>
    <definedName name="YDLC2.espmvol.5yr.adj.espmvol_90" localSheetId="21">TempForecast!$A$4:$AE$64</definedName>
    <definedName name="YDLC2.espmvol.5yr.adj.espmvol_91" localSheetId="21">TempForecast!$A$4:$AE$64</definedName>
    <definedName name="YDLC2.espmvol.5yr.adj.espmvol_92" localSheetId="21">TempForecast!$A$4:$AE$64</definedName>
    <definedName name="YDLC2.espmvol.5yr.adj.espmvol_93" localSheetId="21">TempForecast!$A$4:$AE$64</definedName>
    <definedName name="YDLC2.espmvol.5yr.adj.espmvol_94" localSheetId="21">TempForecast!$A$4:$AE$64</definedName>
    <definedName name="YDLC2.espmvol.5yr.adj.espmvol_95" localSheetId="21">TempForecast!$A$4:$AE$64</definedName>
    <definedName name="YDLC2.espmvol.5yr.adj.espmvol_96" localSheetId="21">TempForecast!$A$4:$AE$64</definedName>
    <definedName name="YDLC2.espmvol.5yr.adj.espmvol_97" localSheetId="21">TempForecast!$A$4:$AE$64</definedName>
    <definedName name="YDLC2.espmvol.5yr.adj.espmvol_98" localSheetId="21">TempForecast!$A$4:$AE$64</definedName>
    <definedName name="YDLC2.espmvol.5yr.adj.espmvol_99"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AnimasRiverTotalOutflow!$B$4:$B$80</definedName>
    <definedName name="YRITO_IN_Max">YampaRiverInflow.TotalOutflow!$B$4:$B$80</definedName>
    <definedName name="YRITO_IN_Min" localSheetId="11">AnimasRiverTotalOutflow!$C$4:$C$80</definedName>
    <definedName name="YRITO_IN_Min">YampaRiverInflow.TotalOutflow!$C$4:$C$80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4" i="49" l="1"/>
  <c r="A65" i="49"/>
  <c r="A66" i="49"/>
  <c r="A67" i="49"/>
  <c r="A68" i="49"/>
  <c r="A69" i="49"/>
  <c r="A70" i="49"/>
  <c r="A71" i="49"/>
  <c r="A64" i="50"/>
  <c r="A65" i="50"/>
  <c r="A66" i="50"/>
  <c r="A67" i="50"/>
  <c r="A68" i="50"/>
  <c r="A69" i="50"/>
  <c r="A70" i="50"/>
  <c r="A71" i="50"/>
  <c r="A64" i="51"/>
  <c r="A65" i="51"/>
  <c r="A66" i="51"/>
  <c r="A67" i="51"/>
  <c r="A68" i="51"/>
  <c r="A69" i="51"/>
  <c r="A70" i="51"/>
  <c r="A71" i="51"/>
  <c r="A64" i="52"/>
  <c r="A65" i="52"/>
  <c r="A66" i="52"/>
  <c r="A67" i="52"/>
  <c r="A68" i="52"/>
  <c r="A69" i="52"/>
  <c r="A70" i="52"/>
  <c r="A71" i="52"/>
  <c r="A64" i="39"/>
  <c r="A65" i="39"/>
  <c r="A66" i="39"/>
  <c r="A67" i="39"/>
  <c r="A68" i="39"/>
  <c r="A69" i="39"/>
  <c r="A70" i="39"/>
  <c r="A71" i="39"/>
  <c r="A64" i="35"/>
  <c r="A65" i="35"/>
  <c r="A66" i="35"/>
  <c r="A67" i="35"/>
  <c r="A68" i="35"/>
  <c r="A69" i="35"/>
  <c r="A70" i="35"/>
  <c r="A71" i="35"/>
  <c r="A64" i="32"/>
  <c r="A65" i="32"/>
  <c r="A66" i="32"/>
  <c r="A67" i="32"/>
  <c r="A68" i="32"/>
  <c r="A69" i="32"/>
  <c r="A70" i="32"/>
  <c r="A71" i="32"/>
  <c r="A8" i="39"/>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I2" i="25" l="1"/>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J4" i="51"/>
  <c r="K4" i="39"/>
  <c r="AH4" i="32"/>
  <c r="AE4" i="32"/>
  <c r="J4" i="32"/>
  <c r="U4" i="32"/>
  <c r="J4" i="50"/>
  <c r="AA4" i="52"/>
  <c r="AF4" i="39"/>
  <c r="Y4" i="49"/>
  <c r="G4" i="52"/>
  <c r="Y4" i="35"/>
  <c r="R4" i="39"/>
  <c r="M4" i="32"/>
  <c r="M4" i="49"/>
  <c r="AB4" i="49"/>
  <c r="W4" i="52"/>
  <c r="AA4" i="49"/>
  <c r="S4" i="35"/>
  <c r="L4" i="49"/>
  <c r="H4" i="35"/>
  <c r="H4" i="52"/>
  <c r="AD4" i="51"/>
  <c r="Q4" i="32"/>
  <c r="T4" i="32"/>
  <c r="AB4" i="52"/>
  <c r="Z4" i="32"/>
  <c r="AC4" i="32"/>
  <c r="Y4" i="50"/>
  <c r="W4" i="50"/>
  <c r="Q4" i="39"/>
  <c r="Q4" i="49"/>
  <c r="AD4" i="35"/>
  <c r="O4" i="50"/>
  <c r="W4" i="25"/>
  <c r="U4" i="51"/>
  <c r="P4" i="32"/>
  <c r="L4" i="32"/>
  <c r="O4" i="52"/>
  <c r="U4" i="52"/>
  <c r="AD4" i="32"/>
  <c r="N4" i="32"/>
  <c r="AE4" i="50"/>
  <c r="AF4" i="32"/>
  <c r="O4" i="32"/>
  <c r="I4" i="35"/>
  <c r="G4" i="32"/>
  <c r="F4" i="35"/>
  <c r="X4" i="35"/>
  <c r="F4" i="32"/>
  <c r="J4" i="35"/>
  <c r="J4" i="52"/>
  <c r="AH4" i="52"/>
  <c r="AE4" i="49"/>
  <c r="P4" i="51"/>
  <c r="T4" i="51"/>
  <c r="U4" i="49"/>
  <c r="AG4" i="49"/>
  <c r="R4" i="32"/>
  <c r="U4" i="35"/>
  <c r="X4" i="50"/>
  <c r="F4" i="49"/>
  <c r="T4" i="50"/>
  <c r="V4" i="39"/>
  <c r="E4" i="52"/>
  <c r="H4" i="50"/>
  <c r="H4" i="32"/>
  <c r="AB4" i="51"/>
  <c r="AA4" i="35"/>
  <c r="M4" i="52"/>
  <c r="O4" i="51"/>
  <c r="Z4" i="35"/>
  <c r="Z4" i="39"/>
  <c r="AA4" i="32"/>
  <c r="W4" i="32"/>
  <c r="Z4" i="49"/>
  <c r="L4" i="35"/>
  <c r="O4" i="49"/>
  <c r="G4" i="51"/>
  <c r="AH4" i="51"/>
  <c r="AE4" i="52"/>
  <c r="G4" i="35"/>
  <c r="AE4" i="51"/>
  <c r="AB4" i="32"/>
  <c r="I4" i="49"/>
  <c r="V4" i="49"/>
  <c r="N4" i="49"/>
  <c r="Y4" i="32"/>
  <c r="AF4" i="35"/>
  <c r="E4" i="35"/>
  <c r="P4" i="39"/>
  <c r="AC4" i="35"/>
  <c r="E4" i="51"/>
  <c r="AC4" i="52"/>
  <c r="Q4" i="35"/>
  <c r="AH4" i="35"/>
  <c r="AC4" i="51"/>
  <c r="P4" i="49"/>
  <c r="V4" i="32"/>
  <c r="X4" i="52"/>
  <c r="AG4" i="32"/>
  <c r="K4" i="32"/>
  <c r="T4" i="49"/>
  <c r="AG4" i="51"/>
  <c r="Q4" i="51"/>
  <c r="W4" i="51"/>
  <c r="R4" i="35"/>
  <c r="Z4" i="50"/>
  <c r="AC4" i="49"/>
  <c r="I4" i="32"/>
  <c r="AE4" i="39"/>
  <c r="V4" i="25"/>
  <c r="X4" i="32"/>
  <c r="AF4" i="50"/>
  <c r="U4" i="50"/>
  <c r="S4" i="32"/>
  <c r="AB4" i="50"/>
  <c r="U5" i="25" l="1"/>
  <c r="E4" i="39"/>
  <c r="AB4" i="39"/>
  <c r="E4" i="32"/>
  <c r="W4" i="39"/>
  <c r="N4" i="39"/>
  <c r="X4" i="39"/>
  <c r="L4" i="39"/>
  <c r="F4" i="39"/>
  <c r="U4" i="39"/>
  <c r="AA4" i="39"/>
  <c r="U6" i="25" l="1"/>
  <c r="AA4" i="51"/>
  <c r="AE4" i="35"/>
  <c r="AG4" i="50"/>
  <c r="Q4" i="52"/>
  <c r="P4" i="35"/>
  <c r="AF4" i="52"/>
  <c r="AD4" i="39"/>
  <c r="V4" i="51"/>
  <c r="K4" i="49"/>
  <c r="AG4" i="35"/>
  <c r="J4" i="39"/>
  <c r="W4" i="49"/>
  <c r="G4" i="39"/>
  <c r="X4" i="49"/>
  <c r="Z4" i="51"/>
  <c r="Y4" i="52"/>
  <c r="AA4" i="50"/>
  <c r="K4" i="35"/>
  <c r="I4" i="52"/>
  <c r="G4" i="50"/>
  <c r="M4" i="51"/>
  <c r="O4" i="35"/>
  <c r="X4" i="51"/>
  <c r="AH4" i="49"/>
  <c r="S4" i="49"/>
  <c r="AH4" i="50"/>
  <c r="L4" i="51"/>
  <c r="X4" i="25"/>
  <c r="J4" i="49"/>
  <c r="N4" i="51"/>
  <c r="AB4" i="35"/>
  <c r="L4" i="52"/>
  <c r="R4" i="50"/>
  <c r="P4" i="52"/>
  <c r="S4" i="51"/>
  <c r="R4" i="52"/>
  <c r="H4" i="49"/>
  <c r="AH4" i="39"/>
  <c r="E4" i="50"/>
  <c r="S4" i="39"/>
  <c r="M4" i="39"/>
  <c r="R4" i="51"/>
  <c r="AO4" i="25"/>
  <c r="H4" i="51"/>
  <c r="K4" i="50"/>
  <c r="F4" i="52"/>
  <c r="F4" i="51"/>
  <c r="V4" i="52"/>
  <c r="F4" i="50"/>
  <c r="AC4" i="50"/>
  <c r="I4" i="51"/>
  <c r="M4" i="35"/>
  <c r="R4" i="49"/>
  <c r="K4" i="52"/>
  <c r="P4" i="50"/>
  <c r="Y4" i="39"/>
  <c r="N4" i="50"/>
  <c r="AD4" i="52"/>
  <c r="Z4" i="52"/>
  <c r="AG4" i="39"/>
  <c r="T4" i="35"/>
  <c r="T4" i="52"/>
  <c r="AD4" i="49"/>
  <c r="G4" i="49"/>
  <c r="O4" i="39"/>
  <c r="V4" i="50"/>
  <c r="H4" i="39"/>
  <c r="V4" i="35"/>
  <c r="N4" i="35"/>
  <c r="E4" i="49"/>
  <c r="AF4" i="51"/>
  <c r="AF4" i="49"/>
  <c r="Q4" i="50"/>
  <c r="I4" i="50"/>
  <c r="L4" i="50"/>
  <c r="AC4" i="39"/>
  <c r="Y4" i="51"/>
  <c r="S4" i="52"/>
  <c r="T4" i="39"/>
  <c r="AD4" i="50"/>
  <c r="AG4" i="52"/>
  <c r="I4" i="39"/>
  <c r="N4" i="52"/>
  <c r="W4" i="35"/>
  <c r="S4" i="50"/>
  <c r="M4" i="50"/>
  <c r="K4" i="51"/>
  <c r="U7" i="25" l="1"/>
  <c r="AW4" i="25"/>
  <c r="AZ4" i="25"/>
  <c r="AG4" i="25"/>
  <c r="AB4" i="25"/>
  <c r="AA4" i="25"/>
  <c r="AE4" i="25"/>
  <c r="AT4" i="25"/>
  <c r="AD4" i="25"/>
  <c r="AM4" i="25"/>
  <c r="Z4" i="25"/>
  <c r="AY4" i="25"/>
  <c r="AQ4" i="25"/>
  <c r="AL4" i="25"/>
  <c r="AP4" i="25"/>
  <c r="AI4" i="25"/>
  <c r="AU4" i="25"/>
  <c r="AS4" i="25"/>
  <c r="AK4" i="25"/>
  <c r="BA4" i="25"/>
  <c r="AR4" i="25"/>
  <c r="BB4" i="25"/>
  <c r="AV4" i="25"/>
  <c r="AH4" i="25"/>
  <c r="AJ4" i="25"/>
  <c r="AC4" i="25"/>
  <c r="Y4" i="25"/>
  <c r="AN4" i="25"/>
  <c r="AF4" i="25"/>
  <c r="AX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43CB98-5D2F-4A55-872C-098D59A40E6A}" name="BMDC2.espmvol.5yr.adj" type="6" refreshedVersion="0" deleted="1" background="1" saveData="1">
    <textPr prompt="0" sourceFile="C:\Temp\02-February\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FD10B729-3F6C-4095-A1D8-CAA4B6FFAB19}" name="CLSC2.espmvol.5yr.adj" type="6" refreshedVersion="0" deleted="1" background="1" saveData="1">
    <textPr prompt="0" sourceFile="C:\Temp\02-February\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C8244FAD-C0BF-4B83-AD45-C314C3FD9821}" name="DRGC2.espmvol.5yr.adj" type="6" refreshedVersion="0" deleted="1" background="1" saveData="1">
    <textPr prompt="0" sourceFile="C:\Temp\02-February\Inflow Forecasts\ESP_Traces\DRGC2.espmvol.5yr.adj.csv">
      <textFields>
        <textField/>
      </textFields>
    </textPr>
  </connection>
  <connection id="7" xr16:uid="{CF2F3379-F83A-41F0-B1A4-051F5B55DE74}" name="GBRW4.espmvol.5yr.adj" type="6" refreshedVersion="0" deleted="1" background="1" saveData="1">
    <textPr prompt="0" sourceFile="C:\Temp\02-February\Inflow Forecasts\ESP_Traces\GBRW4.espmvol.5yr.adj.csv">
      <textFields>
        <textField/>
      </textFields>
    </textPr>
  </connection>
  <connection id="8" xr16:uid="{AFC10C27-1823-4402-B0F9-C5D6500BCCAE}" name="GJNC2LOC.espmvol.5yr.adj" type="6" refreshedVersion="0" deleted="1" background="1" saveData="1">
    <textPr prompt="0" sourceFile="C:\Temp\02-February\Inflow Forecasts\ESP_Traces\GJNC2LOC.espmvol.5yr.adj.csv">
      <textFields>
        <textField/>
      </textFields>
    </textPr>
  </connection>
  <connection id="9" xr16:uid="{D5874D51-C258-4219-9C54-632B68E5ABC0}" name="GLDA3.espmvol.5yr.adj" type="6" refreshedVersion="0" deleted="1" background="1" saveData="1">
    <textPr prompt="0" sourceFile="C:\Temp\02-February\Inflow Forecasts\ESP_Traces\GLDA3.espmvol.5yr.adj.csv">
      <textFields>
        <textField/>
      </textFields>
    </textPr>
  </connection>
  <connection id="10" xr16:uid="{44EF03EA-59FB-4B7B-A169-42ECAD415CFF}" name="GRNU1.espmvol.5yr.adj" type="6" refreshedVersion="0" deleted="1" background="1" saveData="1">
    <textPr prompt="0" sourceFile="C:\Temp\02-February\Inflow Forecasts\ESP_Traces\GRNU1.espmvol.5yr.adj.csv">
      <textFields>
        <textField/>
      </textFields>
    </textPr>
  </connection>
  <connection id="11" xr16:uid="{2067095B-9230-4252-9948-AF7AD8C30D9B}" name="MPSC2.espmvol.5yr.adj" type="6" refreshedVersion="0" deleted="1" background="1" saveData="1">
    <textPr prompt="0" sourceFile="C:\Temp\02-February\Inflow Forecasts\ESP_Traces\MPSC2.espmvol.5yr.adj.csv">
      <textFields>
        <textField/>
      </textFields>
    </textPr>
  </connection>
  <connection id="12" xr16:uid="{DEBB2386-970C-4969-9E29-55CA44A3019D}" name="NVRN5.espmvol.5yr.adj" type="6" refreshedVersion="0" deleted="1" background="1" saveData="1">
    <textPr prompt="0" sourceFile="C:\Temp\02-February\Inflow Forecasts\ESP_Traces\NVRN5.espmvol.5yr.adj.csv">
      <textFields>
        <textField/>
      </textFields>
    </textPr>
  </connection>
  <connection id="13" xr16:uid="{A2D3C8C6-1968-4C02-BC83-993632CF16B6}" name="TPIC2.espmvol.5yr.adj" type="6" refreshedVersion="0" deleted="1" background="1" saveData="1">
    <textPr prompt="0" sourceFile="C:\Temp\02-February\Inflow Forecasts\ESP_Traces\TPIC2.espmvol.5yr.adj.csv">
      <textFields>
        <textField/>
      </textFields>
    </textPr>
  </connection>
  <connection id="14" xr16:uid="{D7AA1039-8830-41E7-A23E-DAC5BE3084D8}" name="VCRC2.espmvol.5yr.adj" type="6" refreshedVersion="0" deleted="1" background="1" saveData="1">
    <textPr prompt="0" sourceFile="C:\Temp\02-February\Inflow Forecasts\ESP_Traces\VCRC2.espmvol.5yr.adj.csv">
      <textFields>
        <textField/>
      </textFields>
    </textPr>
  </connection>
  <connection id="15" xr16:uid="{C00CB0FD-F2F1-4753-B4BE-337BDBDE23F3}" name="YDLC2.espmvol.5yr.adj" type="6" refreshedVersion="0" deleted="1" background="1" saveData="1">
    <textPr prompt="0" sourceFile="C:\Temp\02-February\Inflow Forecasts\ESP_Traces\YDLC2.espmvol.5yr.adj.csv">
      <textFields>
        <textField/>
      </textFields>
    </textPr>
  </connection>
</connections>
</file>

<file path=xl/sharedStrings.xml><?xml version="1.0" encoding="utf-8"?>
<sst xmlns="http://schemas.openxmlformats.org/spreadsheetml/2006/main" count="2827" uniqueCount="213">
  <si>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</si>
  <si>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</si>
  <si>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</si>
  <si>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</si>
  <si>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</si>
  <si>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</si>
  <si>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</si>
  <si>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</si>
  <si>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</si>
  <si>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</si>
  <si>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</si>
  <si>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</si>
  <si>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</si>
  <si>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</si>
  <si>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</si>
  <si>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</si>
  <si>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</si>
  <si>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</si>
  <si>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</si>
  <si>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</si>
  <si>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</si>
  <si>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</si>
  <si>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</si>
  <si>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</si>
  <si>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</si>
  <si>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</si>
  <si>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</si>
  <si>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</si>
  <si>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</si>
  <si>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</si>
  <si>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</si>
  <si>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</si>
  <si>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</si>
  <si>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</si>
  <si>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</si>
  <si>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</si>
  <si>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</si>
  <si>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</si>
  <si>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</si>
  <si>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</si>
  <si>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</si>
  <si>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</si>
  <si>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</si>
  <si>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</si>
  <si>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</si>
  <si>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</si>
  <si>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</si>
  <si>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</si>
  <si>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</si>
  <si>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</si>
  <si>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</si>
  <si>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</si>
  <si>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</si>
  <si>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</si>
  <si>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</si>
  <si>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</si>
  <si>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</si>
  <si>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</si>
  <si>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</si>
  <si>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</si>
  <si>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</si>
  <si>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</si>
  <si>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</si>
  <si>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</si>
  <si>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</si>
  <si>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</si>
  <si>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</si>
  <si>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</si>
  <si>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</si>
  <si>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</si>
  <si>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</si>
  <si>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</si>
  <si>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</si>
  <si>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</si>
  <si>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</si>
  <si>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</si>
  <si>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</si>
  <si>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</si>
  <si>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</si>
  <si>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</si>
  <si>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</si>
  <si>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</si>
  <si>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</si>
  <si>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</si>
  <si>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</si>
  <si>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</si>
  <si>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</si>
  <si>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</si>
  <si>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</si>
  <si>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</si>
  <si>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</si>
  <si>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</si>
  <si>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</si>
  <si>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</si>
  <si>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</si>
  <si>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</si>
  <si>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</si>
  <si>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</si>
  <si>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</si>
  <si>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</si>
  <si>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</si>
  <si>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</si>
  <si>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</si>
  <si>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</si>
  <si>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</si>
  <si>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</si>
  <si>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</si>
  <si>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</si>
  <si>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</si>
  <si>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</si>
  <si>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</si>
  <si>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</si>
  <si>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</si>
  <si>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</si>
  <si>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</si>
  <si>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</si>
  <si>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</si>
  <si>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</si>
  <si>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</si>
  <si>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</si>
  <si>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</si>
  <si>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</si>
  <si>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</si>
  <si>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</si>
  <si>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</si>
  <si>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</si>
  <si>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</si>
  <si>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</si>
  <si>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</si>
  <si>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</si>
  <si>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</si>
  <si>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</si>
  <si>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</si>
  <si>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</si>
  <si>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</si>
  <si>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</si>
  <si>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</si>
  <si>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</si>
  <si>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</si>
  <si>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</si>
  <si>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</si>
  <si>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</si>
  <si>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</si>
  <si>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</si>
  <si>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</si>
  <si>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</si>
  <si>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</si>
  <si>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</si>
  <si>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</si>
  <si>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</si>
  <si>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</si>
  <si>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</si>
  <si>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</si>
  <si>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</si>
  <si>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</si>
  <si>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</si>
  <si>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</si>
  <si>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</si>
  <si>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</si>
  <si>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</si>
  <si>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</si>
  <si>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</si>
  <si>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</si>
  <si>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</si>
  <si>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</si>
  <si>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</si>
  <si>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</si>
  <si>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</si>
  <si>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</si>
  <si>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</si>
  <si>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</si>
  <si>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</si>
  <si>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</si>
  <si>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</si>
  <si>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ImpToMex_In</t>
  </si>
  <si>
    <t>HvrToDvs_In</t>
  </si>
  <si>
    <t>PkrToImp_In</t>
  </si>
  <si>
    <t>DvsToPkr_In</t>
  </si>
  <si>
    <t>TempSheet</t>
  </si>
  <si>
    <t>GainsImpToNib</t>
  </si>
  <si>
    <t>GainsPkrToImp</t>
  </si>
  <si>
    <t/>
  </si>
  <si>
    <t>Gains Crystal to Grand Junction</t>
  </si>
  <si>
    <t>GainsCrystalToGJ</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</si>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</sst>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 numFmtId="170" formatCode="0.0"/>
    <numFmt numFmtId="171" formatCode="#,##0.0"/>
  </numFmts>
  <fonts count="47"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8">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2" fontId="0" fillId="0" borderId="0" xfId="0" applyNumberFormat="1"/>
    <xf numFmtId="0" fontId="0" fillId="0" borderId="0" xfId="0"/>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Fill="1" applyBorder="1" applyAlignment="1">
      <alignment horizontal="center"/>
    </xf>
    <xf numFmtId="2" fontId="0" fillId="0" borderId="0" xfId="0" applyNumberForma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Border="1" applyAlignment="1">
      <alignment horizontal="center"/>
    </xf>
    <xf numFmtId="0" fontId="0" fillId="0" borderId="0" xfId="0"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0" fontId="1" fillId="75" borderId="0"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0" fontId="1" fillId="12" borderId="0"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Fill="1" applyBorder="1" applyAlignment="1">
      <alignment horizontal="center"/>
    </xf>
    <xf numFmtId="2" fontId="37" fillId="0" borderId="0" xfId="0" applyNumberFormat="1" applyFont="1" applyFill="1" applyBorder="1"/>
    <xf numFmtId="0" fontId="37" fillId="0" borderId="0" xfId="0" applyFont="1" applyFill="1" applyBorder="1"/>
    <xf numFmtId="0" fontId="38" fillId="0" borderId="0" xfId="0" applyFont="1" applyFill="1" applyBorder="1" applyAlignment="1">
      <alignment horizontal="center"/>
    </xf>
    <xf numFmtId="0" fontId="0" fillId="12" borderId="0" xfId="0" applyFill="1" applyBorder="1"/>
    <xf numFmtId="2" fontId="0" fillId="12" borderId="0" xfId="0" applyNumberFormat="1" applyFont="1" applyFill="1" applyBorder="1" applyAlignment="1">
      <alignment horizontal="center"/>
    </xf>
    <xf numFmtId="0" fontId="0" fillId="12" borderId="0" xfId="0" applyNumberFormat="1" applyFont="1" applyFill="1" applyBorder="1" applyAlignment="1">
      <alignment horizontal="center"/>
    </xf>
    <xf numFmtId="0" fontId="0" fillId="12" borderId="0" xfId="0" applyFont="1" applyFill="1" applyAlignment="1">
      <alignment horizontal="center"/>
    </xf>
    <xf numFmtId="0" fontId="0" fillId="12" borderId="5" xfId="0" applyNumberFormat="1" applyFill="1" applyBorder="1"/>
    <xf numFmtId="0" fontId="0" fillId="12" borderId="1" xfId="0" applyNumberFormat="1" applyFill="1" applyBorder="1"/>
    <xf numFmtId="0" fontId="0" fillId="12" borderId="1" xfId="0" applyNumberFormat="1" applyFont="1" applyFill="1" applyBorder="1" applyAlignment="1"/>
    <xf numFmtId="0" fontId="0" fillId="12" borderId="1" xfId="0" applyNumberFormat="1" applyFont="1"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ont="1" applyFill="1" applyBorder="1" applyAlignment="1">
      <alignment horizontal="center"/>
    </xf>
    <xf numFmtId="0" fontId="0" fillId="12" borderId="11" xfId="0" applyNumberFormat="1" applyFont="1" applyFill="1" applyBorder="1" applyAlignment="1">
      <alignment horizontal="center"/>
    </xf>
    <xf numFmtId="0" fontId="1" fillId="0" borderId="0" xfId="0" applyFont="1" applyFill="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ont="1" applyFill="1" applyBorder="1" applyAlignment="1">
      <alignment horizontal="center"/>
    </xf>
    <xf numFmtId="2" fontId="4" fillId="12" borderId="0" xfId="0" applyNumberFormat="1" applyFont="1" applyFill="1" applyBorder="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Border="1" applyAlignment="1">
      <alignment horizontal="center"/>
    </xf>
    <xf numFmtId="0" fontId="1" fillId="12" borderId="11" xfId="0" applyFont="1" applyFill="1" applyBorder="1" applyAlignment="1">
      <alignment horizontal="center"/>
    </xf>
    <xf numFmtId="0" fontId="0" fillId="12" borderId="11" xfId="0" applyFill="1" applyBorder="1" applyAlignment="1">
      <alignment horizontal="center"/>
    </xf>
    <xf numFmtId="0" fontId="0" fillId="12" borderId="0" xfId="0" applyFill="1" applyBorder="1" applyAlignment="1">
      <alignment horizontal="center"/>
    </xf>
    <xf numFmtId="2" fontId="0" fillId="12" borderId="10" xfId="0" applyNumberFormat="1" applyFont="1" applyFill="1" applyBorder="1" applyAlignment="1">
      <alignment horizontal="center"/>
    </xf>
    <xf numFmtId="2" fontId="0" fillId="12" borderId="6" xfId="0" applyNumberFormat="1" applyFont="1" applyFill="1" applyBorder="1" applyAlignment="1">
      <alignment horizontal="center"/>
    </xf>
    <xf numFmtId="17" fontId="1" fillId="2" borderId="0" xfId="0" applyNumberFormat="1" applyFont="1" applyFill="1" applyBorder="1" applyAlignment="1">
      <alignment horizontal="center"/>
    </xf>
    <xf numFmtId="0" fontId="0" fillId="12" borderId="5" xfId="0" applyFill="1" applyBorder="1"/>
    <xf numFmtId="0" fontId="0" fillId="12" borderId="1" xfId="0" applyFill="1" applyBorder="1"/>
    <xf numFmtId="2" fontId="0" fillId="12" borderId="0" xfId="0" applyNumberFormat="1" applyFill="1" applyBorder="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ont="1" applyFill="1" applyBorder="1" applyAlignment="1">
      <alignment horizontal="center"/>
    </xf>
    <xf numFmtId="2" fontId="0" fillId="44" borderId="11" xfId="0" applyNumberFormat="1" applyFont="1" applyFill="1" applyBorder="1" applyAlignment="1">
      <alignment horizontal="center"/>
    </xf>
    <xf numFmtId="2" fontId="0" fillId="12" borderId="5" xfId="0" applyNumberFormat="1" applyFont="1" applyFill="1" applyBorder="1" applyAlignment="1">
      <alignment horizontal="center"/>
    </xf>
    <xf numFmtId="17" fontId="1" fillId="49" borderId="0" xfId="0" applyNumberFormat="1" applyFont="1" applyFill="1" applyBorder="1" applyAlignment="1">
      <alignment horizontal="center"/>
    </xf>
    <xf numFmtId="3" fontId="12" fillId="0" borderId="0" xfId="1" applyNumberFormat="1"/>
    <xf numFmtId="0" fontId="0" fillId="0" borderId="0" xfId="0" applyFill="1"/>
    <xf numFmtId="170" fontId="0" fillId="0" borderId="0" xfId="0" applyNumberFormat="1"/>
    <xf numFmtId="1" fontId="0" fillId="0" borderId="0" xfId="0" applyNumberFormat="1"/>
    <xf numFmtId="167" fontId="0" fillId="0" borderId="0" xfId="0" applyNumberFormat="1"/>
    <xf numFmtId="0" fontId="12" fillId="0" borderId="0" xfId="1" applyFill="1"/>
    <xf numFmtId="1" fontId="0" fillId="0" borderId="0" xfId="0" applyNumberFormat="1" applyFill="1"/>
    <xf numFmtId="14" fontId="0" fillId="0" borderId="0" xfId="0" applyNumberFormat="1" applyFill="1"/>
    <xf numFmtId="4" fontId="0" fillId="0" borderId="0" xfId="0" applyNumberFormat="1" applyFill="1"/>
    <xf numFmtId="3" fontId="0" fillId="0" borderId="0" xfId="0" applyNumberFormat="1" applyFill="1"/>
    <xf numFmtId="171" fontId="12" fillId="0" borderId="0" xfId="1" applyNumberFormat="1"/>
    <xf numFmtId="0" fontId="1" fillId="3" borderId="11" xfId="0" applyFont="1" applyFill="1" applyBorder="1" applyAlignment="1">
      <alignment horizontal="center"/>
    </xf>
    <xf numFmtId="0" fontId="1" fillId="3" borderId="0" xfId="0" applyFont="1" applyFill="1" applyBorder="1" applyAlignment="1">
      <alignment horizontal="center"/>
    </xf>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0"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76">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Comparison!$U$4:$U$71</c:f>
              <c:numCache>
                <c:formatCode>[$-409]mmmm\-yy;@</c:formatCode>
                <c:ptCount val="68"/>
                <c:pt idx="0">
                  <c:v>44958</c:v>
                </c:pt>
                <c:pt idx="1">
                  <c:v>44986</c:v>
                </c:pt>
                <c:pt idx="2">
                  <c:v>45017</c:v>
                </c:pt>
                <c:pt idx="3">
                  <c:v>45047</c:v>
                </c:pt>
                <c:pt idx="4">
                  <c:v>45078</c:v>
                </c:pt>
                <c:pt idx="5">
                  <c:v>45108</c:v>
                </c:pt>
                <c:pt idx="6">
                  <c:v>45139</c:v>
                </c:pt>
                <c:pt idx="7">
                  <c:v>45170</c:v>
                </c:pt>
                <c:pt idx="8">
                  <c:v>45200</c:v>
                </c:pt>
                <c:pt idx="9">
                  <c:v>45231</c:v>
                </c:pt>
                <c:pt idx="10">
                  <c:v>45261</c:v>
                </c:pt>
                <c:pt idx="11">
                  <c:v>45292</c:v>
                </c:pt>
                <c:pt idx="12">
                  <c:v>45323</c:v>
                </c:pt>
                <c:pt idx="13">
                  <c:v>45352</c:v>
                </c:pt>
                <c:pt idx="14">
                  <c:v>45383</c:v>
                </c:pt>
                <c:pt idx="15">
                  <c:v>45413</c:v>
                </c:pt>
                <c:pt idx="16">
                  <c:v>45444</c:v>
                </c:pt>
                <c:pt idx="17">
                  <c:v>45474</c:v>
                </c:pt>
                <c:pt idx="18">
                  <c:v>45505</c:v>
                </c:pt>
                <c:pt idx="19">
                  <c:v>45536</c:v>
                </c:pt>
                <c:pt idx="20">
                  <c:v>45566</c:v>
                </c:pt>
                <c:pt idx="21">
                  <c:v>45597</c:v>
                </c:pt>
                <c:pt idx="22">
                  <c:v>45627</c:v>
                </c:pt>
                <c:pt idx="23">
                  <c:v>45658</c:v>
                </c:pt>
                <c:pt idx="24">
                  <c:v>45689</c:v>
                </c:pt>
                <c:pt idx="25">
                  <c:v>45717</c:v>
                </c:pt>
                <c:pt idx="26">
                  <c:v>45748</c:v>
                </c:pt>
                <c:pt idx="27">
                  <c:v>45778</c:v>
                </c:pt>
                <c:pt idx="28">
                  <c:v>45809</c:v>
                </c:pt>
                <c:pt idx="29">
                  <c:v>45839</c:v>
                </c:pt>
                <c:pt idx="30">
                  <c:v>45870</c:v>
                </c:pt>
                <c:pt idx="31">
                  <c:v>45901</c:v>
                </c:pt>
                <c:pt idx="32">
                  <c:v>45931</c:v>
                </c:pt>
                <c:pt idx="33">
                  <c:v>45962</c:v>
                </c:pt>
                <c:pt idx="34">
                  <c:v>45992</c:v>
                </c:pt>
                <c:pt idx="35">
                  <c:v>46023</c:v>
                </c:pt>
                <c:pt idx="36">
                  <c:v>46054</c:v>
                </c:pt>
                <c:pt idx="37">
                  <c:v>46082</c:v>
                </c:pt>
                <c:pt idx="38">
                  <c:v>46113</c:v>
                </c:pt>
                <c:pt idx="39">
                  <c:v>46143</c:v>
                </c:pt>
                <c:pt idx="40">
                  <c:v>46174</c:v>
                </c:pt>
                <c:pt idx="41">
                  <c:v>46204</c:v>
                </c:pt>
                <c:pt idx="42">
                  <c:v>46235</c:v>
                </c:pt>
                <c:pt idx="43">
                  <c:v>46266</c:v>
                </c:pt>
                <c:pt idx="44">
                  <c:v>46296</c:v>
                </c:pt>
                <c:pt idx="45">
                  <c:v>46327</c:v>
                </c:pt>
                <c:pt idx="46">
                  <c:v>46357</c:v>
                </c:pt>
                <c:pt idx="47">
                  <c:v>46388</c:v>
                </c:pt>
                <c:pt idx="48">
                  <c:v>46419</c:v>
                </c:pt>
                <c:pt idx="49">
                  <c:v>46447</c:v>
                </c:pt>
                <c:pt idx="50">
                  <c:v>46478</c:v>
                </c:pt>
                <c:pt idx="51">
                  <c:v>46508</c:v>
                </c:pt>
                <c:pt idx="52">
                  <c:v>46539</c:v>
                </c:pt>
                <c:pt idx="53">
                  <c:v>46569</c:v>
                </c:pt>
                <c:pt idx="54">
                  <c:v>46600</c:v>
                </c:pt>
                <c:pt idx="55">
                  <c:v>46631</c:v>
                </c:pt>
                <c:pt idx="56">
                  <c:v>46661</c:v>
                </c:pt>
                <c:pt idx="57">
                  <c:v>46692</c:v>
                </c:pt>
                <c:pt idx="58">
                  <c:v>46722</c:v>
                </c:pt>
                <c:pt idx="59">
                  <c:v>46753</c:v>
                </c:pt>
                <c:pt idx="60">
                  <c:v>46784</c:v>
                </c:pt>
                <c:pt idx="61" formatCode="[$-409]mmmm\ d\,\ yyyy;@">
                  <c:v>46813</c:v>
                </c:pt>
                <c:pt idx="62" formatCode="[$-409]mmmm\ d\,\ yyyy;@">
                  <c:v>46844</c:v>
                </c:pt>
                <c:pt idx="63" formatCode="[$-409]mmmm\ d\,\ yyyy;@">
                  <c:v>46874</c:v>
                </c:pt>
                <c:pt idx="64" formatCode="[$-409]mmmm\ d\,\ yyyy;@">
                  <c:v>46905</c:v>
                </c:pt>
                <c:pt idx="65" formatCode="[$-409]mmmm\ d\,\ yyyy;@">
                  <c:v>46935</c:v>
                </c:pt>
                <c:pt idx="66" formatCode="[$-409]mmmm\ d\,\ yyyy;@">
                  <c:v>46966</c:v>
                </c:pt>
                <c:pt idx="67" formatCode="[$-409]mmmm\ d\,\ yyyy;@">
                  <c:v>46997</c:v>
                </c:pt>
              </c:numCache>
            </c:numRef>
          </c:xVal>
          <c:yVal>
            <c:numRef>
              <c:f>Comparison!$Y$4:$Y$71</c:f>
              <c:numCache>
                <c:formatCode>0.00</c:formatCode>
                <c:ptCount val="68"/>
                <c:pt idx="0">
                  <c:v>282.56</c:v>
                </c:pt>
                <c:pt idx="1">
                  <c:v>431.68799999999999</c:v>
                </c:pt>
                <c:pt idx="2">
                  <c:v>635.89499999999998</c:v>
                </c:pt>
                <c:pt idx="3">
                  <c:v>1702.903</c:v>
                </c:pt>
                <c:pt idx="4">
                  <c:v>3967.1790000000001</c:v>
                </c:pt>
                <c:pt idx="5">
                  <c:v>1704.3109999999999</c:v>
                </c:pt>
                <c:pt idx="6">
                  <c:v>522.29100000000005</c:v>
                </c:pt>
                <c:pt idx="7">
                  <c:v>458.64600000000002</c:v>
                </c:pt>
                <c:pt idx="8">
                  <c:v>401.52</c:v>
                </c:pt>
                <c:pt idx="9">
                  <c:v>492.00599999999997</c:v>
                </c:pt>
                <c:pt idx="10">
                  <c:v>409.166</c:v>
                </c:pt>
                <c:pt idx="11">
                  <c:v>364.10199999999998</c:v>
                </c:pt>
                <c:pt idx="12">
                  <c:v>399.315</c:v>
                </c:pt>
                <c:pt idx="13">
                  <c:v>607.86</c:v>
                </c:pt>
                <c:pt idx="14">
                  <c:v>1119.92</c:v>
                </c:pt>
                <c:pt idx="15">
                  <c:v>2052.1239999999998</c:v>
                </c:pt>
                <c:pt idx="16">
                  <c:v>1221.32</c:v>
                </c:pt>
                <c:pt idx="17">
                  <c:v>437.19099999999997</c:v>
                </c:pt>
                <c:pt idx="18">
                  <c:v>302.67700000000002</c:v>
                </c:pt>
                <c:pt idx="19">
                  <c:v>327.17200000000003</c:v>
                </c:pt>
                <c:pt idx="20">
                  <c:v>309.36399999999998</c:v>
                </c:pt>
                <c:pt idx="21">
                  <c:v>383.29</c:v>
                </c:pt>
                <c:pt idx="22">
                  <c:v>324.56400000000002</c:v>
                </c:pt>
                <c:pt idx="23">
                  <c:v>399.71199999999999</c:v>
                </c:pt>
                <c:pt idx="24">
                  <c:v>504.12900000000002</c:v>
                </c:pt>
                <c:pt idx="25">
                  <c:v>603.95699999999999</c:v>
                </c:pt>
                <c:pt idx="26">
                  <c:v>1355.7639999999999</c:v>
                </c:pt>
                <c:pt idx="27">
                  <c:v>3287.27</c:v>
                </c:pt>
                <c:pt idx="28">
                  <c:v>4431.63</c:v>
                </c:pt>
                <c:pt idx="29">
                  <c:v>2003.1790000000001</c:v>
                </c:pt>
                <c:pt idx="30">
                  <c:v>702.899</c:v>
                </c:pt>
                <c:pt idx="31">
                  <c:v>632.26099999999997</c:v>
                </c:pt>
                <c:pt idx="32">
                  <c:v>578.02200000000005</c:v>
                </c:pt>
                <c:pt idx="33">
                  <c:v>569.70600000000002</c:v>
                </c:pt>
                <c:pt idx="34">
                  <c:v>434.04199999999997</c:v>
                </c:pt>
                <c:pt idx="35">
                  <c:v>399.39</c:v>
                </c:pt>
                <c:pt idx="36">
                  <c:v>376.56099999999998</c:v>
                </c:pt>
                <c:pt idx="37">
                  <c:v>621.89</c:v>
                </c:pt>
                <c:pt idx="38">
                  <c:v>954.38699999999994</c:v>
                </c:pt>
                <c:pt idx="39">
                  <c:v>2067.1239999999998</c:v>
                </c:pt>
                <c:pt idx="40">
                  <c:v>1663.6769999999999</c:v>
                </c:pt>
                <c:pt idx="41">
                  <c:v>344.25900000000001</c:v>
                </c:pt>
                <c:pt idx="42">
                  <c:v>201.90100000000001</c:v>
                </c:pt>
                <c:pt idx="43">
                  <c:v>314.31700000000001</c:v>
                </c:pt>
                <c:pt idx="44">
                  <c:v>460.90600000000001</c:v>
                </c:pt>
                <c:pt idx="45">
                  <c:v>489.48099999999999</c:v>
                </c:pt>
                <c:pt idx="46">
                  <c:v>378.69900000000001</c:v>
                </c:pt>
                <c:pt idx="47">
                  <c:v>364.17500000000001</c:v>
                </c:pt>
                <c:pt idx="48">
                  <c:v>394.64100000000002</c:v>
                </c:pt>
                <c:pt idx="49">
                  <c:v>980.79600000000005</c:v>
                </c:pt>
                <c:pt idx="50">
                  <c:v>900.03700000000003</c:v>
                </c:pt>
                <c:pt idx="51">
                  <c:v>2298.9319999999998</c:v>
                </c:pt>
                <c:pt idx="52">
                  <c:v>4845.134</c:v>
                </c:pt>
                <c:pt idx="53">
                  <c:v>3999.9259999999999</c:v>
                </c:pt>
                <c:pt idx="54">
                  <c:v>1085.2840000000001</c:v>
                </c:pt>
                <c:pt idx="55">
                  <c:v>578.29</c:v>
                </c:pt>
                <c:pt idx="56">
                  <c:v>609.44000000000005</c:v>
                </c:pt>
                <c:pt idx="57">
                  <c:v>558.26</c:v>
                </c:pt>
                <c:pt idx="58">
                  <c:v>483.428</c:v>
                </c:pt>
                <c:pt idx="59">
                  <c:v>426.00400000000002</c:v>
                </c:pt>
                <c:pt idx="60">
                  <c:v>452.18099999999998</c:v>
                </c:pt>
                <c:pt idx="61">
                  <c:v>622.56600000000003</c:v>
                </c:pt>
                <c:pt idx="62">
                  <c:v>1017.9450000000001</c:v>
                </c:pt>
                <c:pt idx="63">
                  <c:v>2960.0219999999999</c:v>
                </c:pt>
                <c:pt idx="64">
                  <c:v>2882.761</c:v>
                </c:pt>
                <c:pt idx="65">
                  <c:v>1249.615</c:v>
                </c:pt>
                <c:pt idx="66">
                  <c:v>383.12900000000002</c:v>
                </c:pt>
                <c:pt idx="67">
                  <c:v>379.85599999999999</c:v>
                </c:pt>
              </c:numCache>
            </c:numRef>
          </c:yVal>
          <c:smooth val="1"/>
          <c:extLst>
            <c:ext xmlns:c16="http://schemas.microsoft.com/office/drawing/2014/chart" uri="{C3380CC4-5D6E-409C-BE32-E72D297353CC}">
              <c16:uniqueId val="{00000003-A233-46E6-9151-6A4ED47F208F}"/>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Comparison!$U$4:$U$71</c:f>
              <c:numCache>
                <c:formatCode>[$-409]mmmm\-yy;@</c:formatCode>
                <c:ptCount val="68"/>
                <c:pt idx="0">
                  <c:v>44958</c:v>
                </c:pt>
                <c:pt idx="1">
                  <c:v>44986</c:v>
                </c:pt>
                <c:pt idx="2">
                  <c:v>45017</c:v>
                </c:pt>
                <c:pt idx="3">
                  <c:v>45047</c:v>
                </c:pt>
                <c:pt idx="4">
                  <c:v>45078</c:v>
                </c:pt>
                <c:pt idx="5">
                  <c:v>45108</c:v>
                </c:pt>
                <c:pt idx="6">
                  <c:v>45139</c:v>
                </c:pt>
                <c:pt idx="7">
                  <c:v>45170</c:v>
                </c:pt>
                <c:pt idx="8">
                  <c:v>45200</c:v>
                </c:pt>
                <c:pt idx="9">
                  <c:v>45231</c:v>
                </c:pt>
                <c:pt idx="10">
                  <c:v>45261</c:v>
                </c:pt>
                <c:pt idx="11">
                  <c:v>45292</c:v>
                </c:pt>
                <c:pt idx="12">
                  <c:v>45323</c:v>
                </c:pt>
                <c:pt idx="13">
                  <c:v>45352</c:v>
                </c:pt>
                <c:pt idx="14">
                  <c:v>45383</c:v>
                </c:pt>
                <c:pt idx="15">
                  <c:v>45413</c:v>
                </c:pt>
                <c:pt idx="16">
                  <c:v>45444</c:v>
                </c:pt>
                <c:pt idx="17">
                  <c:v>45474</c:v>
                </c:pt>
                <c:pt idx="18">
                  <c:v>45505</c:v>
                </c:pt>
                <c:pt idx="19">
                  <c:v>45536</c:v>
                </c:pt>
                <c:pt idx="20">
                  <c:v>45566</c:v>
                </c:pt>
                <c:pt idx="21">
                  <c:v>45597</c:v>
                </c:pt>
                <c:pt idx="22">
                  <c:v>45627</c:v>
                </c:pt>
                <c:pt idx="23">
                  <c:v>45658</c:v>
                </c:pt>
                <c:pt idx="24">
                  <c:v>45689</c:v>
                </c:pt>
                <c:pt idx="25">
                  <c:v>45717</c:v>
                </c:pt>
                <c:pt idx="26">
                  <c:v>45748</c:v>
                </c:pt>
                <c:pt idx="27">
                  <c:v>45778</c:v>
                </c:pt>
                <c:pt idx="28">
                  <c:v>45809</c:v>
                </c:pt>
                <c:pt idx="29">
                  <c:v>45839</c:v>
                </c:pt>
                <c:pt idx="30">
                  <c:v>45870</c:v>
                </c:pt>
                <c:pt idx="31">
                  <c:v>45901</c:v>
                </c:pt>
                <c:pt idx="32">
                  <c:v>45931</c:v>
                </c:pt>
                <c:pt idx="33">
                  <c:v>45962</c:v>
                </c:pt>
                <c:pt idx="34">
                  <c:v>45992</c:v>
                </c:pt>
                <c:pt idx="35">
                  <c:v>46023</c:v>
                </c:pt>
                <c:pt idx="36">
                  <c:v>46054</c:v>
                </c:pt>
                <c:pt idx="37">
                  <c:v>46082</c:v>
                </c:pt>
                <c:pt idx="38">
                  <c:v>46113</c:v>
                </c:pt>
                <c:pt idx="39">
                  <c:v>46143</c:v>
                </c:pt>
                <c:pt idx="40">
                  <c:v>46174</c:v>
                </c:pt>
                <c:pt idx="41">
                  <c:v>46204</c:v>
                </c:pt>
                <c:pt idx="42">
                  <c:v>46235</c:v>
                </c:pt>
                <c:pt idx="43">
                  <c:v>46266</c:v>
                </c:pt>
                <c:pt idx="44">
                  <c:v>46296</c:v>
                </c:pt>
                <c:pt idx="45">
                  <c:v>46327</c:v>
                </c:pt>
                <c:pt idx="46">
                  <c:v>46357</c:v>
                </c:pt>
                <c:pt idx="47">
                  <c:v>46388</c:v>
                </c:pt>
                <c:pt idx="48">
                  <c:v>46419</c:v>
                </c:pt>
                <c:pt idx="49">
                  <c:v>46447</c:v>
                </c:pt>
                <c:pt idx="50">
                  <c:v>46478</c:v>
                </c:pt>
                <c:pt idx="51">
                  <c:v>46508</c:v>
                </c:pt>
                <c:pt idx="52">
                  <c:v>46539</c:v>
                </c:pt>
                <c:pt idx="53">
                  <c:v>46569</c:v>
                </c:pt>
                <c:pt idx="54">
                  <c:v>46600</c:v>
                </c:pt>
                <c:pt idx="55">
                  <c:v>46631</c:v>
                </c:pt>
                <c:pt idx="56">
                  <c:v>46661</c:v>
                </c:pt>
                <c:pt idx="57">
                  <c:v>46692</c:v>
                </c:pt>
                <c:pt idx="58">
                  <c:v>46722</c:v>
                </c:pt>
                <c:pt idx="59">
                  <c:v>46753</c:v>
                </c:pt>
                <c:pt idx="60">
                  <c:v>46784</c:v>
                </c:pt>
                <c:pt idx="61" formatCode="[$-409]mmmm\ d\,\ yyyy;@">
                  <c:v>46813</c:v>
                </c:pt>
                <c:pt idx="62" formatCode="[$-409]mmmm\ d\,\ yyyy;@">
                  <c:v>46844</c:v>
                </c:pt>
                <c:pt idx="63" formatCode="[$-409]mmmm\ d\,\ yyyy;@">
                  <c:v>46874</c:v>
                </c:pt>
                <c:pt idx="64" formatCode="[$-409]mmmm\ d\,\ yyyy;@">
                  <c:v>46905</c:v>
                </c:pt>
                <c:pt idx="65" formatCode="[$-409]mmmm\ d\,\ yyyy;@">
                  <c:v>46935</c:v>
                </c:pt>
                <c:pt idx="66" formatCode="[$-409]mmmm\ d\,\ yyyy;@">
                  <c:v>46966</c:v>
                </c:pt>
                <c:pt idx="67" formatCode="[$-409]mmmm\ d\,\ yyyy;@">
                  <c:v>46997</c:v>
                </c:pt>
              </c:numCache>
            </c:numRef>
          </c:xVal>
          <c:yVal>
            <c:numRef>
              <c:f>Comparison!$Z$4:$Z$71</c:f>
              <c:numCache>
                <c:formatCode>0.00</c:formatCode>
                <c:ptCount val="68"/>
                <c:pt idx="0">
                  <c:v>307.41800000000001</c:v>
                </c:pt>
                <c:pt idx="1">
                  <c:v>534.22400000000005</c:v>
                </c:pt>
                <c:pt idx="2">
                  <c:v>1319.769</c:v>
                </c:pt>
                <c:pt idx="3">
                  <c:v>3143.337</c:v>
                </c:pt>
                <c:pt idx="4">
                  <c:v>1981.0940000000001</c:v>
                </c:pt>
                <c:pt idx="5">
                  <c:v>755.88</c:v>
                </c:pt>
                <c:pt idx="6">
                  <c:v>365.73599999999999</c:v>
                </c:pt>
                <c:pt idx="7">
                  <c:v>341.50900000000001</c:v>
                </c:pt>
                <c:pt idx="8">
                  <c:v>345.78</c:v>
                </c:pt>
                <c:pt idx="9">
                  <c:v>416.88200000000001</c:v>
                </c:pt>
                <c:pt idx="10">
                  <c:v>349.98399999999998</c:v>
                </c:pt>
                <c:pt idx="11">
                  <c:v>421.70600000000002</c:v>
                </c:pt>
                <c:pt idx="12">
                  <c:v>542.10199999999998</c:v>
                </c:pt>
                <c:pt idx="13">
                  <c:v>626.25400000000002</c:v>
                </c:pt>
                <c:pt idx="14">
                  <c:v>1395.634</c:v>
                </c:pt>
                <c:pt idx="15">
                  <c:v>3440.0219999999999</c:v>
                </c:pt>
                <c:pt idx="16">
                  <c:v>4539.5529999999999</c:v>
                </c:pt>
                <c:pt idx="17">
                  <c:v>2030.1489999999999</c:v>
                </c:pt>
                <c:pt idx="18">
                  <c:v>715.13199999999995</c:v>
                </c:pt>
                <c:pt idx="19">
                  <c:v>640.476</c:v>
                </c:pt>
                <c:pt idx="20">
                  <c:v>586.471</c:v>
                </c:pt>
                <c:pt idx="21">
                  <c:v>576.48599999999999</c:v>
                </c:pt>
                <c:pt idx="22">
                  <c:v>438.95</c:v>
                </c:pt>
                <c:pt idx="23">
                  <c:v>404.35599999999999</c:v>
                </c:pt>
                <c:pt idx="24">
                  <c:v>381.44400000000002</c:v>
                </c:pt>
                <c:pt idx="25">
                  <c:v>627.327</c:v>
                </c:pt>
                <c:pt idx="26">
                  <c:v>962.31799999999998</c:v>
                </c:pt>
                <c:pt idx="27">
                  <c:v>2078.5749999999998</c:v>
                </c:pt>
                <c:pt idx="28">
                  <c:v>1667.973</c:v>
                </c:pt>
                <c:pt idx="29">
                  <c:v>346.92200000000003</c:v>
                </c:pt>
                <c:pt idx="30">
                  <c:v>204.11199999999999</c:v>
                </c:pt>
                <c:pt idx="31">
                  <c:v>316.48899999999998</c:v>
                </c:pt>
                <c:pt idx="32">
                  <c:v>463.15</c:v>
                </c:pt>
                <c:pt idx="33">
                  <c:v>491.291</c:v>
                </c:pt>
                <c:pt idx="34">
                  <c:v>380.11799999999999</c:v>
                </c:pt>
                <c:pt idx="35">
                  <c:v>365.60599999999999</c:v>
                </c:pt>
                <c:pt idx="36">
                  <c:v>396.04300000000001</c:v>
                </c:pt>
                <c:pt idx="37">
                  <c:v>982.197</c:v>
                </c:pt>
                <c:pt idx="38">
                  <c:v>901.94299999999998</c:v>
                </c:pt>
                <c:pt idx="39">
                  <c:v>2302.779</c:v>
                </c:pt>
                <c:pt idx="40">
                  <c:v>4848.3760000000002</c:v>
                </c:pt>
                <c:pt idx="41">
                  <c:v>4001.174</c:v>
                </c:pt>
                <c:pt idx="42">
                  <c:v>1085.8430000000001</c:v>
                </c:pt>
                <c:pt idx="43">
                  <c:v>578.76099999999997</c:v>
                </c:pt>
                <c:pt idx="44">
                  <c:v>609.976</c:v>
                </c:pt>
                <c:pt idx="45">
                  <c:v>558.69799999999998</c:v>
                </c:pt>
                <c:pt idx="46">
                  <c:v>483.78500000000003</c:v>
                </c:pt>
                <c:pt idx="47">
                  <c:v>426.35</c:v>
                </c:pt>
                <c:pt idx="48">
                  <c:v>452.18099999999998</c:v>
                </c:pt>
                <c:pt idx="49">
                  <c:v>622.56600000000003</c:v>
                </c:pt>
                <c:pt idx="50">
                  <c:v>1017.9450000000001</c:v>
                </c:pt>
                <c:pt idx="51">
                  <c:v>2960.0219999999999</c:v>
                </c:pt>
                <c:pt idx="52">
                  <c:v>2882.761</c:v>
                </c:pt>
                <c:pt idx="53">
                  <c:v>1249.615</c:v>
                </c:pt>
                <c:pt idx="54">
                  <c:v>383.12900000000002</c:v>
                </c:pt>
                <c:pt idx="55">
                  <c:v>379.85599999999999</c:v>
                </c:pt>
                <c:pt idx="56">
                  <c:v>543.51800000000003</c:v>
                </c:pt>
                <c:pt idx="57">
                  <c:v>571.51599999999996</c:v>
                </c:pt>
                <c:pt idx="58">
                  <c:v>505.92200000000003</c:v>
                </c:pt>
                <c:pt idx="59">
                  <c:v>459.14100000000002</c:v>
                </c:pt>
                <c:pt idx="60">
                  <c:v>432.15100000000001</c:v>
                </c:pt>
                <c:pt idx="61">
                  <c:v>812.745</c:v>
                </c:pt>
                <c:pt idx="62">
                  <c:v>1414.7729999999999</c:v>
                </c:pt>
                <c:pt idx="63">
                  <c:v>3952.578</c:v>
                </c:pt>
                <c:pt idx="64">
                  <c:v>4829.9449999999997</c:v>
                </c:pt>
                <c:pt idx="65">
                  <c:v>1752.4570000000001</c:v>
                </c:pt>
                <c:pt idx="66">
                  <c:v>851.56100000000004</c:v>
                </c:pt>
                <c:pt idx="67">
                  <c:v>762.52099999999996</c:v>
                </c:pt>
              </c:numCache>
            </c:numRef>
          </c:yVal>
          <c:smooth val="1"/>
          <c:extLst>
            <c:ext xmlns:c16="http://schemas.microsoft.com/office/drawing/2014/chart" uri="{C3380CC4-5D6E-409C-BE32-E72D297353CC}">
              <c16:uniqueId val="{00000004-A233-46E6-9151-6A4ED47F208F}"/>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Comparison!$U$4:$U$71</c:f>
              <c:numCache>
                <c:formatCode>[$-409]mmmm\-yy;@</c:formatCode>
                <c:ptCount val="68"/>
                <c:pt idx="0">
                  <c:v>44958</c:v>
                </c:pt>
                <c:pt idx="1">
                  <c:v>44986</c:v>
                </c:pt>
                <c:pt idx="2">
                  <c:v>45017</c:v>
                </c:pt>
                <c:pt idx="3">
                  <c:v>45047</c:v>
                </c:pt>
                <c:pt idx="4">
                  <c:v>45078</c:v>
                </c:pt>
                <c:pt idx="5">
                  <c:v>45108</c:v>
                </c:pt>
                <c:pt idx="6">
                  <c:v>45139</c:v>
                </c:pt>
                <c:pt idx="7">
                  <c:v>45170</c:v>
                </c:pt>
                <c:pt idx="8">
                  <c:v>45200</c:v>
                </c:pt>
                <c:pt idx="9">
                  <c:v>45231</c:v>
                </c:pt>
                <c:pt idx="10">
                  <c:v>45261</c:v>
                </c:pt>
                <c:pt idx="11">
                  <c:v>45292</c:v>
                </c:pt>
                <c:pt idx="12">
                  <c:v>45323</c:v>
                </c:pt>
                <c:pt idx="13">
                  <c:v>45352</c:v>
                </c:pt>
                <c:pt idx="14">
                  <c:v>45383</c:v>
                </c:pt>
                <c:pt idx="15">
                  <c:v>45413</c:v>
                </c:pt>
                <c:pt idx="16">
                  <c:v>45444</c:v>
                </c:pt>
                <c:pt idx="17">
                  <c:v>45474</c:v>
                </c:pt>
                <c:pt idx="18">
                  <c:v>45505</c:v>
                </c:pt>
                <c:pt idx="19">
                  <c:v>45536</c:v>
                </c:pt>
                <c:pt idx="20">
                  <c:v>45566</c:v>
                </c:pt>
                <c:pt idx="21">
                  <c:v>45597</c:v>
                </c:pt>
                <c:pt idx="22">
                  <c:v>45627</c:v>
                </c:pt>
                <c:pt idx="23">
                  <c:v>45658</c:v>
                </c:pt>
                <c:pt idx="24">
                  <c:v>45689</c:v>
                </c:pt>
                <c:pt idx="25">
                  <c:v>45717</c:v>
                </c:pt>
                <c:pt idx="26">
                  <c:v>45748</c:v>
                </c:pt>
                <c:pt idx="27">
                  <c:v>45778</c:v>
                </c:pt>
                <c:pt idx="28">
                  <c:v>45809</c:v>
                </c:pt>
                <c:pt idx="29">
                  <c:v>45839</c:v>
                </c:pt>
                <c:pt idx="30">
                  <c:v>45870</c:v>
                </c:pt>
                <c:pt idx="31">
                  <c:v>45901</c:v>
                </c:pt>
                <c:pt idx="32">
                  <c:v>45931</c:v>
                </c:pt>
                <c:pt idx="33">
                  <c:v>45962</c:v>
                </c:pt>
                <c:pt idx="34">
                  <c:v>45992</c:v>
                </c:pt>
                <c:pt idx="35">
                  <c:v>46023</c:v>
                </c:pt>
                <c:pt idx="36">
                  <c:v>46054</c:v>
                </c:pt>
                <c:pt idx="37">
                  <c:v>46082</c:v>
                </c:pt>
                <c:pt idx="38">
                  <c:v>46113</c:v>
                </c:pt>
                <c:pt idx="39">
                  <c:v>46143</c:v>
                </c:pt>
                <c:pt idx="40">
                  <c:v>46174</c:v>
                </c:pt>
                <c:pt idx="41">
                  <c:v>46204</c:v>
                </c:pt>
                <c:pt idx="42">
                  <c:v>46235</c:v>
                </c:pt>
                <c:pt idx="43">
                  <c:v>46266</c:v>
                </c:pt>
                <c:pt idx="44">
                  <c:v>46296</c:v>
                </c:pt>
                <c:pt idx="45">
                  <c:v>46327</c:v>
                </c:pt>
                <c:pt idx="46">
                  <c:v>46357</c:v>
                </c:pt>
                <c:pt idx="47">
                  <c:v>46388</c:v>
                </c:pt>
                <c:pt idx="48">
                  <c:v>46419</c:v>
                </c:pt>
                <c:pt idx="49">
                  <c:v>46447</c:v>
                </c:pt>
                <c:pt idx="50">
                  <c:v>46478</c:v>
                </c:pt>
                <c:pt idx="51">
                  <c:v>46508</c:v>
                </c:pt>
                <c:pt idx="52">
                  <c:v>46539</c:v>
                </c:pt>
                <c:pt idx="53">
                  <c:v>46569</c:v>
                </c:pt>
                <c:pt idx="54">
                  <c:v>46600</c:v>
                </c:pt>
                <c:pt idx="55">
                  <c:v>46631</c:v>
                </c:pt>
                <c:pt idx="56">
                  <c:v>46661</c:v>
                </c:pt>
                <c:pt idx="57">
                  <c:v>46692</c:v>
                </c:pt>
                <c:pt idx="58">
                  <c:v>46722</c:v>
                </c:pt>
                <c:pt idx="59">
                  <c:v>46753</c:v>
                </c:pt>
                <c:pt idx="60">
                  <c:v>46784</c:v>
                </c:pt>
                <c:pt idx="61" formatCode="[$-409]mmmm\ d\,\ yyyy;@">
                  <c:v>46813</c:v>
                </c:pt>
                <c:pt idx="62" formatCode="[$-409]mmmm\ d\,\ yyyy;@">
                  <c:v>46844</c:v>
                </c:pt>
                <c:pt idx="63" formatCode="[$-409]mmmm\ d\,\ yyyy;@">
                  <c:v>46874</c:v>
                </c:pt>
                <c:pt idx="64" formatCode="[$-409]mmmm\ d\,\ yyyy;@">
                  <c:v>46905</c:v>
                </c:pt>
                <c:pt idx="65" formatCode="[$-409]mmmm\ d\,\ yyyy;@">
                  <c:v>46935</c:v>
                </c:pt>
                <c:pt idx="66" formatCode="[$-409]mmmm\ d\,\ yyyy;@">
                  <c:v>46966</c:v>
                </c:pt>
                <c:pt idx="67" formatCode="[$-409]mmmm\ d\,\ yyyy;@">
                  <c:v>46997</c:v>
                </c:pt>
              </c:numCache>
            </c:numRef>
          </c:xVal>
          <c:yVal>
            <c:numRef>
              <c:f>Comparison!$AA$4:$AA$71</c:f>
              <c:numCache>
                <c:formatCode>0.00</c:formatCode>
                <c:ptCount val="68"/>
                <c:pt idx="0">
                  <c:v>347.74299999999999</c:v>
                </c:pt>
                <c:pt idx="1">
                  <c:v>444.80799999999999</c:v>
                </c:pt>
                <c:pt idx="2">
                  <c:v>1025.3679999999999</c:v>
                </c:pt>
                <c:pt idx="3">
                  <c:v>3333.8180000000002</c:v>
                </c:pt>
                <c:pt idx="4">
                  <c:v>4605.7979999999998</c:v>
                </c:pt>
                <c:pt idx="5">
                  <c:v>1979.6210000000001</c:v>
                </c:pt>
                <c:pt idx="6">
                  <c:v>658.44799999999998</c:v>
                </c:pt>
                <c:pt idx="7">
                  <c:v>538.06299999999999</c:v>
                </c:pt>
                <c:pt idx="8">
                  <c:v>560.69299999999998</c:v>
                </c:pt>
                <c:pt idx="9">
                  <c:v>553.87599999999998</c:v>
                </c:pt>
                <c:pt idx="10">
                  <c:v>420.61399999999998</c:v>
                </c:pt>
                <c:pt idx="11">
                  <c:v>385.67</c:v>
                </c:pt>
                <c:pt idx="12">
                  <c:v>375.37099999999998</c:v>
                </c:pt>
                <c:pt idx="13">
                  <c:v>610.86599999999999</c:v>
                </c:pt>
                <c:pt idx="14">
                  <c:v>989.52800000000002</c:v>
                </c:pt>
                <c:pt idx="15">
                  <c:v>2098.9549999999999</c:v>
                </c:pt>
                <c:pt idx="16">
                  <c:v>1630.9870000000001</c:v>
                </c:pt>
                <c:pt idx="17">
                  <c:v>314.86099999999999</c:v>
                </c:pt>
                <c:pt idx="18">
                  <c:v>194.90600000000001</c:v>
                </c:pt>
                <c:pt idx="19">
                  <c:v>307.74799999999999</c:v>
                </c:pt>
                <c:pt idx="20">
                  <c:v>457.19099999999997</c:v>
                </c:pt>
                <c:pt idx="21">
                  <c:v>477.346</c:v>
                </c:pt>
                <c:pt idx="22">
                  <c:v>370.05599999999998</c:v>
                </c:pt>
                <c:pt idx="23">
                  <c:v>357.11599999999999</c:v>
                </c:pt>
                <c:pt idx="24">
                  <c:v>389.80599999999998</c:v>
                </c:pt>
                <c:pt idx="25">
                  <c:v>968.16899999999998</c:v>
                </c:pt>
                <c:pt idx="26">
                  <c:v>903.07</c:v>
                </c:pt>
                <c:pt idx="27">
                  <c:v>2403.9780000000001</c:v>
                </c:pt>
                <c:pt idx="28">
                  <c:v>4917.1580000000004</c:v>
                </c:pt>
                <c:pt idx="29">
                  <c:v>3899.4430000000002</c:v>
                </c:pt>
                <c:pt idx="30">
                  <c:v>1045.049</c:v>
                </c:pt>
                <c:pt idx="31">
                  <c:v>560.73099999999999</c:v>
                </c:pt>
                <c:pt idx="32">
                  <c:v>604.35799999999995</c:v>
                </c:pt>
                <c:pt idx="33">
                  <c:v>552.548</c:v>
                </c:pt>
                <c:pt idx="34">
                  <c:v>478.38799999999998</c:v>
                </c:pt>
                <c:pt idx="35">
                  <c:v>421.95299999999997</c:v>
                </c:pt>
                <c:pt idx="36">
                  <c:v>456.42599999999999</c:v>
                </c:pt>
                <c:pt idx="37">
                  <c:v>617.904</c:v>
                </c:pt>
                <c:pt idx="38">
                  <c:v>1048.7829999999999</c:v>
                </c:pt>
                <c:pt idx="39">
                  <c:v>3014.7060000000001</c:v>
                </c:pt>
                <c:pt idx="40">
                  <c:v>2880.68</c:v>
                </c:pt>
                <c:pt idx="41">
                  <c:v>1184.383</c:v>
                </c:pt>
                <c:pt idx="42">
                  <c:v>372.91500000000002</c:v>
                </c:pt>
                <c:pt idx="43">
                  <c:v>379.31</c:v>
                </c:pt>
                <c:pt idx="44">
                  <c:v>540.04100000000005</c:v>
                </c:pt>
                <c:pt idx="45">
                  <c:v>567.99599999999998</c:v>
                </c:pt>
                <c:pt idx="46">
                  <c:v>498.73700000000002</c:v>
                </c:pt>
                <c:pt idx="47">
                  <c:v>457.60399999999998</c:v>
                </c:pt>
                <c:pt idx="48">
                  <c:v>432.15100000000001</c:v>
                </c:pt>
                <c:pt idx="49">
                  <c:v>812.745</c:v>
                </c:pt>
                <c:pt idx="50">
                  <c:v>1414.7729999999999</c:v>
                </c:pt>
                <c:pt idx="51">
                  <c:v>3952.578</c:v>
                </c:pt>
                <c:pt idx="52">
                  <c:v>4829.9449999999997</c:v>
                </c:pt>
                <c:pt idx="53">
                  <c:v>1752.4570000000001</c:v>
                </c:pt>
                <c:pt idx="54">
                  <c:v>851.56100000000004</c:v>
                </c:pt>
                <c:pt idx="55">
                  <c:v>762.52099999999996</c:v>
                </c:pt>
                <c:pt idx="56">
                  <c:v>907.71400000000006</c:v>
                </c:pt>
                <c:pt idx="57">
                  <c:v>648.76499999999999</c:v>
                </c:pt>
                <c:pt idx="58">
                  <c:v>473.137</c:v>
                </c:pt>
                <c:pt idx="59">
                  <c:v>435.29700000000003</c:v>
                </c:pt>
                <c:pt idx="60">
                  <c:v>438.25200000000001</c:v>
                </c:pt>
                <c:pt idx="61">
                  <c:v>571.39599999999996</c:v>
                </c:pt>
                <c:pt idx="62">
                  <c:v>1088.5609999999999</c:v>
                </c:pt>
                <c:pt idx="63">
                  <c:v>2620.12</c:v>
                </c:pt>
                <c:pt idx="64">
                  <c:v>2531.2530000000002</c:v>
                </c:pt>
                <c:pt idx="65">
                  <c:v>1514.6679999999999</c:v>
                </c:pt>
                <c:pt idx="66">
                  <c:v>562.76800000000003</c:v>
                </c:pt>
                <c:pt idx="67">
                  <c:v>423.56599999999997</c:v>
                </c:pt>
              </c:numCache>
            </c:numRef>
          </c:yVal>
          <c:smooth val="1"/>
          <c:extLst>
            <c:ext xmlns:c16="http://schemas.microsoft.com/office/drawing/2014/chart" uri="{C3380CC4-5D6E-409C-BE32-E72D297353CC}">
              <c16:uniqueId val="{00000005-A233-46E6-9151-6A4ED47F208F}"/>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Comparison!$U$4:$U$71</c:f>
              <c:numCache>
                <c:formatCode>[$-409]mmmm\-yy;@</c:formatCode>
                <c:ptCount val="68"/>
                <c:pt idx="0">
                  <c:v>44958</c:v>
                </c:pt>
                <c:pt idx="1">
                  <c:v>44986</c:v>
                </c:pt>
                <c:pt idx="2">
                  <c:v>45017</c:v>
                </c:pt>
                <c:pt idx="3">
                  <c:v>45047</c:v>
                </c:pt>
                <c:pt idx="4">
                  <c:v>45078</c:v>
                </c:pt>
                <c:pt idx="5">
                  <c:v>45108</c:v>
                </c:pt>
                <c:pt idx="6">
                  <c:v>45139</c:v>
                </c:pt>
                <c:pt idx="7">
                  <c:v>45170</c:v>
                </c:pt>
                <c:pt idx="8">
                  <c:v>45200</c:v>
                </c:pt>
                <c:pt idx="9">
                  <c:v>45231</c:v>
                </c:pt>
                <c:pt idx="10">
                  <c:v>45261</c:v>
                </c:pt>
                <c:pt idx="11">
                  <c:v>45292</c:v>
                </c:pt>
                <c:pt idx="12">
                  <c:v>45323</c:v>
                </c:pt>
                <c:pt idx="13">
                  <c:v>45352</c:v>
                </c:pt>
                <c:pt idx="14">
                  <c:v>45383</c:v>
                </c:pt>
                <c:pt idx="15">
                  <c:v>45413</c:v>
                </c:pt>
                <c:pt idx="16">
                  <c:v>45444</c:v>
                </c:pt>
                <c:pt idx="17">
                  <c:v>45474</c:v>
                </c:pt>
                <c:pt idx="18">
                  <c:v>45505</c:v>
                </c:pt>
                <c:pt idx="19">
                  <c:v>45536</c:v>
                </c:pt>
                <c:pt idx="20">
                  <c:v>45566</c:v>
                </c:pt>
                <c:pt idx="21">
                  <c:v>45597</c:v>
                </c:pt>
                <c:pt idx="22">
                  <c:v>45627</c:v>
                </c:pt>
                <c:pt idx="23">
                  <c:v>45658</c:v>
                </c:pt>
                <c:pt idx="24">
                  <c:v>45689</c:v>
                </c:pt>
                <c:pt idx="25">
                  <c:v>45717</c:v>
                </c:pt>
                <c:pt idx="26">
                  <c:v>45748</c:v>
                </c:pt>
                <c:pt idx="27">
                  <c:v>45778</c:v>
                </c:pt>
                <c:pt idx="28">
                  <c:v>45809</c:v>
                </c:pt>
                <c:pt idx="29">
                  <c:v>45839</c:v>
                </c:pt>
                <c:pt idx="30">
                  <c:v>45870</c:v>
                </c:pt>
                <c:pt idx="31">
                  <c:v>45901</c:v>
                </c:pt>
                <c:pt idx="32">
                  <c:v>45931</c:v>
                </c:pt>
                <c:pt idx="33">
                  <c:v>45962</c:v>
                </c:pt>
                <c:pt idx="34">
                  <c:v>45992</c:v>
                </c:pt>
                <c:pt idx="35">
                  <c:v>46023</c:v>
                </c:pt>
                <c:pt idx="36">
                  <c:v>46054</c:v>
                </c:pt>
                <c:pt idx="37">
                  <c:v>46082</c:v>
                </c:pt>
                <c:pt idx="38">
                  <c:v>46113</c:v>
                </c:pt>
                <c:pt idx="39">
                  <c:v>46143</c:v>
                </c:pt>
                <c:pt idx="40">
                  <c:v>46174</c:v>
                </c:pt>
                <c:pt idx="41">
                  <c:v>46204</c:v>
                </c:pt>
                <c:pt idx="42">
                  <c:v>46235</c:v>
                </c:pt>
                <c:pt idx="43">
                  <c:v>46266</c:v>
                </c:pt>
                <c:pt idx="44">
                  <c:v>46296</c:v>
                </c:pt>
                <c:pt idx="45">
                  <c:v>46327</c:v>
                </c:pt>
                <c:pt idx="46">
                  <c:v>46357</c:v>
                </c:pt>
                <c:pt idx="47">
                  <c:v>46388</c:v>
                </c:pt>
                <c:pt idx="48">
                  <c:v>46419</c:v>
                </c:pt>
                <c:pt idx="49">
                  <c:v>46447</c:v>
                </c:pt>
                <c:pt idx="50">
                  <c:v>46478</c:v>
                </c:pt>
                <c:pt idx="51">
                  <c:v>46508</c:v>
                </c:pt>
                <c:pt idx="52">
                  <c:v>46539</c:v>
                </c:pt>
                <c:pt idx="53">
                  <c:v>46569</c:v>
                </c:pt>
                <c:pt idx="54">
                  <c:v>46600</c:v>
                </c:pt>
                <c:pt idx="55">
                  <c:v>46631</c:v>
                </c:pt>
                <c:pt idx="56">
                  <c:v>46661</c:v>
                </c:pt>
                <c:pt idx="57">
                  <c:v>46692</c:v>
                </c:pt>
                <c:pt idx="58">
                  <c:v>46722</c:v>
                </c:pt>
                <c:pt idx="59">
                  <c:v>46753</c:v>
                </c:pt>
                <c:pt idx="60">
                  <c:v>46784</c:v>
                </c:pt>
                <c:pt idx="61" formatCode="[$-409]mmmm\ d\,\ yyyy;@">
                  <c:v>46813</c:v>
                </c:pt>
                <c:pt idx="62" formatCode="[$-409]mmmm\ d\,\ yyyy;@">
                  <c:v>46844</c:v>
                </c:pt>
                <c:pt idx="63" formatCode="[$-409]mmmm\ d\,\ yyyy;@">
                  <c:v>46874</c:v>
                </c:pt>
                <c:pt idx="64" formatCode="[$-409]mmmm\ d\,\ yyyy;@">
                  <c:v>46905</c:v>
                </c:pt>
                <c:pt idx="65" formatCode="[$-409]mmmm\ d\,\ yyyy;@">
                  <c:v>46935</c:v>
                </c:pt>
                <c:pt idx="66" formatCode="[$-409]mmmm\ d\,\ yyyy;@">
                  <c:v>46966</c:v>
                </c:pt>
                <c:pt idx="67" formatCode="[$-409]mmmm\ d\,\ yyyy;@">
                  <c:v>46997</c:v>
                </c:pt>
              </c:numCache>
            </c:numRef>
          </c:xVal>
          <c:yVal>
            <c:numRef>
              <c:f>Comparison!$AB$4:$AB$71</c:f>
              <c:numCache>
                <c:formatCode>0.00</c:formatCode>
                <c:ptCount val="68"/>
                <c:pt idx="0">
                  <c:v>277.33800000000002</c:v>
                </c:pt>
                <c:pt idx="1">
                  <c:v>594.18100000000004</c:v>
                </c:pt>
                <c:pt idx="2">
                  <c:v>1228.768</c:v>
                </c:pt>
                <c:pt idx="3">
                  <c:v>3161.0430000000001</c:v>
                </c:pt>
                <c:pt idx="4">
                  <c:v>2795.4589999999998</c:v>
                </c:pt>
                <c:pt idx="5">
                  <c:v>613.98299999999995</c:v>
                </c:pt>
                <c:pt idx="6">
                  <c:v>259.59699999999998</c:v>
                </c:pt>
                <c:pt idx="7">
                  <c:v>321.41399999999999</c:v>
                </c:pt>
                <c:pt idx="8">
                  <c:v>506.911</c:v>
                </c:pt>
                <c:pt idx="9">
                  <c:v>524.85900000000004</c:v>
                </c:pt>
                <c:pt idx="10">
                  <c:v>403.69</c:v>
                </c:pt>
                <c:pt idx="11">
                  <c:v>388.95800000000003</c:v>
                </c:pt>
                <c:pt idx="12">
                  <c:v>438.52699999999999</c:v>
                </c:pt>
                <c:pt idx="13">
                  <c:v>1027.3209999999999</c:v>
                </c:pt>
                <c:pt idx="14">
                  <c:v>958.93499999999995</c:v>
                </c:pt>
                <c:pt idx="15">
                  <c:v>2538.79</c:v>
                </c:pt>
                <c:pt idx="16">
                  <c:v>5056.9430000000002</c:v>
                </c:pt>
                <c:pt idx="17">
                  <c:v>3949.4630000000002</c:v>
                </c:pt>
                <c:pt idx="18">
                  <c:v>1059.9780000000001</c:v>
                </c:pt>
                <c:pt idx="19">
                  <c:v>569.75699999999995</c:v>
                </c:pt>
                <c:pt idx="20">
                  <c:v>612.44100000000003</c:v>
                </c:pt>
                <c:pt idx="21">
                  <c:v>559.23199999999997</c:v>
                </c:pt>
                <c:pt idx="22">
                  <c:v>483.23500000000001</c:v>
                </c:pt>
                <c:pt idx="23">
                  <c:v>426.88</c:v>
                </c:pt>
                <c:pt idx="24">
                  <c:v>461.19099999999997</c:v>
                </c:pt>
                <c:pt idx="25">
                  <c:v>622.85500000000002</c:v>
                </c:pt>
                <c:pt idx="26">
                  <c:v>1055.883</c:v>
                </c:pt>
                <c:pt idx="27">
                  <c:v>3026.52</c:v>
                </c:pt>
                <c:pt idx="28">
                  <c:v>2885.6790000000001</c:v>
                </c:pt>
                <c:pt idx="29">
                  <c:v>1186.453</c:v>
                </c:pt>
                <c:pt idx="30">
                  <c:v>374.20299999999997</c:v>
                </c:pt>
                <c:pt idx="31">
                  <c:v>380.54500000000002</c:v>
                </c:pt>
                <c:pt idx="32">
                  <c:v>541.25300000000004</c:v>
                </c:pt>
                <c:pt idx="33">
                  <c:v>568.96299999999997</c:v>
                </c:pt>
                <c:pt idx="34">
                  <c:v>499.43900000000002</c:v>
                </c:pt>
                <c:pt idx="35">
                  <c:v>458.286</c:v>
                </c:pt>
                <c:pt idx="36">
                  <c:v>432.77800000000002</c:v>
                </c:pt>
                <c:pt idx="37">
                  <c:v>813.77800000000002</c:v>
                </c:pt>
                <c:pt idx="38">
                  <c:v>1416.001</c:v>
                </c:pt>
                <c:pt idx="39">
                  <c:v>3955.05</c:v>
                </c:pt>
                <c:pt idx="40">
                  <c:v>4829.6930000000002</c:v>
                </c:pt>
                <c:pt idx="41">
                  <c:v>1752.4870000000001</c:v>
                </c:pt>
                <c:pt idx="42">
                  <c:v>851.49</c:v>
                </c:pt>
                <c:pt idx="43">
                  <c:v>762.32799999999997</c:v>
                </c:pt>
                <c:pt idx="44">
                  <c:v>907.47</c:v>
                </c:pt>
                <c:pt idx="45">
                  <c:v>648.57500000000005</c:v>
                </c:pt>
                <c:pt idx="46">
                  <c:v>472.95</c:v>
                </c:pt>
                <c:pt idx="47">
                  <c:v>435.06</c:v>
                </c:pt>
                <c:pt idx="48">
                  <c:v>438.25200000000001</c:v>
                </c:pt>
                <c:pt idx="49">
                  <c:v>571.39599999999996</c:v>
                </c:pt>
                <c:pt idx="50">
                  <c:v>1088.5609999999999</c:v>
                </c:pt>
                <c:pt idx="51">
                  <c:v>2620.12</c:v>
                </c:pt>
                <c:pt idx="52">
                  <c:v>2531.2530000000002</c:v>
                </c:pt>
                <c:pt idx="53">
                  <c:v>1514.6679999999999</c:v>
                </c:pt>
                <c:pt idx="54">
                  <c:v>562.76800000000003</c:v>
                </c:pt>
                <c:pt idx="55">
                  <c:v>423.56599999999997</c:v>
                </c:pt>
                <c:pt idx="56">
                  <c:v>522.34299999999996</c:v>
                </c:pt>
                <c:pt idx="57">
                  <c:v>626.96799999999996</c:v>
                </c:pt>
                <c:pt idx="58">
                  <c:v>474.16800000000001</c:v>
                </c:pt>
                <c:pt idx="59">
                  <c:v>397.61200000000002</c:v>
                </c:pt>
                <c:pt idx="60">
                  <c:v>395.57100000000003</c:v>
                </c:pt>
                <c:pt idx="61">
                  <c:v>522.71699999999998</c:v>
                </c:pt>
                <c:pt idx="62">
                  <c:v>711.495</c:v>
                </c:pt>
                <c:pt idx="63">
                  <c:v>2066.1390000000001</c:v>
                </c:pt>
                <c:pt idx="64">
                  <c:v>3308.7570000000001</c:v>
                </c:pt>
                <c:pt idx="65">
                  <c:v>1940.473</c:v>
                </c:pt>
                <c:pt idx="66">
                  <c:v>783.23800000000006</c:v>
                </c:pt>
                <c:pt idx="67">
                  <c:v>536.51300000000003</c:v>
                </c:pt>
              </c:numCache>
            </c:numRef>
          </c:yVal>
          <c:smooth val="1"/>
          <c:extLst>
            <c:ext xmlns:c16="http://schemas.microsoft.com/office/drawing/2014/chart" uri="{C3380CC4-5D6E-409C-BE32-E72D297353CC}">
              <c16:uniqueId val="{00000006-A233-46E6-9151-6A4ED47F208F}"/>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Comparison!$U$4:$U$71</c:f>
              <c:numCache>
                <c:formatCode>[$-409]mmmm\-yy;@</c:formatCode>
                <c:ptCount val="68"/>
                <c:pt idx="0">
                  <c:v>44958</c:v>
                </c:pt>
                <c:pt idx="1">
                  <c:v>44986</c:v>
                </c:pt>
                <c:pt idx="2">
                  <c:v>45017</c:v>
                </c:pt>
                <c:pt idx="3">
                  <c:v>45047</c:v>
                </c:pt>
                <c:pt idx="4">
                  <c:v>45078</c:v>
                </c:pt>
                <c:pt idx="5">
                  <c:v>45108</c:v>
                </c:pt>
                <c:pt idx="6">
                  <c:v>45139</c:v>
                </c:pt>
                <c:pt idx="7">
                  <c:v>45170</c:v>
                </c:pt>
                <c:pt idx="8">
                  <c:v>45200</c:v>
                </c:pt>
                <c:pt idx="9">
                  <c:v>45231</c:v>
                </c:pt>
                <c:pt idx="10">
                  <c:v>45261</c:v>
                </c:pt>
                <c:pt idx="11">
                  <c:v>45292</c:v>
                </c:pt>
                <c:pt idx="12">
                  <c:v>45323</c:v>
                </c:pt>
                <c:pt idx="13">
                  <c:v>45352</c:v>
                </c:pt>
                <c:pt idx="14">
                  <c:v>45383</c:v>
                </c:pt>
                <c:pt idx="15">
                  <c:v>45413</c:v>
                </c:pt>
                <c:pt idx="16">
                  <c:v>45444</c:v>
                </c:pt>
                <c:pt idx="17">
                  <c:v>45474</c:v>
                </c:pt>
                <c:pt idx="18">
                  <c:v>45505</c:v>
                </c:pt>
                <c:pt idx="19">
                  <c:v>45536</c:v>
                </c:pt>
                <c:pt idx="20">
                  <c:v>45566</c:v>
                </c:pt>
                <c:pt idx="21">
                  <c:v>45597</c:v>
                </c:pt>
                <c:pt idx="22">
                  <c:v>45627</c:v>
                </c:pt>
                <c:pt idx="23">
                  <c:v>45658</c:v>
                </c:pt>
                <c:pt idx="24">
                  <c:v>45689</c:v>
                </c:pt>
                <c:pt idx="25">
                  <c:v>45717</c:v>
                </c:pt>
                <c:pt idx="26">
                  <c:v>45748</c:v>
                </c:pt>
                <c:pt idx="27">
                  <c:v>45778</c:v>
                </c:pt>
                <c:pt idx="28">
                  <c:v>45809</c:v>
                </c:pt>
                <c:pt idx="29">
                  <c:v>45839</c:v>
                </c:pt>
                <c:pt idx="30">
                  <c:v>45870</c:v>
                </c:pt>
                <c:pt idx="31">
                  <c:v>45901</c:v>
                </c:pt>
                <c:pt idx="32">
                  <c:v>45931</c:v>
                </c:pt>
                <c:pt idx="33">
                  <c:v>45962</c:v>
                </c:pt>
                <c:pt idx="34">
                  <c:v>45992</c:v>
                </c:pt>
                <c:pt idx="35">
                  <c:v>46023</c:v>
                </c:pt>
                <c:pt idx="36">
                  <c:v>46054</c:v>
                </c:pt>
                <c:pt idx="37">
                  <c:v>46082</c:v>
                </c:pt>
                <c:pt idx="38">
                  <c:v>46113</c:v>
                </c:pt>
                <c:pt idx="39">
                  <c:v>46143</c:v>
                </c:pt>
                <c:pt idx="40">
                  <c:v>46174</c:v>
                </c:pt>
                <c:pt idx="41">
                  <c:v>46204</c:v>
                </c:pt>
                <c:pt idx="42">
                  <c:v>46235</c:v>
                </c:pt>
                <c:pt idx="43">
                  <c:v>46266</c:v>
                </c:pt>
                <c:pt idx="44">
                  <c:v>46296</c:v>
                </c:pt>
                <c:pt idx="45">
                  <c:v>46327</c:v>
                </c:pt>
                <c:pt idx="46">
                  <c:v>46357</c:v>
                </c:pt>
                <c:pt idx="47">
                  <c:v>46388</c:v>
                </c:pt>
                <c:pt idx="48">
                  <c:v>46419</c:v>
                </c:pt>
                <c:pt idx="49">
                  <c:v>46447</c:v>
                </c:pt>
                <c:pt idx="50">
                  <c:v>46478</c:v>
                </c:pt>
                <c:pt idx="51">
                  <c:v>46508</c:v>
                </c:pt>
                <c:pt idx="52">
                  <c:v>46539</c:v>
                </c:pt>
                <c:pt idx="53">
                  <c:v>46569</c:v>
                </c:pt>
                <c:pt idx="54">
                  <c:v>46600</c:v>
                </c:pt>
                <c:pt idx="55">
                  <c:v>46631</c:v>
                </c:pt>
                <c:pt idx="56">
                  <c:v>46661</c:v>
                </c:pt>
                <c:pt idx="57">
                  <c:v>46692</c:v>
                </c:pt>
                <c:pt idx="58">
                  <c:v>46722</c:v>
                </c:pt>
                <c:pt idx="59">
                  <c:v>46753</c:v>
                </c:pt>
                <c:pt idx="60">
                  <c:v>46784</c:v>
                </c:pt>
                <c:pt idx="61" formatCode="[$-409]mmmm\ d\,\ yyyy;@">
                  <c:v>46813</c:v>
                </c:pt>
                <c:pt idx="62" formatCode="[$-409]mmmm\ d\,\ yyyy;@">
                  <c:v>46844</c:v>
                </c:pt>
                <c:pt idx="63" formatCode="[$-409]mmmm\ d\,\ yyyy;@">
                  <c:v>46874</c:v>
                </c:pt>
                <c:pt idx="64" formatCode="[$-409]mmmm\ d\,\ yyyy;@">
                  <c:v>46905</c:v>
                </c:pt>
                <c:pt idx="65" formatCode="[$-409]mmmm\ d\,\ yyyy;@">
                  <c:v>46935</c:v>
                </c:pt>
                <c:pt idx="66" formatCode="[$-409]mmmm\ d\,\ yyyy;@">
                  <c:v>46966</c:v>
                </c:pt>
                <c:pt idx="67" formatCode="[$-409]mmmm\ d\,\ yyyy;@">
                  <c:v>46997</c:v>
                </c:pt>
              </c:numCache>
            </c:numRef>
          </c:xVal>
          <c:yVal>
            <c:numRef>
              <c:f>Comparison!$AC$4:$AC$71</c:f>
              <c:numCache>
                <c:formatCode>0.00</c:formatCode>
                <c:ptCount val="68"/>
                <c:pt idx="0">
                  <c:v>337.81099999999998</c:v>
                </c:pt>
                <c:pt idx="1">
                  <c:v>905.18799999999999</c:v>
                </c:pt>
                <c:pt idx="2">
                  <c:v>969.30600000000004</c:v>
                </c:pt>
                <c:pt idx="3">
                  <c:v>2701.799</c:v>
                </c:pt>
                <c:pt idx="4">
                  <c:v>5642.125</c:v>
                </c:pt>
                <c:pt idx="5">
                  <c:v>4445.6319999999996</c:v>
                </c:pt>
                <c:pt idx="6">
                  <c:v>1160.4459999999999</c:v>
                </c:pt>
                <c:pt idx="7">
                  <c:v>552.96799999999996</c:v>
                </c:pt>
                <c:pt idx="8">
                  <c:v>645.12400000000002</c:v>
                </c:pt>
                <c:pt idx="9">
                  <c:v>585.08699999999999</c:v>
                </c:pt>
                <c:pt idx="10">
                  <c:v>505.209</c:v>
                </c:pt>
                <c:pt idx="11">
                  <c:v>445.34500000000003</c:v>
                </c:pt>
                <c:pt idx="12">
                  <c:v>494.63499999999999</c:v>
                </c:pt>
                <c:pt idx="13">
                  <c:v>642.20399999999995</c:v>
                </c:pt>
                <c:pt idx="14">
                  <c:v>1104.943</c:v>
                </c:pt>
                <c:pt idx="15">
                  <c:v>3127.5010000000002</c:v>
                </c:pt>
                <c:pt idx="16">
                  <c:v>2923.0619999999999</c:v>
                </c:pt>
                <c:pt idx="17">
                  <c:v>1203.7750000000001</c:v>
                </c:pt>
                <c:pt idx="18">
                  <c:v>384.37299999999999</c:v>
                </c:pt>
                <c:pt idx="19">
                  <c:v>388.03899999999999</c:v>
                </c:pt>
                <c:pt idx="20">
                  <c:v>548.54200000000003</c:v>
                </c:pt>
                <c:pt idx="21">
                  <c:v>574.99300000000005</c:v>
                </c:pt>
                <c:pt idx="22">
                  <c:v>503.81</c:v>
                </c:pt>
                <c:pt idx="23">
                  <c:v>462.46699999999998</c:v>
                </c:pt>
                <c:pt idx="24">
                  <c:v>436.46199999999999</c:v>
                </c:pt>
                <c:pt idx="25">
                  <c:v>816.84100000000001</c:v>
                </c:pt>
                <c:pt idx="26">
                  <c:v>1422.704</c:v>
                </c:pt>
                <c:pt idx="27">
                  <c:v>3969.8209999999999</c:v>
                </c:pt>
                <c:pt idx="28">
                  <c:v>4835.8950000000004</c:v>
                </c:pt>
                <c:pt idx="29">
                  <c:v>1754.854</c:v>
                </c:pt>
                <c:pt idx="30">
                  <c:v>853.05</c:v>
                </c:pt>
                <c:pt idx="31">
                  <c:v>763.90200000000004</c:v>
                </c:pt>
                <c:pt idx="32">
                  <c:v>908.76199999999994</c:v>
                </c:pt>
                <c:pt idx="33">
                  <c:v>649.69500000000005</c:v>
                </c:pt>
                <c:pt idx="34">
                  <c:v>473.79899999999998</c:v>
                </c:pt>
                <c:pt idx="35">
                  <c:v>435.90699999999998</c:v>
                </c:pt>
                <c:pt idx="36">
                  <c:v>439.08300000000003</c:v>
                </c:pt>
                <c:pt idx="37">
                  <c:v>572.16200000000003</c:v>
                </c:pt>
                <c:pt idx="38">
                  <c:v>1090.498</c:v>
                </c:pt>
                <c:pt idx="39">
                  <c:v>2621.6439999999998</c:v>
                </c:pt>
                <c:pt idx="40">
                  <c:v>2531.5509999999999</c:v>
                </c:pt>
                <c:pt idx="41">
                  <c:v>1515.1310000000001</c:v>
                </c:pt>
                <c:pt idx="42">
                  <c:v>563.15700000000004</c:v>
                </c:pt>
                <c:pt idx="43">
                  <c:v>423.89400000000001</c:v>
                </c:pt>
                <c:pt idx="44">
                  <c:v>522.47199999999998</c:v>
                </c:pt>
                <c:pt idx="45">
                  <c:v>627.04</c:v>
                </c:pt>
                <c:pt idx="46">
                  <c:v>474.31700000000001</c:v>
                </c:pt>
                <c:pt idx="47">
                  <c:v>397.76900000000001</c:v>
                </c:pt>
                <c:pt idx="48">
                  <c:v>395.57100000000003</c:v>
                </c:pt>
                <c:pt idx="49">
                  <c:v>522.71699999999998</c:v>
                </c:pt>
                <c:pt idx="50">
                  <c:v>711.495</c:v>
                </c:pt>
                <c:pt idx="51">
                  <c:v>2066.1390000000001</c:v>
                </c:pt>
                <c:pt idx="52">
                  <c:v>3308.7570000000001</c:v>
                </c:pt>
                <c:pt idx="53">
                  <c:v>1940.473</c:v>
                </c:pt>
                <c:pt idx="54">
                  <c:v>783.23800000000006</c:v>
                </c:pt>
                <c:pt idx="55">
                  <c:v>536.51300000000003</c:v>
                </c:pt>
                <c:pt idx="56">
                  <c:v>405.947</c:v>
                </c:pt>
                <c:pt idx="57">
                  <c:v>420.93900000000002</c:v>
                </c:pt>
                <c:pt idx="58">
                  <c:v>366.52600000000001</c:v>
                </c:pt>
                <c:pt idx="59">
                  <c:v>349.42700000000002</c:v>
                </c:pt>
                <c:pt idx="60">
                  <c:v>384.46600000000001</c:v>
                </c:pt>
                <c:pt idx="61">
                  <c:v>493.27800000000002</c:v>
                </c:pt>
                <c:pt idx="62">
                  <c:v>790.596</c:v>
                </c:pt>
                <c:pt idx="63">
                  <c:v>1969.13</c:v>
                </c:pt>
                <c:pt idx="64">
                  <c:v>1433.1579999999999</c:v>
                </c:pt>
                <c:pt idx="65">
                  <c:v>274.65499999999997</c:v>
                </c:pt>
                <c:pt idx="66">
                  <c:v>168.43299999999999</c:v>
                </c:pt>
                <c:pt idx="67">
                  <c:v>248.339</c:v>
                </c:pt>
              </c:numCache>
            </c:numRef>
          </c:yVal>
          <c:smooth val="1"/>
          <c:extLst>
            <c:ext xmlns:c16="http://schemas.microsoft.com/office/drawing/2014/chart" uri="{C3380CC4-5D6E-409C-BE32-E72D297353CC}">
              <c16:uniqueId val="{00000007-A233-46E6-9151-6A4ED47F208F}"/>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Comparison!$U$4:$U$71</c:f>
              <c:numCache>
                <c:formatCode>[$-409]mmmm\-yy;@</c:formatCode>
                <c:ptCount val="68"/>
                <c:pt idx="0">
                  <c:v>44958</c:v>
                </c:pt>
                <c:pt idx="1">
                  <c:v>44986</c:v>
                </c:pt>
                <c:pt idx="2">
                  <c:v>45017</c:v>
                </c:pt>
                <c:pt idx="3">
                  <c:v>45047</c:v>
                </c:pt>
                <c:pt idx="4">
                  <c:v>45078</c:v>
                </c:pt>
                <c:pt idx="5">
                  <c:v>45108</c:v>
                </c:pt>
                <c:pt idx="6">
                  <c:v>45139</c:v>
                </c:pt>
                <c:pt idx="7">
                  <c:v>45170</c:v>
                </c:pt>
                <c:pt idx="8">
                  <c:v>45200</c:v>
                </c:pt>
                <c:pt idx="9">
                  <c:v>45231</c:v>
                </c:pt>
                <c:pt idx="10">
                  <c:v>45261</c:v>
                </c:pt>
                <c:pt idx="11">
                  <c:v>45292</c:v>
                </c:pt>
                <c:pt idx="12">
                  <c:v>45323</c:v>
                </c:pt>
                <c:pt idx="13">
                  <c:v>45352</c:v>
                </c:pt>
                <c:pt idx="14">
                  <c:v>45383</c:v>
                </c:pt>
                <c:pt idx="15">
                  <c:v>45413</c:v>
                </c:pt>
                <c:pt idx="16">
                  <c:v>45444</c:v>
                </c:pt>
                <c:pt idx="17">
                  <c:v>45474</c:v>
                </c:pt>
                <c:pt idx="18">
                  <c:v>45505</c:v>
                </c:pt>
                <c:pt idx="19">
                  <c:v>45536</c:v>
                </c:pt>
                <c:pt idx="20">
                  <c:v>45566</c:v>
                </c:pt>
                <c:pt idx="21">
                  <c:v>45597</c:v>
                </c:pt>
                <c:pt idx="22">
                  <c:v>45627</c:v>
                </c:pt>
                <c:pt idx="23">
                  <c:v>45658</c:v>
                </c:pt>
                <c:pt idx="24">
                  <c:v>45689</c:v>
                </c:pt>
                <c:pt idx="25">
                  <c:v>45717</c:v>
                </c:pt>
                <c:pt idx="26">
                  <c:v>45748</c:v>
                </c:pt>
                <c:pt idx="27">
                  <c:v>45778</c:v>
                </c:pt>
                <c:pt idx="28">
                  <c:v>45809</c:v>
                </c:pt>
                <c:pt idx="29">
                  <c:v>45839</c:v>
                </c:pt>
                <c:pt idx="30">
                  <c:v>45870</c:v>
                </c:pt>
                <c:pt idx="31">
                  <c:v>45901</c:v>
                </c:pt>
                <c:pt idx="32">
                  <c:v>45931</c:v>
                </c:pt>
                <c:pt idx="33">
                  <c:v>45962</c:v>
                </c:pt>
                <c:pt idx="34">
                  <c:v>45992</c:v>
                </c:pt>
                <c:pt idx="35">
                  <c:v>46023</c:v>
                </c:pt>
                <c:pt idx="36">
                  <c:v>46054</c:v>
                </c:pt>
                <c:pt idx="37">
                  <c:v>46082</c:v>
                </c:pt>
                <c:pt idx="38">
                  <c:v>46113</c:v>
                </c:pt>
                <c:pt idx="39">
                  <c:v>46143</c:v>
                </c:pt>
                <c:pt idx="40">
                  <c:v>46174</c:v>
                </c:pt>
                <c:pt idx="41">
                  <c:v>46204</c:v>
                </c:pt>
                <c:pt idx="42">
                  <c:v>46235</c:v>
                </c:pt>
                <c:pt idx="43">
                  <c:v>46266</c:v>
                </c:pt>
                <c:pt idx="44">
                  <c:v>46296</c:v>
                </c:pt>
                <c:pt idx="45">
                  <c:v>46327</c:v>
                </c:pt>
                <c:pt idx="46">
                  <c:v>46357</c:v>
                </c:pt>
                <c:pt idx="47">
                  <c:v>46388</c:v>
                </c:pt>
                <c:pt idx="48">
                  <c:v>46419</c:v>
                </c:pt>
                <c:pt idx="49">
                  <c:v>46447</c:v>
                </c:pt>
                <c:pt idx="50">
                  <c:v>46478</c:v>
                </c:pt>
                <c:pt idx="51">
                  <c:v>46508</c:v>
                </c:pt>
                <c:pt idx="52">
                  <c:v>46539</c:v>
                </c:pt>
                <c:pt idx="53">
                  <c:v>46569</c:v>
                </c:pt>
                <c:pt idx="54">
                  <c:v>46600</c:v>
                </c:pt>
                <c:pt idx="55">
                  <c:v>46631</c:v>
                </c:pt>
                <c:pt idx="56">
                  <c:v>46661</c:v>
                </c:pt>
                <c:pt idx="57">
                  <c:v>46692</c:v>
                </c:pt>
                <c:pt idx="58">
                  <c:v>46722</c:v>
                </c:pt>
                <c:pt idx="59">
                  <c:v>46753</c:v>
                </c:pt>
                <c:pt idx="60">
                  <c:v>46784</c:v>
                </c:pt>
                <c:pt idx="61" formatCode="[$-409]mmmm\ d\,\ yyyy;@">
                  <c:v>46813</c:v>
                </c:pt>
                <c:pt idx="62" formatCode="[$-409]mmmm\ d\,\ yyyy;@">
                  <c:v>46844</c:v>
                </c:pt>
                <c:pt idx="63" formatCode="[$-409]mmmm\ d\,\ yyyy;@">
                  <c:v>46874</c:v>
                </c:pt>
                <c:pt idx="64" formatCode="[$-409]mmmm\ d\,\ yyyy;@">
                  <c:v>46905</c:v>
                </c:pt>
                <c:pt idx="65" formatCode="[$-409]mmmm\ d\,\ yyyy;@">
                  <c:v>46935</c:v>
                </c:pt>
                <c:pt idx="66" formatCode="[$-409]mmmm\ d\,\ yyyy;@">
                  <c:v>46966</c:v>
                </c:pt>
                <c:pt idx="67" formatCode="[$-409]mmmm\ d\,\ yyyy;@">
                  <c:v>46997</c:v>
                </c:pt>
              </c:numCache>
            </c:numRef>
          </c:xVal>
          <c:yVal>
            <c:numRef>
              <c:f>Comparison!$AD$4:$AD$71</c:f>
              <c:numCache>
                <c:formatCode>0.00</c:formatCode>
                <c:ptCount val="68"/>
                <c:pt idx="0">
                  <c:v>350.851</c:v>
                </c:pt>
                <c:pt idx="1">
                  <c:v>534.86900000000003</c:v>
                </c:pt>
                <c:pt idx="2">
                  <c:v>950.47900000000004</c:v>
                </c:pt>
                <c:pt idx="3">
                  <c:v>2817.58</c:v>
                </c:pt>
                <c:pt idx="4">
                  <c:v>2780.8209999999999</c:v>
                </c:pt>
                <c:pt idx="5">
                  <c:v>1036.4549999999999</c:v>
                </c:pt>
                <c:pt idx="6">
                  <c:v>307.74400000000003</c:v>
                </c:pt>
                <c:pt idx="7">
                  <c:v>315.22699999999998</c:v>
                </c:pt>
                <c:pt idx="8">
                  <c:v>517.33500000000004</c:v>
                </c:pt>
                <c:pt idx="9">
                  <c:v>547.68799999999999</c:v>
                </c:pt>
                <c:pt idx="10">
                  <c:v>486.59199999999998</c:v>
                </c:pt>
                <c:pt idx="11">
                  <c:v>440.125</c:v>
                </c:pt>
                <c:pt idx="12">
                  <c:v>432.95499999999998</c:v>
                </c:pt>
                <c:pt idx="13">
                  <c:v>802.654</c:v>
                </c:pt>
                <c:pt idx="14">
                  <c:v>1411.133</c:v>
                </c:pt>
                <c:pt idx="15">
                  <c:v>3949.84</c:v>
                </c:pt>
                <c:pt idx="16">
                  <c:v>4797.1610000000001</c:v>
                </c:pt>
                <c:pt idx="17">
                  <c:v>1745.624</c:v>
                </c:pt>
                <c:pt idx="18">
                  <c:v>848.40599999999995</c:v>
                </c:pt>
                <c:pt idx="19">
                  <c:v>758.23199999999997</c:v>
                </c:pt>
                <c:pt idx="20">
                  <c:v>904.81700000000001</c:v>
                </c:pt>
                <c:pt idx="21">
                  <c:v>645.79200000000003</c:v>
                </c:pt>
                <c:pt idx="22">
                  <c:v>470.05399999999997</c:v>
                </c:pt>
                <c:pt idx="23">
                  <c:v>432.05799999999999</c:v>
                </c:pt>
                <c:pt idx="24">
                  <c:v>435.20299999999997</c:v>
                </c:pt>
                <c:pt idx="25">
                  <c:v>569.20899999999995</c:v>
                </c:pt>
                <c:pt idx="26">
                  <c:v>1085.3599999999999</c:v>
                </c:pt>
                <c:pt idx="27">
                  <c:v>2614.3829999999998</c:v>
                </c:pt>
                <c:pt idx="28">
                  <c:v>2525.04</c:v>
                </c:pt>
                <c:pt idx="29">
                  <c:v>1512.8720000000001</c:v>
                </c:pt>
                <c:pt idx="30">
                  <c:v>561.44600000000003</c:v>
                </c:pt>
                <c:pt idx="31">
                  <c:v>422.16899999999998</c:v>
                </c:pt>
                <c:pt idx="32">
                  <c:v>520.75599999999997</c:v>
                </c:pt>
                <c:pt idx="33">
                  <c:v>625.19000000000005</c:v>
                </c:pt>
                <c:pt idx="34">
                  <c:v>472.81700000000001</c:v>
                </c:pt>
                <c:pt idx="35">
                  <c:v>396.27600000000001</c:v>
                </c:pt>
                <c:pt idx="36">
                  <c:v>393.971</c:v>
                </c:pt>
                <c:pt idx="37">
                  <c:v>520.726</c:v>
                </c:pt>
                <c:pt idx="38">
                  <c:v>709.40300000000002</c:v>
                </c:pt>
                <c:pt idx="39">
                  <c:v>2062.8879999999999</c:v>
                </c:pt>
                <c:pt idx="40">
                  <c:v>3306.7370000000001</c:v>
                </c:pt>
                <c:pt idx="41">
                  <c:v>1939.7449999999999</c:v>
                </c:pt>
                <c:pt idx="42">
                  <c:v>782.65</c:v>
                </c:pt>
                <c:pt idx="43">
                  <c:v>535.89499999999998</c:v>
                </c:pt>
                <c:pt idx="44">
                  <c:v>405.358</c:v>
                </c:pt>
                <c:pt idx="45">
                  <c:v>420.30099999999999</c:v>
                </c:pt>
                <c:pt idx="46">
                  <c:v>365.95600000000002</c:v>
                </c:pt>
                <c:pt idx="47">
                  <c:v>348.81599999999997</c:v>
                </c:pt>
                <c:pt idx="48">
                  <c:v>384.46600000000001</c:v>
                </c:pt>
                <c:pt idx="49">
                  <c:v>493.27800000000002</c:v>
                </c:pt>
                <c:pt idx="50">
                  <c:v>790.596</c:v>
                </c:pt>
                <c:pt idx="51">
                  <c:v>1969.13</c:v>
                </c:pt>
                <c:pt idx="52">
                  <c:v>1433.1579999999999</c:v>
                </c:pt>
                <c:pt idx="53">
                  <c:v>274.65499999999997</c:v>
                </c:pt>
                <c:pt idx="54">
                  <c:v>168.43299999999999</c:v>
                </c:pt>
                <c:pt idx="55">
                  <c:v>248.339</c:v>
                </c:pt>
                <c:pt idx="56">
                  <c:v>415.45400000000001</c:v>
                </c:pt>
                <c:pt idx="57">
                  <c:v>425.18299999999999</c:v>
                </c:pt>
                <c:pt idx="58">
                  <c:v>324.786</c:v>
                </c:pt>
                <c:pt idx="59">
                  <c:v>300.98399999999998</c:v>
                </c:pt>
                <c:pt idx="60">
                  <c:v>281.50099999999998</c:v>
                </c:pt>
                <c:pt idx="61">
                  <c:v>485.952</c:v>
                </c:pt>
                <c:pt idx="62">
                  <c:v>782.69200000000001</c:v>
                </c:pt>
                <c:pt idx="63">
                  <c:v>2242.7570000000001</c:v>
                </c:pt>
                <c:pt idx="64">
                  <c:v>1555.9059999999999</c:v>
                </c:pt>
                <c:pt idx="65">
                  <c:v>341.01100000000002</c:v>
                </c:pt>
                <c:pt idx="66">
                  <c:v>255.98099999999999</c:v>
                </c:pt>
                <c:pt idx="67">
                  <c:v>234.77699999999999</c:v>
                </c:pt>
              </c:numCache>
            </c:numRef>
          </c:yVal>
          <c:smooth val="1"/>
          <c:extLst>
            <c:ext xmlns:c16="http://schemas.microsoft.com/office/drawing/2014/chart" uri="{C3380CC4-5D6E-409C-BE32-E72D297353CC}">
              <c16:uniqueId val="{00000008-A233-46E6-9151-6A4ED47F208F}"/>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Comparison!$U$4:$U$71</c:f>
              <c:numCache>
                <c:formatCode>[$-409]mmmm\-yy;@</c:formatCode>
                <c:ptCount val="68"/>
                <c:pt idx="0">
                  <c:v>44958</c:v>
                </c:pt>
                <c:pt idx="1">
                  <c:v>44986</c:v>
                </c:pt>
                <c:pt idx="2">
                  <c:v>45017</c:v>
                </c:pt>
                <c:pt idx="3">
                  <c:v>45047</c:v>
                </c:pt>
                <c:pt idx="4">
                  <c:v>45078</c:v>
                </c:pt>
                <c:pt idx="5">
                  <c:v>45108</c:v>
                </c:pt>
                <c:pt idx="6">
                  <c:v>45139</c:v>
                </c:pt>
                <c:pt idx="7">
                  <c:v>45170</c:v>
                </c:pt>
                <c:pt idx="8">
                  <c:v>45200</c:v>
                </c:pt>
                <c:pt idx="9">
                  <c:v>45231</c:v>
                </c:pt>
                <c:pt idx="10">
                  <c:v>45261</c:v>
                </c:pt>
                <c:pt idx="11">
                  <c:v>45292</c:v>
                </c:pt>
                <c:pt idx="12">
                  <c:v>45323</c:v>
                </c:pt>
                <c:pt idx="13">
                  <c:v>45352</c:v>
                </c:pt>
                <c:pt idx="14">
                  <c:v>45383</c:v>
                </c:pt>
                <c:pt idx="15">
                  <c:v>45413</c:v>
                </c:pt>
                <c:pt idx="16">
                  <c:v>45444</c:v>
                </c:pt>
                <c:pt idx="17">
                  <c:v>45474</c:v>
                </c:pt>
                <c:pt idx="18">
                  <c:v>45505</c:v>
                </c:pt>
                <c:pt idx="19">
                  <c:v>45536</c:v>
                </c:pt>
                <c:pt idx="20">
                  <c:v>45566</c:v>
                </c:pt>
                <c:pt idx="21">
                  <c:v>45597</c:v>
                </c:pt>
                <c:pt idx="22">
                  <c:v>45627</c:v>
                </c:pt>
                <c:pt idx="23">
                  <c:v>45658</c:v>
                </c:pt>
                <c:pt idx="24">
                  <c:v>45689</c:v>
                </c:pt>
                <c:pt idx="25">
                  <c:v>45717</c:v>
                </c:pt>
                <c:pt idx="26">
                  <c:v>45748</c:v>
                </c:pt>
                <c:pt idx="27">
                  <c:v>45778</c:v>
                </c:pt>
                <c:pt idx="28">
                  <c:v>45809</c:v>
                </c:pt>
                <c:pt idx="29">
                  <c:v>45839</c:v>
                </c:pt>
                <c:pt idx="30">
                  <c:v>45870</c:v>
                </c:pt>
                <c:pt idx="31">
                  <c:v>45901</c:v>
                </c:pt>
                <c:pt idx="32">
                  <c:v>45931</c:v>
                </c:pt>
                <c:pt idx="33">
                  <c:v>45962</c:v>
                </c:pt>
                <c:pt idx="34">
                  <c:v>45992</c:v>
                </c:pt>
                <c:pt idx="35">
                  <c:v>46023</c:v>
                </c:pt>
                <c:pt idx="36">
                  <c:v>46054</c:v>
                </c:pt>
                <c:pt idx="37">
                  <c:v>46082</c:v>
                </c:pt>
                <c:pt idx="38">
                  <c:v>46113</c:v>
                </c:pt>
                <c:pt idx="39">
                  <c:v>46143</c:v>
                </c:pt>
                <c:pt idx="40">
                  <c:v>46174</c:v>
                </c:pt>
                <c:pt idx="41">
                  <c:v>46204</c:v>
                </c:pt>
                <c:pt idx="42">
                  <c:v>46235</c:v>
                </c:pt>
                <c:pt idx="43">
                  <c:v>46266</c:v>
                </c:pt>
                <c:pt idx="44">
                  <c:v>46296</c:v>
                </c:pt>
                <c:pt idx="45">
                  <c:v>46327</c:v>
                </c:pt>
                <c:pt idx="46">
                  <c:v>46357</c:v>
                </c:pt>
                <c:pt idx="47">
                  <c:v>46388</c:v>
                </c:pt>
                <c:pt idx="48">
                  <c:v>46419</c:v>
                </c:pt>
                <c:pt idx="49">
                  <c:v>46447</c:v>
                </c:pt>
                <c:pt idx="50">
                  <c:v>46478</c:v>
                </c:pt>
                <c:pt idx="51">
                  <c:v>46508</c:v>
                </c:pt>
                <c:pt idx="52">
                  <c:v>46539</c:v>
                </c:pt>
                <c:pt idx="53">
                  <c:v>46569</c:v>
                </c:pt>
                <c:pt idx="54">
                  <c:v>46600</c:v>
                </c:pt>
                <c:pt idx="55">
                  <c:v>46631</c:v>
                </c:pt>
                <c:pt idx="56">
                  <c:v>46661</c:v>
                </c:pt>
                <c:pt idx="57">
                  <c:v>46692</c:v>
                </c:pt>
                <c:pt idx="58">
                  <c:v>46722</c:v>
                </c:pt>
                <c:pt idx="59">
                  <c:v>46753</c:v>
                </c:pt>
                <c:pt idx="60">
                  <c:v>46784</c:v>
                </c:pt>
                <c:pt idx="61" formatCode="[$-409]mmmm\ d\,\ yyyy;@">
                  <c:v>46813</c:v>
                </c:pt>
                <c:pt idx="62" formatCode="[$-409]mmmm\ d\,\ yyyy;@">
                  <c:v>46844</c:v>
                </c:pt>
                <c:pt idx="63" formatCode="[$-409]mmmm\ d\,\ yyyy;@">
                  <c:v>46874</c:v>
                </c:pt>
                <c:pt idx="64" formatCode="[$-409]mmmm\ d\,\ yyyy;@">
                  <c:v>46905</c:v>
                </c:pt>
                <c:pt idx="65" formatCode="[$-409]mmmm\ d\,\ yyyy;@">
                  <c:v>46935</c:v>
                </c:pt>
                <c:pt idx="66" formatCode="[$-409]mmmm\ d\,\ yyyy;@">
                  <c:v>46966</c:v>
                </c:pt>
                <c:pt idx="67" formatCode="[$-409]mmmm\ d\,\ yyyy;@">
                  <c:v>46997</c:v>
                </c:pt>
              </c:numCache>
            </c:numRef>
          </c:xVal>
          <c:yVal>
            <c:numRef>
              <c:f>Comparison!$AE$4:$AE$71</c:f>
              <c:numCache>
                <c:formatCode>0.00</c:formatCode>
                <c:ptCount val="68"/>
                <c:pt idx="0">
                  <c:v>270.86200000000002</c:v>
                </c:pt>
                <c:pt idx="1">
                  <c:v>472.96699999999998</c:v>
                </c:pt>
                <c:pt idx="2">
                  <c:v>752.97799999999995</c:v>
                </c:pt>
                <c:pt idx="3">
                  <c:v>2457.1480000000001</c:v>
                </c:pt>
                <c:pt idx="4">
                  <c:v>3146.181</c:v>
                </c:pt>
                <c:pt idx="5">
                  <c:v>937.56200000000001</c:v>
                </c:pt>
                <c:pt idx="6">
                  <c:v>536.79200000000003</c:v>
                </c:pt>
                <c:pt idx="7">
                  <c:v>532.98199999999997</c:v>
                </c:pt>
                <c:pt idx="8">
                  <c:v>782.93299999999999</c:v>
                </c:pt>
                <c:pt idx="9">
                  <c:v>559.16600000000005</c:v>
                </c:pt>
                <c:pt idx="10">
                  <c:v>404.577</c:v>
                </c:pt>
                <c:pt idx="11">
                  <c:v>366.83100000000002</c:v>
                </c:pt>
                <c:pt idx="12">
                  <c:v>383.32</c:v>
                </c:pt>
                <c:pt idx="13">
                  <c:v>508.66699999999997</c:v>
                </c:pt>
                <c:pt idx="14">
                  <c:v>1005.662</c:v>
                </c:pt>
                <c:pt idx="15">
                  <c:v>2495.587</c:v>
                </c:pt>
                <c:pt idx="16">
                  <c:v>2420.6579999999999</c:v>
                </c:pt>
                <c:pt idx="17">
                  <c:v>1434.8789999999999</c:v>
                </c:pt>
                <c:pt idx="18">
                  <c:v>515.08100000000002</c:v>
                </c:pt>
                <c:pt idx="19">
                  <c:v>395.40199999999999</c:v>
                </c:pt>
                <c:pt idx="20">
                  <c:v>508.72699999999998</c:v>
                </c:pt>
                <c:pt idx="21">
                  <c:v>587.49199999999996</c:v>
                </c:pt>
                <c:pt idx="22">
                  <c:v>450.92200000000003</c:v>
                </c:pt>
                <c:pt idx="23">
                  <c:v>377.38799999999998</c:v>
                </c:pt>
                <c:pt idx="24">
                  <c:v>374.61099999999999</c:v>
                </c:pt>
                <c:pt idx="25">
                  <c:v>510.92599999999999</c:v>
                </c:pt>
                <c:pt idx="26">
                  <c:v>715.41700000000003</c:v>
                </c:pt>
                <c:pt idx="27">
                  <c:v>2139.297</c:v>
                </c:pt>
                <c:pt idx="28">
                  <c:v>3272.1370000000002</c:v>
                </c:pt>
                <c:pt idx="29">
                  <c:v>1841.3009999999999</c:v>
                </c:pt>
                <c:pt idx="30">
                  <c:v>754.92200000000003</c:v>
                </c:pt>
                <c:pt idx="31">
                  <c:v>519.44899999999996</c:v>
                </c:pt>
                <c:pt idx="32">
                  <c:v>392.983</c:v>
                </c:pt>
                <c:pt idx="33">
                  <c:v>411.90100000000001</c:v>
                </c:pt>
                <c:pt idx="34">
                  <c:v>359.70800000000003</c:v>
                </c:pt>
                <c:pt idx="35">
                  <c:v>345.36099999999999</c:v>
                </c:pt>
                <c:pt idx="36">
                  <c:v>378.72300000000001</c:v>
                </c:pt>
                <c:pt idx="37">
                  <c:v>490.66899999999998</c:v>
                </c:pt>
                <c:pt idx="38">
                  <c:v>808.48199999999997</c:v>
                </c:pt>
                <c:pt idx="39">
                  <c:v>2011.5889999999999</c:v>
                </c:pt>
                <c:pt idx="40">
                  <c:v>1387.826</c:v>
                </c:pt>
                <c:pt idx="41">
                  <c:v>253.28299999999999</c:v>
                </c:pt>
                <c:pt idx="42">
                  <c:v>163.71199999999999</c:v>
                </c:pt>
                <c:pt idx="43">
                  <c:v>247.23500000000001</c:v>
                </c:pt>
                <c:pt idx="44">
                  <c:v>412.83600000000001</c:v>
                </c:pt>
                <c:pt idx="45">
                  <c:v>415.17</c:v>
                </c:pt>
                <c:pt idx="46">
                  <c:v>321.01600000000002</c:v>
                </c:pt>
                <c:pt idx="47">
                  <c:v>298.22300000000001</c:v>
                </c:pt>
                <c:pt idx="48">
                  <c:v>281.50099999999998</c:v>
                </c:pt>
                <c:pt idx="49">
                  <c:v>485.952</c:v>
                </c:pt>
                <c:pt idx="50">
                  <c:v>782.69200000000001</c:v>
                </c:pt>
                <c:pt idx="51">
                  <c:v>2242.7570000000001</c:v>
                </c:pt>
                <c:pt idx="52">
                  <c:v>1555.9059999999999</c:v>
                </c:pt>
                <c:pt idx="53">
                  <c:v>341.01100000000002</c:v>
                </c:pt>
                <c:pt idx="54">
                  <c:v>255.98099999999999</c:v>
                </c:pt>
                <c:pt idx="55">
                  <c:v>234.77699999999999</c:v>
                </c:pt>
                <c:pt idx="56">
                  <c:v>276.976</c:v>
                </c:pt>
                <c:pt idx="57">
                  <c:v>362.92099999999999</c:v>
                </c:pt>
                <c:pt idx="58">
                  <c:v>322.036</c:v>
                </c:pt>
                <c:pt idx="59">
                  <c:v>284.52999999999997</c:v>
                </c:pt>
                <c:pt idx="60">
                  <c:v>234.792</c:v>
                </c:pt>
                <c:pt idx="61">
                  <c:v>286.43400000000003</c:v>
                </c:pt>
                <c:pt idx="62">
                  <c:v>479.65600000000001</c:v>
                </c:pt>
                <c:pt idx="63">
                  <c:v>307.11500000000001</c:v>
                </c:pt>
                <c:pt idx="64">
                  <c:v>390.59300000000002</c:v>
                </c:pt>
                <c:pt idx="65">
                  <c:v>19.053000000000001</c:v>
                </c:pt>
                <c:pt idx="66">
                  <c:v>61.031999999999996</c:v>
                </c:pt>
                <c:pt idx="67">
                  <c:v>208.88399999999999</c:v>
                </c:pt>
              </c:numCache>
            </c:numRef>
          </c:yVal>
          <c:smooth val="1"/>
          <c:extLst>
            <c:ext xmlns:c16="http://schemas.microsoft.com/office/drawing/2014/chart" uri="{C3380CC4-5D6E-409C-BE32-E72D297353CC}">
              <c16:uniqueId val="{00000009-A233-46E6-9151-6A4ED47F208F}"/>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Comparison!$U$4:$U$71</c:f>
              <c:numCache>
                <c:formatCode>[$-409]mmmm\-yy;@</c:formatCode>
                <c:ptCount val="68"/>
                <c:pt idx="0">
                  <c:v>44958</c:v>
                </c:pt>
                <c:pt idx="1">
                  <c:v>44986</c:v>
                </c:pt>
                <c:pt idx="2">
                  <c:v>45017</c:v>
                </c:pt>
                <c:pt idx="3">
                  <c:v>45047</c:v>
                </c:pt>
                <c:pt idx="4">
                  <c:v>45078</c:v>
                </c:pt>
                <c:pt idx="5">
                  <c:v>45108</c:v>
                </c:pt>
                <c:pt idx="6">
                  <c:v>45139</c:v>
                </c:pt>
                <c:pt idx="7">
                  <c:v>45170</c:v>
                </c:pt>
                <c:pt idx="8">
                  <c:v>45200</c:v>
                </c:pt>
                <c:pt idx="9">
                  <c:v>45231</c:v>
                </c:pt>
                <c:pt idx="10">
                  <c:v>45261</c:v>
                </c:pt>
                <c:pt idx="11">
                  <c:v>45292</c:v>
                </c:pt>
                <c:pt idx="12">
                  <c:v>45323</c:v>
                </c:pt>
                <c:pt idx="13">
                  <c:v>45352</c:v>
                </c:pt>
                <c:pt idx="14">
                  <c:v>45383</c:v>
                </c:pt>
                <c:pt idx="15">
                  <c:v>45413</c:v>
                </c:pt>
                <c:pt idx="16">
                  <c:v>45444</c:v>
                </c:pt>
                <c:pt idx="17">
                  <c:v>45474</c:v>
                </c:pt>
                <c:pt idx="18">
                  <c:v>45505</c:v>
                </c:pt>
                <c:pt idx="19">
                  <c:v>45536</c:v>
                </c:pt>
                <c:pt idx="20">
                  <c:v>45566</c:v>
                </c:pt>
                <c:pt idx="21">
                  <c:v>45597</c:v>
                </c:pt>
                <c:pt idx="22">
                  <c:v>45627</c:v>
                </c:pt>
                <c:pt idx="23">
                  <c:v>45658</c:v>
                </c:pt>
                <c:pt idx="24">
                  <c:v>45689</c:v>
                </c:pt>
                <c:pt idx="25">
                  <c:v>45717</c:v>
                </c:pt>
                <c:pt idx="26">
                  <c:v>45748</c:v>
                </c:pt>
                <c:pt idx="27">
                  <c:v>45778</c:v>
                </c:pt>
                <c:pt idx="28">
                  <c:v>45809</c:v>
                </c:pt>
                <c:pt idx="29">
                  <c:v>45839</c:v>
                </c:pt>
                <c:pt idx="30">
                  <c:v>45870</c:v>
                </c:pt>
                <c:pt idx="31">
                  <c:v>45901</c:v>
                </c:pt>
                <c:pt idx="32">
                  <c:v>45931</c:v>
                </c:pt>
                <c:pt idx="33">
                  <c:v>45962</c:v>
                </c:pt>
                <c:pt idx="34">
                  <c:v>45992</c:v>
                </c:pt>
                <c:pt idx="35">
                  <c:v>46023</c:v>
                </c:pt>
                <c:pt idx="36">
                  <c:v>46054</c:v>
                </c:pt>
                <c:pt idx="37">
                  <c:v>46082</c:v>
                </c:pt>
                <c:pt idx="38">
                  <c:v>46113</c:v>
                </c:pt>
                <c:pt idx="39">
                  <c:v>46143</c:v>
                </c:pt>
                <c:pt idx="40">
                  <c:v>46174</c:v>
                </c:pt>
                <c:pt idx="41">
                  <c:v>46204</c:v>
                </c:pt>
                <c:pt idx="42">
                  <c:v>46235</c:v>
                </c:pt>
                <c:pt idx="43">
                  <c:v>46266</c:v>
                </c:pt>
                <c:pt idx="44">
                  <c:v>46296</c:v>
                </c:pt>
                <c:pt idx="45">
                  <c:v>46327</c:v>
                </c:pt>
                <c:pt idx="46">
                  <c:v>46357</c:v>
                </c:pt>
                <c:pt idx="47">
                  <c:v>46388</c:v>
                </c:pt>
                <c:pt idx="48">
                  <c:v>46419</c:v>
                </c:pt>
                <c:pt idx="49">
                  <c:v>46447</c:v>
                </c:pt>
                <c:pt idx="50">
                  <c:v>46478</c:v>
                </c:pt>
                <c:pt idx="51">
                  <c:v>46508</c:v>
                </c:pt>
                <c:pt idx="52">
                  <c:v>46539</c:v>
                </c:pt>
                <c:pt idx="53">
                  <c:v>46569</c:v>
                </c:pt>
                <c:pt idx="54">
                  <c:v>46600</c:v>
                </c:pt>
                <c:pt idx="55">
                  <c:v>46631</c:v>
                </c:pt>
                <c:pt idx="56">
                  <c:v>46661</c:v>
                </c:pt>
                <c:pt idx="57">
                  <c:v>46692</c:v>
                </c:pt>
                <c:pt idx="58">
                  <c:v>46722</c:v>
                </c:pt>
                <c:pt idx="59">
                  <c:v>46753</c:v>
                </c:pt>
                <c:pt idx="60">
                  <c:v>46784</c:v>
                </c:pt>
                <c:pt idx="61" formatCode="[$-409]mmmm\ d\,\ yyyy;@">
                  <c:v>46813</c:v>
                </c:pt>
                <c:pt idx="62" formatCode="[$-409]mmmm\ d\,\ yyyy;@">
                  <c:v>46844</c:v>
                </c:pt>
                <c:pt idx="63" formatCode="[$-409]mmmm\ d\,\ yyyy;@">
                  <c:v>46874</c:v>
                </c:pt>
                <c:pt idx="64" formatCode="[$-409]mmmm\ d\,\ yyyy;@">
                  <c:v>46905</c:v>
                </c:pt>
                <c:pt idx="65" formatCode="[$-409]mmmm\ d\,\ yyyy;@">
                  <c:v>46935</c:v>
                </c:pt>
                <c:pt idx="66" formatCode="[$-409]mmmm\ d\,\ yyyy;@">
                  <c:v>46966</c:v>
                </c:pt>
                <c:pt idx="67" formatCode="[$-409]mmmm\ d\,\ yyyy;@">
                  <c:v>46997</c:v>
                </c:pt>
              </c:numCache>
            </c:numRef>
          </c:xVal>
          <c:yVal>
            <c:numRef>
              <c:f>Comparison!$AF$4:$AF$71</c:f>
              <c:numCache>
                <c:formatCode>0.00</c:formatCode>
                <c:ptCount val="68"/>
                <c:pt idx="0">
                  <c:v>326.21699999999998</c:v>
                </c:pt>
                <c:pt idx="1">
                  <c:v>449.25200000000001</c:v>
                </c:pt>
                <c:pt idx="2">
                  <c:v>930.37</c:v>
                </c:pt>
                <c:pt idx="3">
                  <c:v>2636.0129999999999</c:v>
                </c:pt>
                <c:pt idx="4">
                  <c:v>3201.3809999999999</c:v>
                </c:pt>
                <c:pt idx="5">
                  <c:v>1914.0139999999999</c:v>
                </c:pt>
                <c:pt idx="6">
                  <c:v>598.29399999999998</c:v>
                </c:pt>
                <c:pt idx="7">
                  <c:v>391.46899999999999</c:v>
                </c:pt>
                <c:pt idx="8">
                  <c:v>530.33799999999997</c:v>
                </c:pt>
                <c:pt idx="9">
                  <c:v>628.78700000000003</c:v>
                </c:pt>
                <c:pt idx="10">
                  <c:v>476.30500000000001</c:v>
                </c:pt>
                <c:pt idx="11">
                  <c:v>399.30799999999999</c:v>
                </c:pt>
                <c:pt idx="12">
                  <c:v>410.54500000000002</c:v>
                </c:pt>
                <c:pt idx="13">
                  <c:v>539.43299999999999</c:v>
                </c:pt>
                <c:pt idx="14">
                  <c:v>756.072</c:v>
                </c:pt>
                <c:pt idx="15">
                  <c:v>2230.31</c:v>
                </c:pt>
                <c:pt idx="16">
                  <c:v>3357.5230000000001</c:v>
                </c:pt>
                <c:pt idx="17">
                  <c:v>1867.82</c:v>
                </c:pt>
                <c:pt idx="18">
                  <c:v>766.33199999999999</c:v>
                </c:pt>
                <c:pt idx="19">
                  <c:v>529.73199999999997</c:v>
                </c:pt>
                <c:pt idx="20">
                  <c:v>402.76799999999997</c:v>
                </c:pt>
                <c:pt idx="21">
                  <c:v>420.45699999999999</c:v>
                </c:pt>
                <c:pt idx="22">
                  <c:v>365.86099999999999</c:v>
                </c:pt>
                <c:pt idx="23">
                  <c:v>351.702</c:v>
                </c:pt>
                <c:pt idx="24">
                  <c:v>385.28199999999998</c:v>
                </c:pt>
                <c:pt idx="25">
                  <c:v>498.80099999999999</c:v>
                </c:pt>
                <c:pt idx="26">
                  <c:v>818.17700000000002</c:v>
                </c:pt>
                <c:pt idx="27">
                  <c:v>2021.5350000000001</c:v>
                </c:pt>
                <c:pt idx="28">
                  <c:v>1392.5640000000001</c:v>
                </c:pt>
                <c:pt idx="29">
                  <c:v>256.714</c:v>
                </c:pt>
                <c:pt idx="30">
                  <c:v>166.684</c:v>
                </c:pt>
                <c:pt idx="31">
                  <c:v>250.16900000000001</c:v>
                </c:pt>
                <c:pt idx="32">
                  <c:v>415.79199999999997</c:v>
                </c:pt>
                <c:pt idx="33">
                  <c:v>417.75400000000002</c:v>
                </c:pt>
                <c:pt idx="34">
                  <c:v>322.92599999999999</c:v>
                </c:pt>
                <c:pt idx="35">
                  <c:v>300.15899999999999</c:v>
                </c:pt>
                <c:pt idx="36">
                  <c:v>283.47500000000002</c:v>
                </c:pt>
                <c:pt idx="37">
                  <c:v>488.26100000000002</c:v>
                </c:pt>
                <c:pt idx="38">
                  <c:v>785.87800000000004</c:v>
                </c:pt>
                <c:pt idx="39">
                  <c:v>2245.7379999999998</c:v>
                </c:pt>
                <c:pt idx="40">
                  <c:v>1557.3920000000001</c:v>
                </c:pt>
                <c:pt idx="41">
                  <c:v>342.21300000000002</c:v>
                </c:pt>
                <c:pt idx="42">
                  <c:v>257.029</c:v>
                </c:pt>
                <c:pt idx="43">
                  <c:v>235.738</c:v>
                </c:pt>
                <c:pt idx="44">
                  <c:v>277.93299999999999</c:v>
                </c:pt>
                <c:pt idx="45">
                  <c:v>363.70600000000002</c:v>
                </c:pt>
                <c:pt idx="46">
                  <c:v>322.62200000000001</c:v>
                </c:pt>
                <c:pt idx="47">
                  <c:v>285.13400000000001</c:v>
                </c:pt>
                <c:pt idx="48">
                  <c:v>234.792</c:v>
                </c:pt>
                <c:pt idx="49">
                  <c:v>286.43400000000003</c:v>
                </c:pt>
                <c:pt idx="50">
                  <c:v>479.65600000000001</c:v>
                </c:pt>
                <c:pt idx="51">
                  <c:v>307.11500000000001</c:v>
                </c:pt>
                <c:pt idx="52">
                  <c:v>390.59300000000002</c:v>
                </c:pt>
                <c:pt idx="53">
                  <c:v>19.053000000000001</c:v>
                </c:pt>
                <c:pt idx="54">
                  <c:v>61.031999999999996</c:v>
                </c:pt>
                <c:pt idx="55">
                  <c:v>208.88399999999999</c:v>
                </c:pt>
                <c:pt idx="56">
                  <c:v>323.91699999999997</c:v>
                </c:pt>
                <c:pt idx="57">
                  <c:v>339.6</c:v>
                </c:pt>
                <c:pt idx="58">
                  <c:v>275.82900000000001</c:v>
                </c:pt>
                <c:pt idx="59">
                  <c:v>238.97</c:v>
                </c:pt>
                <c:pt idx="60">
                  <c:v>256.488</c:v>
                </c:pt>
                <c:pt idx="61">
                  <c:v>418.92700000000002</c:v>
                </c:pt>
                <c:pt idx="62">
                  <c:v>558.88199999999995</c:v>
                </c:pt>
                <c:pt idx="63">
                  <c:v>1300.096</c:v>
                </c:pt>
                <c:pt idx="64">
                  <c:v>2194.5830000000001</c:v>
                </c:pt>
                <c:pt idx="65">
                  <c:v>537.99400000000003</c:v>
                </c:pt>
                <c:pt idx="66">
                  <c:v>220.511</c:v>
                </c:pt>
                <c:pt idx="67">
                  <c:v>401.97899999999998</c:v>
                </c:pt>
              </c:numCache>
            </c:numRef>
          </c:yVal>
          <c:smooth val="1"/>
          <c:extLst>
            <c:ext xmlns:c16="http://schemas.microsoft.com/office/drawing/2014/chart" uri="{C3380CC4-5D6E-409C-BE32-E72D297353CC}">
              <c16:uniqueId val="{0000000A-A233-46E6-9151-6A4ED47F208F}"/>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Comparison!$U$4:$U$71</c:f>
              <c:numCache>
                <c:formatCode>[$-409]mmmm\-yy;@</c:formatCode>
                <c:ptCount val="68"/>
                <c:pt idx="0">
                  <c:v>44958</c:v>
                </c:pt>
                <c:pt idx="1">
                  <c:v>44986</c:v>
                </c:pt>
                <c:pt idx="2">
                  <c:v>45017</c:v>
                </c:pt>
                <c:pt idx="3">
                  <c:v>45047</c:v>
                </c:pt>
                <c:pt idx="4">
                  <c:v>45078</c:v>
                </c:pt>
                <c:pt idx="5">
                  <c:v>45108</c:v>
                </c:pt>
                <c:pt idx="6">
                  <c:v>45139</c:v>
                </c:pt>
                <c:pt idx="7">
                  <c:v>45170</c:v>
                </c:pt>
                <c:pt idx="8">
                  <c:v>45200</c:v>
                </c:pt>
                <c:pt idx="9">
                  <c:v>45231</c:v>
                </c:pt>
                <c:pt idx="10">
                  <c:v>45261</c:v>
                </c:pt>
                <c:pt idx="11">
                  <c:v>45292</c:v>
                </c:pt>
                <c:pt idx="12">
                  <c:v>45323</c:v>
                </c:pt>
                <c:pt idx="13">
                  <c:v>45352</c:v>
                </c:pt>
                <c:pt idx="14">
                  <c:v>45383</c:v>
                </c:pt>
                <c:pt idx="15">
                  <c:v>45413</c:v>
                </c:pt>
                <c:pt idx="16">
                  <c:v>45444</c:v>
                </c:pt>
                <c:pt idx="17">
                  <c:v>45474</c:v>
                </c:pt>
                <c:pt idx="18">
                  <c:v>45505</c:v>
                </c:pt>
                <c:pt idx="19">
                  <c:v>45536</c:v>
                </c:pt>
                <c:pt idx="20">
                  <c:v>45566</c:v>
                </c:pt>
                <c:pt idx="21">
                  <c:v>45597</c:v>
                </c:pt>
                <c:pt idx="22">
                  <c:v>45627</c:v>
                </c:pt>
                <c:pt idx="23">
                  <c:v>45658</c:v>
                </c:pt>
                <c:pt idx="24">
                  <c:v>45689</c:v>
                </c:pt>
                <c:pt idx="25">
                  <c:v>45717</c:v>
                </c:pt>
                <c:pt idx="26">
                  <c:v>45748</c:v>
                </c:pt>
                <c:pt idx="27">
                  <c:v>45778</c:v>
                </c:pt>
                <c:pt idx="28">
                  <c:v>45809</c:v>
                </c:pt>
                <c:pt idx="29">
                  <c:v>45839</c:v>
                </c:pt>
                <c:pt idx="30">
                  <c:v>45870</c:v>
                </c:pt>
                <c:pt idx="31">
                  <c:v>45901</c:v>
                </c:pt>
                <c:pt idx="32">
                  <c:v>45931</c:v>
                </c:pt>
                <c:pt idx="33">
                  <c:v>45962</c:v>
                </c:pt>
                <c:pt idx="34">
                  <c:v>45992</c:v>
                </c:pt>
                <c:pt idx="35">
                  <c:v>46023</c:v>
                </c:pt>
                <c:pt idx="36">
                  <c:v>46054</c:v>
                </c:pt>
                <c:pt idx="37">
                  <c:v>46082</c:v>
                </c:pt>
                <c:pt idx="38">
                  <c:v>46113</c:v>
                </c:pt>
                <c:pt idx="39">
                  <c:v>46143</c:v>
                </c:pt>
                <c:pt idx="40">
                  <c:v>46174</c:v>
                </c:pt>
                <c:pt idx="41">
                  <c:v>46204</c:v>
                </c:pt>
                <c:pt idx="42">
                  <c:v>46235</c:v>
                </c:pt>
                <c:pt idx="43">
                  <c:v>46266</c:v>
                </c:pt>
                <c:pt idx="44">
                  <c:v>46296</c:v>
                </c:pt>
                <c:pt idx="45">
                  <c:v>46327</c:v>
                </c:pt>
                <c:pt idx="46">
                  <c:v>46357</c:v>
                </c:pt>
                <c:pt idx="47">
                  <c:v>46388</c:v>
                </c:pt>
                <c:pt idx="48">
                  <c:v>46419</c:v>
                </c:pt>
                <c:pt idx="49">
                  <c:v>46447</c:v>
                </c:pt>
                <c:pt idx="50">
                  <c:v>46478</c:v>
                </c:pt>
                <c:pt idx="51">
                  <c:v>46508</c:v>
                </c:pt>
                <c:pt idx="52">
                  <c:v>46539</c:v>
                </c:pt>
                <c:pt idx="53">
                  <c:v>46569</c:v>
                </c:pt>
                <c:pt idx="54">
                  <c:v>46600</c:v>
                </c:pt>
                <c:pt idx="55">
                  <c:v>46631</c:v>
                </c:pt>
                <c:pt idx="56">
                  <c:v>46661</c:v>
                </c:pt>
                <c:pt idx="57">
                  <c:v>46692</c:v>
                </c:pt>
                <c:pt idx="58">
                  <c:v>46722</c:v>
                </c:pt>
                <c:pt idx="59">
                  <c:v>46753</c:v>
                </c:pt>
                <c:pt idx="60">
                  <c:v>46784</c:v>
                </c:pt>
                <c:pt idx="61" formatCode="[$-409]mmmm\ d\,\ yyyy;@">
                  <c:v>46813</c:v>
                </c:pt>
                <c:pt idx="62" formatCode="[$-409]mmmm\ d\,\ yyyy;@">
                  <c:v>46844</c:v>
                </c:pt>
                <c:pt idx="63" formatCode="[$-409]mmmm\ d\,\ yyyy;@">
                  <c:v>46874</c:v>
                </c:pt>
                <c:pt idx="64" formatCode="[$-409]mmmm\ d\,\ yyyy;@">
                  <c:v>46905</c:v>
                </c:pt>
                <c:pt idx="65" formatCode="[$-409]mmmm\ d\,\ yyyy;@">
                  <c:v>46935</c:v>
                </c:pt>
                <c:pt idx="66" formatCode="[$-409]mmmm\ d\,\ yyyy;@">
                  <c:v>46966</c:v>
                </c:pt>
                <c:pt idx="67" formatCode="[$-409]mmmm\ d\,\ yyyy;@">
                  <c:v>46997</c:v>
                </c:pt>
              </c:numCache>
            </c:numRef>
          </c:xVal>
          <c:yVal>
            <c:numRef>
              <c:f>Comparison!$AG$4:$AG$71</c:f>
              <c:numCache>
                <c:formatCode>0.00</c:formatCode>
                <c:ptCount val="68"/>
                <c:pt idx="0">
                  <c:v>308.47500000000002</c:v>
                </c:pt>
                <c:pt idx="1">
                  <c:v>483.53899999999999</c:v>
                </c:pt>
                <c:pt idx="2">
                  <c:v>792.59400000000005</c:v>
                </c:pt>
                <c:pt idx="3">
                  <c:v>2422.7719999999999</c:v>
                </c:pt>
                <c:pt idx="4">
                  <c:v>4131.3180000000002</c:v>
                </c:pt>
                <c:pt idx="5">
                  <c:v>2238.67</c:v>
                </c:pt>
                <c:pt idx="6">
                  <c:v>802.47199999999998</c:v>
                </c:pt>
                <c:pt idx="7">
                  <c:v>508.279</c:v>
                </c:pt>
                <c:pt idx="8">
                  <c:v>432.64299999999997</c:v>
                </c:pt>
                <c:pt idx="9">
                  <c:v>442.64100000000002</c:v>
                </c:pt>
                <c:pt idx="10">
                  <c:v>382.94499999999999</c:v>
                </c:pt>
                <c:pt idx="11">
                  <c:v>365.92</c:v>
                </c:pt>
                <c:pt idx="12">
                  <c:v>418.26400000000001</c:v>
                </c:pt>
                <c:pt idx="13">
                  <c:v>516.52099999999996</c:v>
                </c:pt>
                <c:pt idx="14">
                  <c:v>865.26199999999994</c:v>
                </c:pt>
                <c:pt idx="15">
                  <c:v>2112.91</c:v>
                </c:pt>
                <c:pt idx="16">
                  <c:v>1416.3119999999999</c:v>
                </c:pt>
                <c:pt idx="17">
                  <c:v>269.18</c:v>
                </c:pt>
                <c:pt idx="18">
                  <c:v>175.85599999999999</c:v>
                </c:pt>
                <c:pt idx="19">
                  <c:v>259.37900000000002</c:v>
                </c:pt>
                <c:pt idx="20">
                  <c:v>424.745</c:v>
                </c:pt>
                <c:pt idx="21">
                  <c:v>425.26499999999999</c:v>
                </c:pt>
                <c:pt idx="22">
                  <c:v>327.75799999999998</c:v>
                </c:pt>
                <c:pt idx="23">
                  <c:v>304.52300000000002</c:v>
                </c:pt>
                <c:pt idx="24">
                  <c:v>287.82600000000002</c:v>
                </c:pt>
                <c:pt idx="25">
                  <c:v>492.23099999999999</c:v>
                </c:pt>
                <c:pt idx="26">
                  <c:v>793.11800000000005</c:v>
                </c:pt>
                <c:pt idx="27">
                  <c:v>2256.7660000000001</c:v>
                </c:pt>
                <c:pt idx="28">
                  <c:v>1561.8109999999999</c:v>
                </c:pt>
                <c:pt idx="29">
                  <c:v>344.67500000000001</c:v>
                </c:pt>
                <c:pt idx="30">
                  <c:v>258.94</c:v>
                </c:pt>
                <c:pt idx="31">
                  <c:v>237.75899999999999</c:v>
                </c:pt>
                <c:pt idx="32">
                  <c:v>279.87</c:v>
                </c:pt>
                <c:pt idx="33">
                  <c:v>365.16399999999999</c:v>
                </c:pt>
                <c:pt idx="34">
                  <c:v>323.51900000000001</c:v>
                </c:pt>
                <c:pt idx="35">
                  <c:v>285.99900000000002</c:v>
                </c:pt>
                <c:pt idx="36">
                  <c:v>235.601</c:v>
                </c:pt>
                <c:pt idx="37">
                  <c:v>287.17200000000003</c:v>
                </c:pt>
                <c:pt idx="38">
                  <c:v>481.30599999999998</c:v>
                </c:pt>
                <c:pt idx="39">
                  <c:v>308.85700000000003</c:v>
                </c:pt>
                <c:pt idx="40">
                  <c:v>391.48899999999998</c:v>
                </c:pt>
                <c:pt idx="41">
                  <c:v>19.59</c:v>
                </c:pt>
                <c:pt idx="42">
                  <c:v>61.433</c:v>
                </c:pt>
                <c:pt idx="43">
                  <c:v>209.4</c:v>
                </c:pt>
                <c:pt idx="44">
                  <c:v>324.483</c:v>
                </c:pt>
                <c:pt idx="45">
                  <c:v>339.84</c:v>
                </c:pt>
                <c:pt idx="46">
                  <c:v>275.88600000000002</c:v>
                </c:pt>
                <c:pt idx="47">
                  <c:v>238.98699999999999</c:v>
                </c:pt>
                <c:pt idx="48">
                  <c:v>256.488</c:v>
                </c:pt>
                <c:pt idx="49">
                  <c:v>418.92700000000002</c:v>
                </c:pt>
                <c:pt idx="50">
                  <c:v>558.88199999999995</c:v>
                </c:pt>
                <c:pt idx="51">
                  <c:v>1300.096</c:v>
                </c:pt>
                <c:pt idx="52">
                  <c:v>2194.5830000000001</c:v>
                </c:pt>
                <c:pt idx="53">
                  <c:v>537.99400000000003</c:v>
                </c:pt>
                <c:pt idx="54">
                  <c:v>220.511</c:v>
                </c:pt>
                <c:pt idx="55">
                  <c:v>401.97899999999998</c:v>
                </c:pt>
                <c:pt idx="56">
                  <c:v>323.39699999999999</c:v>
                </c:pt>
                <c:pt idx="57">
                  <c:v>368.45699999999999</c:v>
                </c:pt>
                <c:pt idx="58">
                  <c:v>330.42700000000002</c:v>
                </c:pt>
                <c:pt idx="59">
                  <c:v>292.90600000000001</c:v>
                </c:pt>
                <c:pt idx="60">
                  <c:v>262.41199999999998</c:v>
                </c:pt>
                <c:pt idx="61">
                  <c:v>593.43200000000002</c:v>
                </c:pt>
                <c:pt idx="62">
                  <c:v>1384.5740000000001</c:v>
                </c:pt>
                <c:pt idx="63">
                  <c:v>1735.6410000000001</c:v>
                </c:pt>
                <c:pt idx="64">
                  <c:v>1045.6600000000001</c:v>
                </c:pt>
                <c:pt idx="65">
                  <c:v>422.79199999999997</c:v>
                </c:pt>
                <c:pt idx="66">
                  <c:v>215.40600000000001</c:v>
                </c:pt>
                <c:pt idx="67">
                  <c:v>330.423</c:v>
                </c:pt>
              </c:numCache>
            </c:numRef>
          </c:yVal>
          <c:smooth val="1"/>
          <c:extLst>
            <c:ext xmlns:c16="http://schemas.microsoft.com/office/drawing/2014/chart" uri="{C3380CC4-5D6E-409C-BE32-E72D297353CC}">
              <c16:uniqueId val="{0000000B-A233-46E6-9151-6A4ED47F208F}"/>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Comparison!$U$4:$U$71</c:f>
              <c:numCache>
                <c:formatCode>[$-409]mmmm\-yy;@</c:formatCode>
                <c:ptCount val="68"/>
                <c:pt idx="0">
                  <c:v>44958</c:v>
                </c:pt>
                <c:pt idx="1">
                  <c:v>44986</c:v>
                </c:pt>
                <c:pt idx="2">
                  <c:v>45017</c:v>
                </c:pt>
                <c:pt idx="3">
                  <c:v>45047</c:v>
                </c:pt>
                <c:pt idx="4">
                  <c:v>45078</c:v>
                </c:pt>
                <c:pt idx="5">
                  <c:v>45108</c:v>
                </c:pt>
                <c:pt idx="6">
                  <c:v>45139</c:v>
                </c:pt>
                <c:pt idx="7">
                  <c:v>45170</c:v>
                </c:pt>
                <c:pt idx="8">
                  <c:v>45200</c:v>
                </c:pt>
                <c:pt idx="9">
                  <c:v>45231</c:v>
                </c:pt>
                <c:pt idx="10">
                  <c:v>45261</c:v>
                </c:pt>
                <c:pt idx="11">
                  <c:v>45292</c:v>
                </c:pt>
                <c:pt idx="12">
                  <c:v>45323</c:v>
                </c:pt>
                <c:pt idx="13">
                  <c:v>45352</c:v>
                </c:pt>
                <c:pt idx="14">
                  <c:v>45383</c:v>
                </c:pt>
                <c:pt idx="15">
                  <c:v>45413</c:v>
                </c:pt>
                <c:pt idx="16">
                  <c:v>45444</c:v>
                </c:pt>
                <c:pt idx="17">
                  <c:v>45474</c:v>
                </c:pt>
                <c:pt idx="18">
                  <c:v>45505</c:v>
                </c:pt>
                <c:pt idx="19">
                  <c:v>45536</c:v>
                </c:pt>
                <c:pt idx="20">
                  <c:v>45566</c:v>
                </c:pt>
                <c:pt idx="21">
                  <c:v>45597</c:v>
                </c:pt>
                <c:pt idx="22">
                  <c:v>45627</c:v>
                </c:pt>
                <c:pt idx="23">
                  <c:v>45658</c:v>
                </c:pt>
                <c:pt idx="24">
                  <c:v>45689</c:v>
                </c:pt>
                <c:pt idx="25">
                  <c:v>45717</c:v>
                </c:pt>
                <c:pt idx="26">
                  <c:v>45748</c:v>
                </c:pt>
                <c:pt idx="27">
                  <c:v>45778</c:v>
                </c:pt>
                <c:pt idx="28">
                  <c:v>45809</c:v>
                </c:pt>
                <c:pt idx="29">
                  <c:v>45839</c:v>
                </c:pt>
                <c:pt idx="30">
                  <c:v>45870</c:v>
                </c:pt>
                <c:pt idx="31">
                  <c:v>45901</c:v>
                </c:pt>
                <c:pt idx="32">
                  <c:v>45931</c:v>
                </c:pt>
                <c:pt idx="33">
                  <c:v>45962</c:v>
                </c:pt>
                <c:pt idx="34">
                  <c:v>45992</c:v>
                </c:pt>
                <c:pt idx="35">
                  <c:v>46023</c:v>
                </c:pt>
                <c:pt idx="36">
                  <c:v>46054</c:v>
                </c:pt>
                <c:pt idx="37">
                  <c:v>46082</c:v>
                </c:pt>
                <c:pt idx="38">
                  <c:v>46113</c:v>
                </c:pt>
                <c:pt idx="39">
                  <c:v>46143</c:v>
                </c:pt>
                <c:pt idx="40">
                  <c:v>46174</c:v>
                </c:pt>
                <c:pt idx="41">
                  <c:v>46204</c:v>
                </c:pt>
                <c:pt idx="42">
                  <c:v>46235</c:v>
                </c:pt>
                <c:pt idx="43">
                  <c:v>46266</c:v>
                </c:pt>
                <c:pt idx="44">
                  <c:v>46296</c:v>
                </c:pt>
                <c:pt idx="45">
                  <c:v>46327</c:v>
                </c:pt>
                <c:pt idx="46">
                  <c:v>46357</c:v>
                </c:pt>
                <c:pt idx="47">
                  <c:v>46388</c:v>
                </c:pt>
                <c:pt idx="48">
                  <c:v>46419</c:v>
                </c:pt>
                <c:pt idx="49">
                  <c:v>46447</c:v>
                </c:pt>
                <c:pt idx="50">
                  <c:v>46478</c:v>
                </c:pt>
                <c:pt idx="51">
                  <c:v>46508</c:v>
                </c:pt>
                <c:pt idx="52">
                  <c:v>46539</c:v>
                </c:pt>
                <c:pt idx="53">
                  <c:v>46569</c:v>
                </c:pt>
                <c:pt idx="54">
                  <c:v>46600</c:v>
                </c:pt>
                <c:pt idx="55">
                  <c:v>46631</c:v>
                </c:pt>
                <c:pt idx="56">
                  <c:v>46661</c:v>
                </c:pt>
                <c:pt idx="57">
                  <c:v>46692</c:v>
                </c:pt>
                <c:pt idx="58">
                  <c:v>46722</c:v>
                </c:pt>
                <c:pt idx="59">
                  <c:v>46753</c:v>
                </c:pt>
                <c:pt idx="60">
                  <c:v>46784</c:v>
                </c:pt>
                <c:pt idx="61" formatCode="[$-409]mmmm\ d\,\ yyyy;@">
                  <c:v>46813</c:v>
                </c:pt>
                <c:pt idx="62" formatCode="[$-409]mmmm\ d\,\ yyyy;@">
                  <c:v>46844</c:v>
                </c:pt>
                <c:pt idx="63" formatCode="[$-409]mmmm\ d\,\ yyyy;@">
                  <c:v>46874</c:v>
                </c:pt>
                <c:pt idx="64" formatCode="[$-409]mmmm\ d\,\ yyyy;@">
                  <c:v>46905</c:v>
                </c:pt>
                <c:pt idx="65" formatCode="[$-409]mmmm\ d\,\ yyyy;@">
                  <c:v>46935</c:v>
                </c:pt>
                <c:pt idx="66" formatCode="[$-409]mmmm\ d\,\ yyyy;@">
                  <c:v>46966</c:v>
                </c:pt>
                <c:pt idx="67" formatCode="[$-409]mmmm\ d\,\ yyyy;@">
                  <c:v>46997</c:v>
                </c:pt>
              </c:numCache>
            </c:numRef>
          </c:xVal>
          <c:yVal>
            <c:numRef>
              <c:f>Comparison!$AH$4:$AH$71</c:f>
              <c:numCache>
                <c:formatCode>0.00</c:formatCode>
                <c:ptCount val="68"/>
                <c:pt idx="0">
                  <c:v>339.02300000000002</c:v>
                </c:pt>
                <c:pt idx="1">
                  <c:v>516.12699999999995</c:v>
                </c:pt>
                <c:pt idx="2">
                  <c:v>1337.3489999999999</c:v>
                </c:pt>
                <c:pt idx="3">
                  <c:v>3546.857</c:v>
                </c:pt>
                <c:pt idx="4">
                  <c:v>2789.0279999999998</c:v>
                </c:pt>
                <c:pt idx="5">
                  <c:v>601.90599999999995</c:v>
                </c:pt>
                <c:pt idx="6">
                  <c:v>265.58</c:v>
                </c:pt>
                <c:pt idx="7">
                  <c:v>301.16000000000003</c:v>
                </c:pt>
                <c:pt idx="8">
                  <c:v>490.20400000000001</c:v>
                </c:pt>
                <c:pt idx="9">
                  <c:v>487.315</c:v>
                </c:pt>
                <c:pt idx="10">
                  <c:v>372.44200000000001</c:v>
                </c:pt>
                <c:pt idx="11">
                  <c:v>348.95600000000002</c:v>
                </c:pt>
                <c:pt idx="12">
                  <c:v>342.98899999999998</c:v>
                </c:pt>
                <c:pt idx="13">
                  <c:v>544.72199999999998</c:v>
                </c:pt>
                <c:pt idx="14">
                  <c:v>875.09400000000005</c:v>
                </c:pt>
                <c:pt idx="15">
                  <c:v>2430.3939999999998</c:v>
                </c:pt>
                <c:pt idx="16">
                  <c:v>1622.1790000000001</c:v>
                </c:pt>
                <c:pt idx="17">
                  <c:v>372.13499999999999</c:v>
                </c:pt>
                <c:pt idx="18">
                  <c:v>279.53199999999998</c:v>
                </c:pt>
                <c:pt idx="19">
                  <c:v>255.44399999999999</c:v>
                </c:pt>
                <c:pt idx="20">
                  <c:v>296.74400000000003</c:v>
                </c:pt>
                <c:pt idx="21">
                  <c:v>380.46600000000001</c:v>
                </c:pt>
                <c:pt idx="22">
                  <c:v>335.16500000000002</c:v>
                </c:pt>
                <c:pt idx="23">
                  <c:v>297.96899999999999</c:v>
                </c:pt>
                <c:pt idx="24">
                  <c:v>247.45500000000001</c:v>
                </c:pt>
                <c:pt idx="25">
                  <c:v>299.23500000000001</c:v>
                </c:pt>
                <c:pt idx="26">
                  <c:v>496.678</c:v>
                </c:pt>
                <c:pt idx="27">
                  <c:v>321.57499999999999</c:v>
                </c:pt>
                <c:pt idx="28">
                  <c:v>399.476</c:v>
                </c:pt>
                <c:pt idx="29">
                  <c:v>25.190999999999999</c:v>
                </c:pt>
                <c:pt idx="30">
                  <c:v>66.025000000000006</c:v>
                </c:pt>
                <c:pt idx="31">
                  <c:v>215.095</c:v>
                </c:pt>
                <c:pt idx="32">
                  <c:v>330.34300000000002</c:v>
                </c:pt>
                <c:pt idx="33">
                  <c:v>345.03800000000001</c:v>
                </c:pt>
                <c:pt idx="34">
                  <c:v>280.07499999999999</c:v>
                </c:pt>
                <c:pt idx="35">
                  <c:v>243.22499999999999</c:v>
                </c:pt>
                <c:pt idx="36">
                  <c:v>260.98700000000002</c:v>
                </c:pt>
                <c:pt idx="37">
                  <c:v>424.21300000000002</c:v>
                </c:pt>
                <c:pt idx="38">
                  <c:v>564.72799999999995</c:v>
                </c:pt>
                <c:pt idx="39">
                  <c:v>1306.6289999999999</c:v>
                </c:pt>
                <c:pt idx="40">
                  <c:v>2198.6419999999998</c:v>
                </c:pt>
                <c:pt idx="41">
                  <c:v>540.37599999999998</c:v>
                </c:pt>
                <c:pt idx="42">
                  <c:v>222.44800000000001</c:v>
                </c:pt>
                <c:pt idx="43">
                  <c:v>404.01900000000001</c:v>
                </c:pt>
                <c:pt idx="44">
                  <c:v>325.387</c:v>
                </c:pt>
                <c:pt idx="45">
                  <c:v>370.214</c:v>
                </c:pt>
                <c:pt idx="46">
                  <c:v>331.88600000000002</c:v>
                </c:pt>
                <c:pt idx="47">
                  <c:v>294.37299999999999</c:v>
                </c:pt>
                <c:pt idx="48">
                  <c:v>262.41199999999998</c:v>
                </c:pt>
                <c:pt idx="49">
                  <c:v>593.43200000000002</c:v>
                </c:pt>
                <c:pt idx="50">
                  <c:v>1384.5740000000001</c:v>
                </c:pt>
                <c:pt idx="51">
                  <c:v>1735.6410000000001</c:v>
                </c:pt>
                <c:pt idx="52">
                  <c:v>1045.6600000000001</c:v>
                </c:pt>
                <c:pt idx="53">
                  <c:v>422.79199999999997</c:v>
                </c:pt>
                <c:pt idx="54">
                  <c:v>215.40600000000001</c:v>
                </c:pt>
                <c:pt idx="55">
                  <c:v>330.423</c:v>
                </c:pt>
                <c:pt idx="56">
                  <c:v>501.10700000000003</c:v>
                </c:pt>
                <c:pt idx="57">
                  <c:v>615.92700000000002</c:v>
                </c:pt>
                <c:pt idx="58">
                  <c:v>383.53899999999999</c:v>
                </c:pt>
                <c:pt idx="59">
                  <c:v>523.96</c:v>
                </c:pt>
                <c:pt idx="60">
                  <c:v>539.28499999999997</c:v>
                </c:pt>
                <c:pt idx="61">
                  <c:v>707.52700000000004</c:v>
                </c:pt>
                <c:pt idx="62">
                  <c:v>1390.6780000000001</c:v>
                </c:pt>
                <c:pt idx="63">
                  <c:v>2940.393</c:v>
                </c:pt>
                <c:pt idx="64">
                  <c:v>3507.0189999999998</c:v>
                </c:pt>
                <c:pt idx="65">
                  <c:v>1477.992</c:v>
                </c:pt>
                <c:pt idx="66">
                  <c:v>505.62299999999999</c:v>
                </c:pt>
                <c:pt idx="67">
                  <c:v>390.46300000000002</c:v>
                </c:pt>
              </c:numCache>
            </c:numRef>
          </c:yVal>
          <c:smooth val="1"/>
          <c:extLst>
            <c:ext xmlns:c16="http://schemas.microsoft.com/office/drawing/2014/chart" uri="{C3380CC4-5D6E-409C-BE32-E72D297353CC}">
              <c16:uniqueId val="{0000000C-A233-46E6-9151-6A4ED47F208F}"/>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Comparison!$U$4:$U$71</c:f>
              <c:numCache>
                <c:formatCode>[$-409]mmmm\-yy;@</c:formatCode>
                <c:ptCount val="68"/>
                <c:pt idx="0">
                  <c:v>44958</c:v>
                </c:pt>
                <c:pt idx="1">
                  <c:v>44986</c:v>
                </c:pt>
                <c:pt idx="2">
                  <c:v>45017</c:v>
                </c:pt>
                <c:pt idx="3">
                  <c:v>45047</c:v>
                </c:pt>
                <c:pt idx="4">
                  <c:v>45078</c:v>
                </c:pt>
                <c:pt idx="5">
                  <c:v>45108</c:v>
                </c:pt>
                <c:pt idx="6">
                  <c:v>45139</c:v>
                </c:pt>
                <c:pt idx="7">
                  <c:v>45170</c:v>
                </c:pt>
                <c:pt idx="8">
                  <c:v>45200</c:v>
                </c:pt>
                <c:pt idx="9">
                  <c:v>45231</c:v>
                </c:pt>
                <c:pt idx="10">
                  <c:v>45261</c:v>
                </c:pt>
                <c:pt idx="11">
                  <c:v>45292</c:v>
                </c:pt>
                <c:pt idx="12">
                  <c:v>45323</c:v>
                </c:pt>
                <c:pt idx="13">
                  <c:v>45352</c:v>
                </c:pt>
                <c:pt idx="14">
                  <c:v>45383</c:v>
                </c:pt>
                <c:pt idx="15">
                  <c:v>45413</c:v>
                </c:pt>
                <c:pt idx="16">
                  <c:v>45444</c:v>
                </c:pt>
                <c:pt idx="17">
                  <c:v>45474</c:v>
                </c:pt>
                <c:pt idx="18">
                  <c:v>45505</c:v>
                </c:pt>
                <c:pt idx="19">
                  <c:v>45536</c:v>
                </c:pt>
                <c:pt idx="20">
                  <c:v>45566</c:v>
                </c:pt>
                <c:pt idx="21">
                  <c:v>45597</c:v>
                </c:pt>
                <c:pt idx="22">
                  <c:v>45627</c:v>
                </c:pt>
                <c:pt idx="23">
                  <c:v>45658</c:v>
                </c:pt>
                <c:pt idx="24">
                  <c:v>45689</c:v>
                </c:pt>
                <c:pt idx="25">
                  <c:v>45717</c:v>
                </c:pt>
                <c:pt idx="26">
                  <c:v>45748</c:v>
                </c:pt>
                <c:pt idx="27">
                  <c:v>45778</c:v>
                </c:pt>
                <c:pt idx="28">
                  <c:v>45809</c:v>
                </c:pt>
                <c:pt idx="29">
                  <c:v>45839</c:v>
                </c:pt>
                <c:pt idx="30">
                  <c:v>45870</c:v>
                </c:pt>
                <c:pt idx="31">
                  <c:v>45901</c:v>
                </c:pt>
                <c:pt idx="32">
                  <c:v>45931</c:v>
                </c:pt>
                <c:pt idx="33">
                  <c:v>45962</c:v>
                </c:pt>
                <c:pt idx="34">
                  <c:v>45992</c:v>
                </c:pt>
                <c:pt idx="35">
                  <c:v>46023</c:v>
                </c:pt>
                <c:pt idx="36">
                  <c:v>46054</c:v>
                </c:pt>
                <c:pt idx="37">
                  <c:v>46082</c:v>
                </c:pt>
                <c:pt idx="38">
                  <c:v>46113</c:v>
                </c:pt>
                <c:pt idx="39">
                  <c:v>46143</c:v>
                </c:pt>
                <c:pt idx="40">
                  <c:v>46174</c:v>
                </c:pt>
                <c:pt idx="41">
                  <c:v>46204</c:v>
                </c:pt>
                <c:pt idx="42">
                  <c:v>46235</c:v>
                </c:pt>
                <c:pt idx="43">
                  <c:v>46266</c:v>
                </c:pt>
                <c:pt idx="44">
                  <c:v>46296</c:v>
                </c:pt>
                <c:pt idx="45">
                  <c:v>46327</c:v>
                </c:pt>
                <c:pt idx="46">
                  <c:v>46357</c:v>
                </c:pt>
                <c:pt idx="47">
                  <c:v>46388</c:v>
                </c:pt>
                <c:pt idx="48">
                  <c:v>46419</c:v>
                </c:pt>
                <c:pt idx="49">
                  <c:v>46447</c:v>
                </c:pt>
                <c:pt idx="50">
                  <c:v>46478</c:v>
                </c:pt>
                <c:pt idx="51">
                  <c:v>46508</c:v>
                </c:pt>
                <c:pt idx="52">
                  <c:v>46539</c:v>
                </c:pt>
                <c:pt idx="53">
                  <c:v>46569</c:v>
                </c:pt>
                <c:pt idx="54">
                  <c:v>46600</c:v>
                </c:pt>
                <c:pt idx="55">
                  <c:v>46631</c:v>
                </c:pt>
                <c:pt idx="56">
                  <c:v>46661</c:v>
                </c:pt>
                <c:pt idx="57">
                  <c:v>46692</c:v>
                </c:pt>
                <c:pt idx="58">
                  <c:v>46722</c:v>
                </c:pt>
                <c:pt idx="59">
                  <c:v>46753</c:v>
                </c:pt>
                <c:pt idx="60">
                  <c:v>46784</c:v>
                </c:pt>
                <c:pt idx="61" formatCode="[$-409]mmmm\ d\,\ yyyy;@">
                  <c:v>46813</c:v>
                </c:pt>
                <c:pt idx="62" formatCode="[$-409]mmmm\ d\,\ yyyy;@">
                  <c:v>46844</c:v>
                </c:pt>
                <c:pt idx="63" formatCode="[$-409]mmmm\ d\,\ yyyy;@">
                  <c:v>46874</c:v>
                </c:pt>
                <c:pt idx="64" formatCode="[$-409]mmmm\ d\,\ yyyy;@">
                  <c:v>46905</c:v>
                </c:pt>
                <c:pt idx="65" formatCode="[$-409]mmmm\ d\,\ yyyy;@">
                  <c:v>46935</c:v>
                </c:pt>
                <c:pt idx="66" formatCode="[$-409]mmmm\ d\,\ yyyy;@">
                  <c:v>46966</c:v>
                </c:pt>
                <c:pt idx="67" formatCode="[$-409]mmmm\ d\,\ yyyy;@">
                  <c:v>46997</c:v>
                </c:pt>
              </c:numCache>
            </c:numRef>
          </c:xVal>
          <c:yVal>
            <c:numRef>
              <c:f>Comparison!$AI$4:$AI$71</c:f>
              <c:numCache>
                <c:formatCode>0.00</c:formatCode>
                <c:ptCount val="68"/>
                <c:pt idx="0">
                  <c:v>289.67399999999998</c:v>
                </c:pt>
                <c:pt idx="1">
                  <c:v>514.94799999999998</c:v>
                </c:pt>
                <c:pt idx="2">
                  <c:v>1103.393</c:v>
                </c:pt>
                <c:pt idx="3">
                  <c:v>3543.6010000000001</c:v>
                </c:pt>
                <c:pt idx="4">
                  <c:v>2600.645</c:v>
                </c:pt>
                <c:pt idx="5">
                  <c:v>676.29600000000005</c:v>
                </c:pt>
                <c:pt idx="6">
                  <c:v>354.048</c:v>
                </c:pt>
                <c:pt idx="7">
                  <c:v>279.15800000000002</c:v>
                </c:pt>
                <c:pt idx="8">
                  <c:v>344.65</c:v>
                </c:pt>
                <c:pt idx="9">
                  <c:v>424.23700000000002</c:v>
                </c:pt>
                <c:pt idx="10">
                  <c:v>369.71699999999998</c:v>
                </c:pt>
                <c:pt idx="11">
                  <c:v>331.25200000000001</c:v>
                </c:pt>
                <c:pt idx="12">
                  <c:v>288.72199999999998</c:v>
                </c:pt>
                <c:pt idx="13">
                  <c:v>333.66500000000002</c:v>
                </c:pt>
                <c:pt idx="14">
                  <c:v>562.23</c:v>
                </c:pt>
                <c:pt idx="15">
                  <c:v>404.113</c:v>
                </c:pt>
                <c:pt idx="16">
                  <c:v>439.58699999999999</c:v>
                </c:pt>
                <c:pt idx="17">
                  <c:v>38.470999999999997</c:v>
                </c:pt>
                <c:pt idx="18">
                  <c:v>78.326999999999998</c:v>
                </c:pt>
                <c:pt idx="19">
                  <c:v>233.411</c:v>
                </c:pt>
                <c:pt idx="20">
                  <c:v>346.03699999999998</c:v>
                </c:pt>
                <c:pt idx="21">
                  <c:v>352.75</c:v>
                </c:pt>
                <c:pt idx="22">
                  <c:v>287.94</c:v>
                </c:pt>
                <c:pt idx="23">
                  <c:v>252.21199999999999</c:v>
                </c:pt>
                <c:pt idx="24">
                  <c:v>274.88200000000001</c:v>
                </c:pt>
                <c:pt idx="25">
                  <c:v>439.51900000000001</c:v>
                </c:pt>
                <c:pt idx="26">
                  <c:v>597.04999999999995</c:v>
                </c:pt>
                <c:pt idx="27">
                  <c:v>1436.72</c:v>
                </c:pt>
                <c:pt idx="28">
                  <c:v>2146.3939999999998</c:v>
                </c:pt>
                <c:pt idx="29">
                  <c:v>517.66700000000003</c:v>
                </c:pt>
                <c:pt idx="30">
                  <c:v>222.63300000000001</c:v>
                </c:pt>
                <c:pt idx="31">
                  <c:v>407.98700000000002</c:v>
                </c:pt>
                <c:pt idx="32">
                  <c:v>324.59800000000001</c:v>
                </c:pt>
                <c:pt idx="33">
                  <c:v>372.32799999999997</c:v>
                </c:pt>
                <c:pt idx="34">
                  <c:v>334.17500000000001</c:v>
                </c:pt>
                <c:pt idx="35">
                  <c:v>294.96300000000002</c:v>
                </c:pt>
                <c:pt idx="36">
                  <c:v>269.09199999999998</c:v>
                </c:pt>
                <c:pt idx="37">
                  <c:v>623.89</c:v>
                </c:pt>
                <c:pt idx="38">
                  <c:v>1382.846</c:v>
                </c:pt>
                <c:pt idx="39">
                  <c:v>1771.232</c:v>
                </c:pt>
                <c:pt idx="40">
                  <c:v>1039.296</c:v>
                </c:pt>
                <c:pt idx="41">
                  <c:v>412.25700000000001</c:v>
                </c:pt>
                <c:pt idx="42">
                  <c:v>208.87200000000001</c:v>
                </c:pt>
                <c:pt idx="43">
                  <c:v>337.245</c:v>
                </c:pt>
                <c:pt idx="44">
                  <c:v>502.12700000000001</c:v>
                </c:pt>
                <c:pt idx="45">
                  <c:v>610.16099999999994</c:v>
                </c:pt>
                <c:pt idx="46">
                  <c:v>380.53300000000002</c:v>
                </c:pt>
                <c:pt idx="47">
                  <c:v>530.73</c:v>
                </c:pt>
                <c:pt idx="48">
                  <c:v>539.28499999999997</c:v>
                </c:pt>
                <c:pt idx="49">
                  <c:v>707.52700000000004</c:v>
                </c:pt>
                <c:pt idx="50">
                  <c:v>1390.6780000000001</c:v>
                </c:pt>
                <c:pt idx="51">
                  <c:v>2940.393</c:v>
                </c:pt>
                <c:pt idx="52">
                  <c:v>3507.0189999999998</c:v>
                </c:pt>
                <c:pt idx="53">
                  <c:v>1477.992</c:v>
                </c:pt>
                <c:pt idx="54">
                  <c:v>505.62299999999999</c:v>
                </c:pt>
                <c:pt idx="55">
                  <c:v>390.46300000000002</c:v>
                </c:pt>
                <c:pt idx="56">
                  <c:v>611.91999999999996</c:v>
                </c:pt>
                <c:pt idx="57">
                  <c:v>580.93600000000004</c:v>
                </c:pt>
                <c:pt idx="58">
                  <c:v>422.52800000000002</c:v>
                </c:pt>
                <c:pt idx="59">
                  <c:v>395.15199999999999</c:v>
                </c:pt>
                <c:pt idx="60">
                  <c:v>348.65199999999999</c:v>
                </c:pt>
                <c:pt idx="61">
                  <c:v>454.54199999999997</c:v>
                </c:pt>
                <c:pt idx="62">
                  <c:v>1071.6130000000001</c:v>
                </c:pt>
                <c:pt idx="63">
                  <c:v>2381.0169999999998</c:v>
                </c:pt>
                <c:pt idx="64">
                  <c:v>2008.8230000000001</c:v>
                </c:pt>
                <c:pt idx="65">
                  <c:v>500.40699999999998</c:v>
                </c:pt>
                <c:pt idx="66">
                  <c:v>310.74900000000002</c:v>
                </c:pt>
                <c:pt idx="67">
                  <c:v>359.13200000000001</c:v>
                </c:pt>
              </c:numCache>
            </c:numRef>
          </c:yVal>
          <c:smooth val="1"/>
          <c:extLst>
            <c:ext xmlns:c16="http://schemas.microsoft.com/office/drawing/2014/chart" uri="{C3380CC4-5D6E-409C-BE32-E72D297353CC}">
              <c16:uniqueId val="{0000000D-A233-46E6-9151-6A4ED47F208F}"/>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Comparison!$U$4:$U$71</c:f>
              <c:numCache>
                <c:formatCode>[$-409]mmmm\-yy;@</c:formatCode>
                <c:ptCount val="68"/>
                <c:pt idx="0">
                  <c:v>44958</c:v>
                </c:pt>
                <c:pt idx="1">
                  <c:v>44986</c:v>
                </c:pt>
                <c:pt idx="2">
                  <c:v>45017</c:v>
                </c:pt>
                <c:pt idx="3">
                  <c:v>45047</c:v>
                </c:pt>
                <c:pt idx="4">
                  <c:v>45078</c:v>
                </c:pt>
                <c:pt idx="5">
                  <c:v>45108</c:v>
                </c:pt>
                <c:pt idx="6">
                  <c:v>45139</c:v>
                </c:pt>
                <c:pt idx="7">
                  <c:v>45170</c:v>
                </c:pt>
                <c:pt idx="8">
                  <c:v>45200</c:v>
                </c:pt>
                <c:pt idx="9">
                  <c:v>45231</c:v>
                </c:pt>
                <c:pt idx="10">
                  <c:v>45261</c:v>
                </c:pt>
                <c:pt idx="11">
                  <c:v>45292</c:v>
                </c:pt>
                <c:pt idx="12">
                  <c:v>45323</c:v>
                </c:pt>
                <c:pt idx="13">
                  <c:v>45352</c:v>
                </c:pt>
                <c:pt idx="14">
                  <c:v>45383</c:v>
                </c:pt>
                <c:pt idx="15">
                  <c:v>45413</c:v>
                </c:pt>
                <c:pt idx="16">
                  <c:v>45444</c:v>
                </c:pt>
                <c:pt idx="17">
                  <c:v>45474</c:v>
                </c:pt>
                <c:pt idx="18">
                  <c:v>45505</c:v>
                </c:pt>
                <c:pt idx="19">
                  <c:v>45536</c:v>
                </c:pt>
                <c:pt idx="20">
                  <c:v>45566</c:v>
                </c:pt>
                <c:pt idx="21">
                  <c:v>45597</c:v>
                </c:pt>
                <c:pt idx="22">
                  <c:v>45627</c:v>
                </c:pt>
                <c:pt idx="23">
                  <c:v>45658</c:v>
                </c:pt>
                <c:pt idx="24">
                  <c:v>45689</c:v>
                </c:pt>
                <c:pt idx="25">
                  <c:v>45717</c:v>
                </c:pt>
                <c:pt idx="26">
                  <c:v>45748</c:v>
                </c:pt>
                <c:pt idx="27">
                  <c:v>45778</c:v>
                </c:pt>
                <c:pt idx="28">
                  <c:v>45809</c:v>
                </c:pt>
                <c:pt idx="29">
                  <c:v>45839</c:v>
                </c:pt>
                <c:pt idx="30">
                  <c:v>45870</c:v>
                </c:pt>
                <c:pt idx="31">
                  <c:v>45901</c:v>
                </c:pt>
                <c:pt idx="32">
                  <c:v>45931</c:v>
                </c:pt>
                <c:pt idx="33">
                  <c:v>45962</c:v>
                </c:pt>
                <c:pt idx="34">
                  <c:v>45992</c:v>
                </c:pt>
                <c:pt idx="35">
                  <c:v>46023</c:v>
                </c:pt>
                <c:pt idx="36">
                  <c:v>46054</c:v>
                </c:pt>
                <c:pt idx="37">
                  <c:v>46082</c:v>
                </c:pt>
                <c:pt idx="38">
                  <c:v>46113</c:v>
                </c:pt>
                <c:pt idx="39">
                  <c:v>46143</c:v>
                </c:pt>
                <c:pt idx="40">
                  <c:v>46174</c:v>
                </c:pt>
                <c:pt idx="41">
                  <c:v>46204</c:v>
                </c:pt>
                <c:pt idx="42">
                  <c:v>46235</c:v>
                </c:pt>
                <c:pt idx="43">
                  <c:v>46266</c:v>
                </c:pt>
                <c:pt idx="44">
                  <c:v>46296</c:v>
                </c:pt>
                <c:pt idx="45">
                  <c:v>46327</c:v>
                </c:pt>
                <c:pt idx="46">
                  <c:v>46357</c:v>
                </c:pt>
                <c:pt idx="47">
                  <c:v>46388</c:v>
                </c:pt>
                <c:pt idx="48">
                  <c:v>46419</c:v>
                </c:pt>
                <c:pt idx="49">
                  <c:v>46447</c:v>
                </c:pt>
                <c:pt idx="50">
                  <c:v>46478</c:v>
                </c:pt>
                <c:pt idx="51">
                  <c:v>46508</c:v>
                </c:pt>
                <c:pt idx="52">
                  <c:v>46539</c:v>
                </c:pt>
                <c:pt idx="53">
                  <c:v>46569</c:v>
                </c:pt>
                <c:pt idx="54">
                  <c:v>46600</c:v>
                </c:pt>
                <c:pt idx="55">
                  <c:v>46631</c:v>
                </c:pt>
                <c:pt idx="56">
                  <c:v>46661</c:v>
                </c:pt>
                <c:pt idx="57">
                  <c:v>46692</c:v>
                </c:pt>
                <c:pt idx="58">
                  <c:v>46722</c:v>
                </c:pt>
                <c:pt idx="59">
                  <c:v>46753</c:v>
                </c:pt>
                <c:pt idx="60">
                  <c:v>46784</c:v>
                </c:pt>
                <c:pt idx="61" formatCode="[$-409]mmmm\ d\,\ yyyy;@">
                  <c:v>46813</c:v>
                </c:pt>
                <c:pt idx="62" formatCode="[$-409]mmmm\ d\,\ yyyy;@">
                  <c:v>46844</c:v>
                </c:pt>
                <c:pt idx="63" formatCode="[$-409]mmmm\ d\,\ yyyy;@">
                  <c:v>46874</c:v>
                </c:pt>
                <c:pt idx="64" formatCode="[$-409]mmmm\ d\,\ yyyy;@">
                  <c:v>46905</c:v>
                </c:pt>
                <c:pt idx="65" formatCode="[$-409]mmmm\ d\,\ yyyy;@">
                  <c:v>46935</c:v>
                </c:pt>
                <c:pt idx="66" formatCode="[$-409]mmmm\ d\,\ yyyy;@">
                  <c:v>46966</c:v>
                </c:pt>
                <c:pt idx="67" formatCode="[$-409]mmmm\ d\,\ yyyy;@">
                  <c:v>46997</c:v>
                </c:pt>
              </c:numCache>
            </c:numRef>
          </c:xVal>
          <c:yVal>
            <c:numRef>
              <c:f>Comparison!$AJ$4:$AJ$71</c:f>
              <c:numCache>
                <c:formatCode>0.00</c:formatCode>
                <c:ptCount val="68"/>
                <c:pt idx="0">
                  <c:v>257.61799999999999</c:v>
                </c:pt>
                <c:pt idx="1">
                  <c:v>329.32400000000001</c:v>
                </c:pt>
                <c:pt idx="2">
                  <c:v>949.52</c:v>
                </c:pt>
                <c:pt idx="3">
                  <c:v>1364.9649999999999</c:v>
                </c:pt>
                <c:pt idx="4">
                  <c:v>1612.1959999999999</c:v>
                </c:pt>
                <c:pt idx="5">
                  <c:v>321.24400000000003</c:v>
                </c:pt>
                <c:pt idx="6">
                  <c:v>158.13</c:v>
                </c:pt>
                <c:pt idx="7">
                  <c:v>268.14299999999997</c:v>
                </c:pt>
                <c:pt idx="8">
                  <c:v>417.11799999999999</c:v>
                </c:pt>
                <c:pt idx="9">
                  <c:v>411.82799999999997</c:v>
                </c:pt>
                <c:pt idx="10">
                  <c:v>330.78500000000003</c:v>
                </c:pt>
                <c:pt idx="11">
                  <c:v>293.33999999999997</c:v>
                </c:pt>
                <c:pt idx="12">
                  <c:v>325.142</c:v>
                </c:pt>
                <c:pt idx="13">
                  <c:v>484.02600000000001</c:v>
                </c:pt>
                <c:pt idx="14">
                  <c:v>675.60299999999995</c:v>
                </c:pt>
                <c:pt idx="15">
                  <c:v>1615.328</c:v>
                </c:pt>
                <c:pt idx="16">
                  <c:v>2251.252</c:v>
                </c:pt>
                <c:pt idx="17">
                  <c:v>551.09699999999998</c:v>
                </c:pt>
                <c:pt idx="18">
                  <c:v>239.869</c:v>
                </c:pt>
                <c:pt idx="19">
                  <c:v>424.03699999999998</c:v>
                </c:pt>
                <c:pt idx="20">
                  <c:v>338.85300000000001</c:v>
                </c:pt>
                <c:pt idx="21">
                  <c:v>383.87700000000001</c:v>
                </c:pt>
                <c:pt idx="22">
                  <c:v>342.99200000000002</c:v>
                </c:pt>
                <c:pt idx="23">
                  <c:v>303.79199999999997</c:v>
                </c:pt>
                <c:pt idx="24">
                  <c:v>278.03699999999998</c:v>
                </c:pt>
                <c:pt idx="25">
                  <c:v>635.08100000000002</c:v>
                </c:pt>
                <c:pt idx="26">
                  <c:v>1398.172</c:v>
                </c:pt>
                <c:pt idx="27">
                  <c:v>1789.787</c:v>
                </c:pt>
                <c:pt idx="28">
                  <c:v>1047.9670000000001</c:v>
                </c:pt>
                <c:pt idx="29">
                  <c:v>416.565</c:v>
                </c:pt>
                <c:pt idx="30">
                  <c:v>211.93299999999999</c:v>
                </c:pt>
                <c:pt idx="31">
                  <c:v>340.26499999999999</c:v>
                </c:pt>
                <c:pt idx="32">
                  <c:v>505.488</c:v>
                </c:pt>
                <c:pt idx="33">
                  <c:v>613.89</c:v>
                </c:pt>
                <c:pt idx="34">
                  <c:v>382.90199999999999</c:v>
                </c:pt>
                <c:pt idx="35">
                  <c:v>533.25900000000001</c:v>
                </c:pt>
                <c:pt idx="36">
                  <c:v>541.83000000000004</c:v>
                </c:pt>
                <c:pt idx="37">
                  <c:v>709.84900000000005</c:v>
                </c:pt>
                <c:pt idx="38">
                  <c:v>1392.837</c:v>
                </c:pt>
                <c:pt idx="39">
                  <c:v>2945.8679999999999</c:v>
                </c:pt>
                <c:pt idx="40">
                  <c:v>3512.0839999999998</c:v>
                </c:pt>
                <c:pt idx="41">
                  <c:v>1479.8420000000001</c:v>
                </c:pt>
                <c:pt idx="42">
                  <c:v>506.517</c:v>
                </c:pt>
                <c:pt idx="43">
                  <c:v>391.27</c:v>
                </c:pt>
                <c:pt idx="44">
                  <c:v>612.73599999999999</c:v>
                </c:pt>
                <c:pt idx="45">
                  <c:v>581.678</c:v>
                </c:pt>
                <c:pt idx="46">
                  <c:v>423.13499999999999</c:v>
                </c:pt>
                <c:pt idx="47">
                  <c:v>395.77600000000001</c:v>
                </c:pt>
                <c:pt idx="48">
                  <c:v>348.65199999999999</c:v>
                </c:pt>
                <c:pt idx="49">
                  <c:v>454.54199999999997</c:v>
                </c:pt>
                <c:pt idx="50">
                  <c:v>1071.6130000000001</c:v>
                </c:pt>
                <c:pt idx="51">
                  <c:v>2381.0169999999998</c:v>
                </c:pt>
                <c:pt idx="52">
                  <c:v>2008.8230000000001</c:v>
                </c:pt>
                <c:pt idx="53">
                  <c:v>500.40699999999998</c:v>
                </c:pt>
                <c:pt idx="54">
                  <c:v>310.74900000000002</c:v>
                </c:pt>
                <c:pt idx="55">
                  <c:v>359.13200000000001</c:v>
                </c:pt>
                <c:pt idx="56">
                  <c:v>1090.0350000000001</c:v>
                </c:pt>
                <c:pt idx="57">
                  <c:v>620.10500000000002</c:v>
                </c:pt>
                <c:pt idx="58">
                  <c:v>427.33300000000003</c:v>
                </c:pt>
                <c:pt idx="59">
                  <c:v>372.12299999999999</c:v>
                </c:pt>
                <c:pt idx="60">
                  <c:v>384.37</c:v>
                </c:pt>
                <c:pt idx="61">
                  <c:v>806.37699999999995</c:v>
                </c:pt>
                <c:pt idx="62">
                  <c:v>1153.9970000000001</c:v>
                </c:pt>
                <c:pt idx="63">
                  <c:v>2026.252</c:v>
                </c:pt>
                <c:pt idx="64">
                  <c:v>1182.6590000000001</c:v>
                </c:pt>
                <c:pt idx="65">
                  <c:v>339.21499999999997</c:v>
                </c:pt>
                <c:pt idx="66">
                  <c:v>289.81</c:v>
                </c:pt>
                <c:pt idx="67">
                  <c:v>358.12299999999999</c:v>
                </c:pt>
              </c:numCache>
            </c:numRef>
          </c:yVal>
          <c:smooth val="1"/>
          <c:extLst>
            <c:ext xmlns:c16="http://schemas.microsoft.com/office/drawing/2014/chart" uri="{C3380CC4-5D6E-409C-BE32-E72D297353CC}">
              <c16:uniqueId val="{0000000E-A233-46E6-9151-6A4ED47F208F}"/>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Comparison!$U$4:$U$71</c:f>
              <c:numCache>
                <c:formatCode>[$-409]mmmm\-yy;@</c:formatCode>
                <c:ptCount val="68"/>
                <c:pt idx="0">
                  <c:v>44958</c:v>
                </c:pt>
                <c:pt idx="1">
                  <c:v>44986</c:v>
                </c:pt>
                <c:pt idx="2">
                  <c:v>45017</c:v>
                </c:pt>
                <c:pt idx="3">
                  <c:v>45047</c:v>
                </c:pt>
                <c:pt idx="4">
                  <c:v>45078</c:v>
                </c:pt>
                <c:pt idx="5">
                  <c:v>45108</c:v>
                </c:pt>
                <c:pt idx="6">
                  <c:v>45139</c:v>
                </c:pt>
                <c:pt idx="7">
                  <c:v>45170</c:v>
                </c:pt>
                <c:pt idx="8">
                  <c:v>45200</c:v>
                </c:pt>
                <c:pt idx="9">
                  <c:v>45231</c:v>
                </c:pt>
                <c:pt idx="10">
                  <c:v>45261</c:v>
                </c:pt>
                <c:pt idx="11">
                  <c:v>45292</c:v>
                </c:pt>
                <c:pt idx="12">
                  <c:v>45323</c:v>
                </c:pt>
                <c:pt idx="13">
                  <c:v>45352</c:v>
                </c:pt>
                <c:pt idx="14">
                  <c:v>45383</c:v>
                </c:pt>
                <c:pt idx="15">
                  <c:v>45413</c:v>
                </c:pt>
                <c:pt idx="16">
                  <c:v>45444</c:v>
                </c:pt>
                <c:pt idx="17">
                  <c:v>45474</c:v>
                </c:pt>
                <c:pt idx="18">
                  <c:v>45505</c:v>
                </c:pt>
                <c:pt idx="19">
                  <c:v>45536</c:v>
                </c:pt>
                <c:pt idx="20">
                  <c:v>45566</c:v>
                </c:pt>
                <c:pt idx="21">
                  <c:v>45597</c:v>
                </c:pt>
                <c:pt idx="22">
                  <c:v>45627</c:v>
                </c:pt>
                <c:pt idx="23">
                  <c:v>45658</c:v>
                </c:pt>
                <c:pt idx="24">
                  <c:v>45689</c:v>
                </c:pt>
                <c:pt idx="25">
                  <c:v>45717</c:v>
                </c:pt>
                <c:pt idx="26">
                  <c:v>45748</c:v>
                </c:pt>
                <c:pt idx="27">
                  <c:v>45778</c:v>
                </c:pt>
                <c:pt idx="28">
                  <c:v>45809</c:v>
                </c:pt>
                <c:pt idx="29">
                  <c:v>45839</c:v>
                </c:pt>
                <c:pt idx="30">
                  <c:v>45870</c:v>
                </c:pt>
                <c:pt idx="31">
                  <c:v>45901</c:v>
                </c:pt>
                <c:pt idx="32">
                  <c:v>45931</c:v>
                </c:pt>
                <c:pt idx="33">
                  <c:v>45962</c:v>
                </c:pt>
                <c:pt idx="34">
                  <c:v>45992</c:v>
                </c:pt>
                <c:pt idx="35">
                  <c:v>46023</c:v>
                </c:pt>
                <c:pt idx="36">
                  <c:v>46054</c:v>
                </c:pt>
                <c:pt idx="37">
                  <c:v>46082</c:v>
                </c:pt>
                <c:pt idx="38">
                  <c:v>46113</c:v>
                </c:pt>
                <c:pt idx="39">
                  <c:v>46143</c:v>
                </c:pt>
                <c:pt idx="40">
                  <c:v>46174</c:v>
                </c:pt>
                <c:pt idx="41">
                  <c:v>46204</c:v>
                </c:pt>
                <c:pt idx="42">
                  <c:v>46235</c:v>
                </c:pt>
                <c:pt idx="43">
                  <c:v>46266</c:v>
                </c:pt>
                <c:pt idx="44">
                  <c:v>46296</c:v>
                </c:pt>
                <c:pt idx="45">
                  <c:v>46327</c:v>
                </c:pt>
                <c:pt idx="46">
                  <c:v>46357</c:v>
                </c:pt>
                <c:pt idx="47">
                  <c:v>46388</c:v>
                </c:pt>
                <c:pt idx="48">
                  <c:v>46419</c:v>
                </c:pt>
                <c:pt idx="49">
                  <c:v>46447</c:v>
                </c:pt>
                <c:pt idx="50">
                  <c:v>46478</c:v>
                </c:pt>
                <c:pt idx="51">
                  <c:v>46508</c:v>
                </c:pt>
                <c:pt idx="52">
                  <c:v>46539</c:v>
                </c:pt>
                <c:pt idx="53">
                  <c:v>46569</c:v>
                </c:pt>
                <c:pt idx="54">
                  <c:v>46600</c:v>
                </c:pt>
                <c:pt idx="55">
                  <c:v>46631</c:v>
                </c:pt>
                <c:pt idx="56">
                  <c:v>46661</c:v>
                </c:pt>
                <c:pt idx="57">
                  <c:v>46692</c:v>
                </c:pt>
                <c:pt idx="58">
                  <c:v>46722</c:v>
                </c:pt>
                <c:pt idx="59">
                  <c:v>46753</c:v>
                </c:pt>
                <c:pt idx="60">
                  <c:v>46784</c:v>
                </c:pt>
                <c:pt idx="61" formatCode="[$-409]mmmm\ d\,\ yyyy;@">
                  <c:v>46813</c:v>
                </c:pt>
                <c:pt idx="62" formatCode="[$-409]mmmm\ d\,\ yyyy;@">
                  <c:v>46844</c:v>
                </c:pt>
                <c:pt idx="63" formatCode="[$-409]mmmm\ d\,\ yyyy;@">
                  <c:v>46874</c:v>
                </c:pt>
                <c:pt idx="64" formatCode="[$-409]mmmm\ d\,\ yyyy;@">
                  <c:v>46905</c:v>
                </c:pt>
                <c:pt idx="65" formatCode="[$-409]mmmm\ d\,\ yyyy;@">
                  <c:v>46935</c:v>
                </c:pt>
                <c:pt idx="66" formatCode="[$-409]mmmm\ d\,\ yyyy;@">
                  <c:v>46966</c:v>
                </c:pt>
                <c:pt idx="67" formatCode="[$-409]mmmm\ d\,\ yyyy;@">
                  <c:v>46997</c:v>
                </c:pt>
              </c:numCache>
            </c:numRef>
          </c:xVal>
          <c:yVal>
            <c:numRef>
              <c:f>Comparison!$AK$4:$AK$71</c:f>
              <c:numCache>
                <c:formatCode>0.00</c:formatCode>
                <c:ptCount val="68"/>
                <c:pt idx="0">
                  <c:v>306.79700000000003</c:v>
                </c:pt>
                <c:pt idx="1">
                  <c:v>586.71199999999999</c:v>
                </c:pt>
                <c:pt idx="2">
                  <c:v>1043.0889999999999</c:v>
                </c:pt>
                <c:pt idx="3">
                  <c:v>2677.0189999999998</c:v>
                </c:pt>
                <c:pt idx="4">
                  <c:v>3987.1950000000002</c:v>
                </c:pt>
                <c:pt idx="5">
                  <c:v>1028.7159999999999</c:v>
                </c:pt>
                <c:pt idx="6">
                  <c:v>366.197</c:v>
                </c:pt>
                <c:pt idx="7">
                  <c:v>485.52600000000001</c:v>
                </c:pt>
                <c:pt idx="8">
                  <c:v>429.45400000000001</c:v>
                </c:pt>
                <c:pt idx="9">
                  <c:v>461.20499999999998</c:v>
                </c:pt>
                <c:pt idx="10">
                  <c:v>405.22199999999998</c:v>
                </c:pt>
                <c:pt idx="11">
                  <c:v>367.79700000000003</c:v>
                </c:pt>
                <c:pt idx="12">
                  <c:v>352.48099999999999</c:v>
                </c:pt>
                <c:pt idx="13">
                  <c:v>729.44100000000003</c:v>
                </c:pt>
                <c:pt idx="14">
                  <c:v>1536.0619999999999</c:v>
                </c:pt>
                <c:pt idx="15">
                  <c:v>1941.4490000000001</c:v>
                </c:pt>
                <c:pt idx="16">
                  <c:v>1107.4649999999999</c:v>
                </c:pt>
                <c:pt idx="17">
                  <c:v>454.25599999999997</c:v>
                </c:pt>
                <c:pt idx="18">
                  <c:v>239.881</c:v>
                </c:pt>
                <c:pt idx="19">
                  <c:v>367.30799999999999</c:v>
                </c:pt>
                <c:pt idx="20">
                  <c:v>532.70000000000005</c:v>
                </c:pt>
                <c:pt idx="21">
                  <c:v>640.01499999999999</c:v>
                </c:pt>
                <c:pt idx="22">
                  <c:v>403.48700000000002</c:v>
                </c:pt>
                <c:pt idx="23">
                  <c:v>554.98199999999997</c:v>
                </c:pt>
                <c:pt idx="24">
                  <c:v>563.46699999999998</c:v>
                </c:pt>
                <c:pt idx="25">
                  <c:v>733.38699999999994</c:v>
                </c:pt>
                <c:pt idx="26">
                  <c:v>1428.6559999999999</c:v>
                </c:pt>
                <c:pt idx="27">
                  <c:v>2990.3690000000001</c:v>
                </c:pt>
                <c:pt idx="28">
                  <c:v>3537.9490000000001</c:v>
                </c:pt>
                <c:pt idx="29">
                  <c:v>1493.26</c:v>
                </c:pt>
                <c:pt idx="30">
                  <c:v>513.87699999999995</c:v>
                </c:pt>
                <c:pt idx="31">
                  <c:v>398.14</c:v>
                </c:pt>
                <c:pt idx="32">
                  <c:v>619.65800000000002</c:v>
                </c:pt>
                <c:pt idx="33">
                  <c:v>587.875</c:v>
                </c:pt>
                <c:pt idx="34">
                  <c:v>428.25599999999997</c:v>
                </c:pt>
                <c:pt idx="35">
                  <c:v>401.12400000000002</c:v>
                </c:pt>
                <c:pt idx="36">
                  <c:v>353.99099999999999</c:v>
                </c:pt>
                <c:pt idx="37">
                  <c:v>460.32400000000001</c:v>
                </c:pt>
                <c:pt idx="38">
                  <c:v>1082.345</c:v>
                </c:pt>
                <c:pt idx="39">
                  <c:v>2388.8719999999998</c:v>
                </c:pt>
                <c:pt idx="40">
                  <c:v>2012.8679999999999</c:v>
                </c:pt>
                <c:pt idx="41">
                  <c:v>503.36</c:v>
                </c:pt>
                <c:pt idx="42">
                  <c:v>313.39299999999997</c:v>
                </c:pt>
                <c:pt idx="43">
                  <c:v>361.71100000000001</c:v>
                </c:pt>
                <c:pt idx="44">
                  <c:v>1093.346</c:v>
                </c:pt>
                <c:pt idx="45">
                  <c:v>622.721</c:v>
                </c:pt>
                <c:pt idx="46">
                  <c:v>429.36500000000001</c:v>
                </c:pt>
                <c:pt idx="47">
                  <c:v>374.20400000000001</c:v>
                </c:pt>
                <c:pt idx="48">
                  <c:v>384.37</c:v>
                </c:pt>
                <c:pt idx="49">
                  <c:v>806.37699999999995</c:v>
                </c:pt>
                <c:pt idx="50">
                  <c:v>1153.9970000000001</c:v>
                </c:pt>
                <c:pt idx="51">
                  <c:v>2026.252</c:v>
                </c:pt>
                <c:pt idx="52">
                  <c:v>1182.6590000000001</c:v>
                </c:pt>
                <c:pt idx="53">
                  <c:v>339.21499999999997</c:v>
                </c:pt>
                <c:pt idx="54">
                  <c:v>289.81</c:v>
                </c:pt>
                <c:pt idx="55">
                  <c:v>358.12299999999999</c:v>
                </c:pt>
                <c:pt idx="56">
                  <c:v>534.077</c:v>
                </c:pt>
                <c:pt idx="57">
                  <c:v>495.01100000000002</c:v>
                </c:pt>
                <c:pt idx="58">
                  <c:v>408.36599999999999</c:v>
                </c:pt>
                <c:pt idx="59">
                  <c:v>336.86099999999999</c:v>
                </c:pt>
                <c:pt idx="60">
                  <c:v>318.85500000000002</c:v>
                </c:pt>
                <c:pt idx="61">
                  <c:v>429.61799999999999</c:v>
                </c:pt>
                <c:pt idx="62">
                  <c:v>651.452</c:v>
                </c:pt>
                <c:pt idx="63">
                  <c:v>2042.4349999999999</c:v>
                </c:pt>
                <c:pt idx="64">
                  <c:v>3663.9569999999999</c:v>
                </c:pt>
                <c:pt idx="65">
                  <c:v>1961.8009999999999</c:v>
                </c:pt>
                <c:pt idx="66">
                  <c:v>591.61699999999996</c:v>
                </c:pt>
                <c:pt idx="67">
                  <c:v>444.274</c:v>
                </c:pt>
              </c:numCache>
            </c:numRef>
          </c:yVal>
          <c:smooth val="1"/>
          <c:extLst>
            <c:ext xmlns:c16="http://schemas.microsoft.com/office/drawing/2014/chart" uri="{C3380CC4-5D6E-409C-BE32-E72D297353CC}">
              <c16:uniqueId val="{0000000F-A233-46E6-9151-6A4ED47F208F}"/>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Comparison!$U$4:$U$71</c:f>
              <c:numCache>
                <c:formatCode>[$-409]mmmm\-yy;@</c:formatCode>
                <c:ptCount val="68"/>
                <c:pt idx="0">
                  <c:v>44958</c:v>
                </c:pt>
                <c:pt idx="1">
                  <c:v>44986</c:v>
                </c:pt>
                <c:pt idx="2">
                  <c:v>45017</c:v>
                </c:pt>
                <c:pt idx="3">
                  <c:v>45047</c:v>
                </c:pt>
                <c:pt idx="4">
                  <c:v>45078</c:v>
                </c:pt>
                <c:pt idx="5">
                  <c:v>45108</c:v>
                </c:pt>
                <c:pt idx="6">
                  <c:v>45139</c:v>
                </c:pt>
                <c:pt idx="7">
                  <c:v>45170</c:v>
                </c:pt>
                <c:pt idx="8">
                  <c:v>45200</c:v>
                </c:pt>
                <c:pt idx="9">
                  <c:v>45231</c:v>
                </c:pt>
                <c:pt idx="10">
                  <c:v>45261</c:v>
                </c:pt>
                <c:pt idx="11">
                  <c:v>45292</c:v>
                </c:pt>
                <c:pt idx="12">
                  <c:v>45323</c:v>
                </c:pt>
                <c:pt idx="13">
                  <c:v>45352</c:v>
                </c:pt>
                <c:pt idx="14">
                  <c:v>45383</c:v>
                </c:pt>
                <c:pt idx="15">
                  <c:v>45413</c:v>
                </c:pt>
                <c:pt idx="16">
                  <c:v>45444</c:v>
                </c:pt>
                <c:pt idx="17">
                  <c:v>45474</c:v>
                </c:pt>
                <c:pt idx="18">
                  <c:v>45505</c:v>
                </c:pt>
                <c:pt idx="19">
                  <c:v>45536</c:v>
                </c:pt>
                <c:pt idx="20">
                  <c:v>45566</c:v>
                </c:pt>
                <c:pt idx="21">
                  <c:v>45597</c:v>
                </c:pt>
                <c:pt idx="22">
                  <c:v>45627</c:v>
                </c:pt>
                <c:pt idx="23">
                  <c:v>45658</c:v>
                </c:pt>
                <c:pt idx="24">
                  <c:v>45689</c:v>
                </c:pt>
                <c:pt idx="25">
                  <c:v>45717</c:v>
                </c:pt>
                <c:pt idx="26">
                  <c:v>45748</c:v>
                </c:pt>
                <c:pt idx="27">
                  <c:v>45778</c:v>
                </c:pt>
                <c:pt idx="28">
                  <c:v>45809</c:v>
                </c:pt>
                <c:pt idx="29">
                  <c:v>45839</c:v>
                </c:pt>
                <c:pt idx="30">
                  <c:v>45870</c:v>
                </c:pt>
                <c:pt idx="31">
                  <c:v>45901</c:v>
                </c:pt>
                <c:pt idx="32">
                  <c:v>45931</c:v>
                </c:pt>
                <c:pt idx="33">
                  <c:v>45962</c:v>
                </c:pt>
                <c:pt idx="34">
                  <c:v>45992</c:v>
                </c:pt>
                <c:pt idx="35">
                  <c:v>46023</c:v>
                </c:pt>
                <c:pt idx="36">
                  <c:v>46054</c:v>
                </c:pt>
                <c:pt idx="37">
                  <c:v>46082</c:v>
                </c:pt>
                <c:pt idx="38">
                  <c:v>46113</c:v>
                </c:pt>
                <c:pt idx="39">
                  <c:v>46143</c:v>
                </c:pt>
                <c:pt idx="40">
                  <c:v>46174</c:v>
                </c:pt>
                <c:pt idx="41">
                  <c:v>46204</c:v>
                </c:pt>
                <c:pt idx="42">
                  <c:v>46235</c:v>
                </c:pt>
                <c:pt idx="43">
                  <c:v>46266</c:v>
                </c:pt>
                <c:pt idx="44">
                  <c:v>46296</c:v>
                </c:pt>
                <c:pt idx="45">
                  <c:v>46327</c:v>
                </c:pt>
                <c:pt idx="46">
                  <c:v>46357</c:v>
                </c:pt>
                <c:pt idx="47">
                  <c:v>46388</c:v>
                </c:pt>
                <c:pt idx="48">
                  <c:v>46419</c:v>
                </c:pt>
                <c:pt idx="49">
                  <c:v>46447</c:v>
                </c:pt>
                <c:pt idx="50">
                  <c:v>46478</c:v>
                </c:pt>
                <c:pt idx="51">
                  <c:v>46508</c:v>
                </c:pt>
                <c:pt idx="52">
                  <c:v>46539</c:v>
                </c:pt>
                <c:pt idx="53">
                  <c:v>46569</c:v>
                </c:pt>
                <c:pt idx="54">
                  <c:v>46600</c:v>
                </c:pt>
                <c:pt idx="55">
                  <c:v>46631</c:v>
                </c:pt>
                <c:pt idx="56">
                  <c:v>46661</c:v>
                </c:pt>
                <c:pt idx="57">
                  <c:v>46692</c:v>
                </c:pt>
                <c:pt idx="58">
                  <c:v>46722</c:v>
                </c:pt>
                <c:pt idx="59">
                  <c:v>46753</c:v>
                </c:pt>
                <c:pt idx="60">
                  <c:v>46784</c:v>
                </c:pt>
                <c:pt idx="61" formatCode="[$-409]mmmm\ d\,\ yyyy;@">
                  <c:v>46813</c:v>
                </c:pt>
                <c:pt idx="62" formatCode="[$-409]mmmm\ d\,\ yyyy;@">
                  <c:v>46844</c:v>
                </c:pt>
                <c:pt idx="63" formatCode="[$-409]mmmm\ d\,\ yyyy;@">
                  <c:v>46874</c:v>
                </c:pt>
                <c:pt idx="64" formatCode="[$-409]mmmm\ d\,\ yyyy;@">
                  <c:v>46905</c:v>
                </c:pt>
                <c:pt idx="65" formatCode="[$-409]mmmm\ d\,\ yyyy;@">
                  <c:v>46935</c:v>
                </c:pt>
                <c:pt idx="66" formatCode="[$-409]mmmm\ d\,\ yyyy;@">
                  <c:v>46966</c:v>
                </c:pt>
                <c:pt idx="67" formatCode="[$-409]mmmm\ d\,\ yyyy;@">
                  <c:v>46997</c:v>
                </c:pt>
              </c:numCache>
            </c:numRef>
          </c:xVal>
          <c:yVal>
            <c:numRef>
              <c:f>Comparison!$AL$4:$AL$71</c:f>
              <c:numCache>
                <c:formatCode>0.00</c:formatCode>
                <c:ptCount val="68"/>
                <c:pt idx="0">
                  <c:v>276.37599999999998</c:v>
                </c:pt>
                <c:pt idx="1">
                  <c:v>685.25699999999995</c:v>
                </c:pt>
                <c:pt idx="2">
                  <c:v>1829.098</c:v>
                </c:pt>
                <c:pt idx="3">
                  <c:v>2500.886</c:v>
                </c:pt>
                <c:pt idx="4">
                  <c:v>1530.721</c:v>
                </c:pt>
                <c:pt idx="5">
                  <c:v>598.69899999999996</c:v>
                </c:pt>
                <c:pt idx="6">
                  <c:v>268.95</c:v>
                </c:pt>
                <c:pt idx="7">
                  <c:v>338.49099999999999</c:v>
                </c:pt>
                <c:pt idx="8">
                  <c:v>553.36900000000003</c:v>
                </c:pt>
                <c:pt idx="9">
                  <c:v>664.55</c:v>
                </c:pt>
                <c:pt idx="10">
                  <c:v>418.45699999999999</c:v>
                </c:pt>
                <c:pt idx="11">
                  <c:v>562.351</c:v>
                </c:pt>
                <c:pt idx="12">
                  <c:v>603.505</c:v>
                </c:pt>
                <c:pt idx="13">
                  <c:v>752.51599999999996</c:v>
                </c:pt>
                <c:pt idx="14">
                  <c:v>1461.597</c:v>
                </c:pt>
                <c:pt idx="15">
                  <c:v>3069.9270000000001</c:v>
                </c:pt>
                <c:pt idx="16">
                  <c:v>3600.79</c:v>
                </c:pt>
                <c:pt idx="17">
                  <c:v>1510.529</c:v>
                </c:pt>
                <c:pt idx="18">
                  <c:v>520.89700000000005</c:v>
                </c:pt>
                <c:pt idx="19">
                  <c:v>402.82499999999999</c:v>
                </c:pt>
                <c:pt idx="20">
                  <c:v>624.18299999999999</c:v>
                </c:pt>
                <c:pt idx="21">
                  <c:v>591.40499999999997</c:v>
                </c:pt>
                <c:pt idx="22">
                  <c:v>430.40199999999999</c:v>
                </c:pt>
                <c:pt idx="23">
                  <c:v>403.30799999999999</c:v>
                </c:pt>
                <c:pt idx="24">
                  <c:v>356.12299999999999</c:v>
                </c:pt>
                <c:pt idx="25">
                  <c:v>462.37099999999998</c:v>
                </c:pt>
                <c:pt idx="26">
                  <c:v>1085.758</c:v>
                </c:pt>
                <c:pt idx="27">
                  <c:v>2397.1379999999999</c:v>
                </c:pt>
                <c:pt idx="28">
                  <c:v>2015.3989999999999</c:v>
                </c:pt>
                <c:pt idx="29">
                  <c:v>504.33600000000001</c:v>
                </c:pt>
                <c:pt idx="30">
                  <c:v>314.02999999999997</c:v>
                </c:pt>
                <c:pt idx="31">
                  <c:v>362.21300000000002</c:v>
                </c:pt>
                <c:pt idx="32">
                  <c:v>1094.011</c:v>
                </c:pt>
                <c:pt idx="33">
                  <c:v>623.32600000000002</c:v>
                </c:pt>
                <c:pt idx="34">
                  <c:v>429.82100000000003</c:v>
                </c:pt>
                <c:pt idx="35">
                  <c:v>374.6</c:v>
                </c:pt>
                <c:pt idx="36">
                  <c:v>384.71199999999999</c:v>
                </c:pt>
                <c:pt idx="37">
                  <c:v>806.726</c:v>
                </c:pt>
                <c:pt idx="38">
                  <c:v>1154.434</c:v>
                </c:pt>
                <c:pt idx="39">
                  <c:v>2026.9880000000001</c:v>
                </c:pt>
                <c:pt idx="40">
                  <c:v>1182.9190000000001</c:v>
                </c:pt>
                <c:pt idx="41">
                  <c:v>339.41699999999997</c:v>
                </c:pt>
                <c:pt idx="42">
                  <c:v>289.98700000000002</c:v>
                </c:pt>
                <c:pt idx="43">
                  <c:v>358.20400000000001</c:v>
                </c:pt>
                <c:pt idx="44">
                  <c:v>534.17600000000004</c:v>
                </c:pt>
                <c:pt idx="45">
                  <c:v>495.06400000000002</c:v>
                </c:pt>
                <c:pt idx="46">
                  <c:v>408.38400000000001</c:v>
                </c:pt>
                <c:pt idx="47">
                  <c:v>336.87799999999999</c:v>
                </c:pt>
                <c:pt idx="48">
                  <c:v>318.85500000000002</c:v>
                </c:pt>
                <c:pt idx="49">
                  <c:v>429.61799999999999</c:v>
                </c:pt>
                <c:pt idx="50">
                  <c:v>651.452</c:v>
                </c:pt>
                <c:pt idx="51">
                  <c:v>2042.4349999999999</c:v>
                </c:pt>
                <c:pt idx="52">
                  <c:v>3663.9569999999999</c:v>
                </c:pt>
                <c:pt idx="53">
                  <c:v>1961.8009999999999</c:v>
                </c:pt>
                <c:pt idx="54">
                  <c:v>591.61699999999996</c:v>
                </c:pt>
                <c:pt idx="55">
                  <c:v>444.274</c:v>
                </c:pt>
                <c:pt idx="56">
                  <c:v>430.80599999999998</c:v>
                </c:pt>
                <c:pt idx="57">
                  <c:v>460.30399999999997</c:v>
                </c:pt>
                <c:pt idx="58">
                  <c:v>407.12299999999999</c:v>
                </c:pt>
                <c:pt idx="59">
                  <c:v>388.262</c:v>
                </c:pt>
                <c:pt idx="60">
                  <c:v>391.33199999999999</c:v>
                </c:pt>
                <c:pt idx="61">
                  <c:v>628.47199999999998</c:v>
                </c:pt>
                <c:pt idx="62">
                  <c:v>791.81600000000003</c:v>
                </c:pt>
                <c:pt idx="63">
                  <c:v>2741.7280000000001</c:v>
                </c:pt>
                <c:pt idx="64">
                  <c:v>2576.5300000000002</c:v>
                </c:pt>
                <c:pt idx="65">
                  <c:v>1539.6590000000001</c:v>
                </c:pt>
                <c:pt idx="66">
                  <c:v>458.13600000000002</c:v>
                </c:pt>
                <c:pt idx="67">
                  <c:v>322.53100000000001</c:v>
                </c:pt>
              </c:numCache>
            </c:numRef>
          </c:yVal>
          <c:smooth val="1"/>
          <c:extLst>
            <c:ext xmlns:c16="http://schemas.microsoft.com/office/drawing/2014/chart" uri="{C3380CC4-5D6E-409C-BE32-E72D297353CC}">
              <c16:uniqueId val="{00000010-A233-46E6-9151-6A4ED47F208F}"/>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Comparison!$U$4:$U$71</c:f>
              <c:numCache>
                <c:formatCode>[$-409]mmmm\-yy;@</c:formatCode>
                <c:ptCount val="68"/>
                <c:pt idx="0">
                  <c:v>44958</c:v>
                </c:pt>
                <c:pt idx="1">
                  <c:v>44986</c:v>
                </c:pt>
                <c:pt idx="2">
                  <c:v>45017</c:v>
                </c:pt>
                <c:pt idx="3">
                  <c:v>45047</c:v>
                </c:pt>
                <c:pt idx="4">
                  <c:v>45078</c:v>
                </c:pt>
                <c:pt idx="5">
                  <c:v>45108</c:v>
                </c:pt>
                <c:pt idx="6">
                  <c:v>45139</c:v>
                </c:pt>
                <c:pt idx="7">
                  <c:v>45170</c:v>
                </c:pt>
                <c:pt idx="8">
                  <c:v>45200</c:v>
                </c:pt>
                <c:pt idx="9">
                  <c:v>45231</c:v>
                </c:pt>
                <c:pt idx="10">
                  <c:v>45261</c:v>
                </c:pt>
                <c:pt idx="11">
                  <c:v>45292</c:v>
                </c:pt>
                <c:pt idx="12">
                  <c:v>45323</c:v>
                </c:pt>
                <c:pt idx="13">
                  <c:v>45352</c:v>
                </c:pt>
                <c:pt idx="14">
                  <c:v>45383</c:v>
                </c:pt>
                <c:pt idx="15">
                  <c:v>45413</c:v>
                </c:pt>
                <c:pt idx="16">
                  <c:v>45444</c:v>
                </c:pt>
                <c:pt idx="17">
                  <c:v>45474</c:v>
                </c:pt>
                <c:pt idx="18">
                  <c:v>45505</c:v>
                </c:pt>
                <c:pt idx="19">
                  <c:v>45536</c:v>
                </c:pt>
                <c:pt idx="20">
                  <c:v>45566</c:v>
                </c:pt>
                <c:pt idx="21">
                  <c:v>45597</c:v>
                </c:pt>
                <c:pt idx="22">
                  <c:v>45627</c:v>
                </c:pt>
                <c:pt idx="23">
                  <c:v>45658</c:v>
                </c:pt>
                <c:pt idx="24">
                  <c:v>45689</c:v>
                </c:pt>
                <c:pt idx="25">
                  <c:v>45717</c:v>
                </c:pt>
                <c:pt idx="26">
                  <c:v>45748</c:v>
                </c:pt>
                <c:pt idx="27">
                  <c:v>45778</c:v>
                </c:pt>
                <c:pt idx="28">
                  <c:v>45809</c:v>
                </c:pt>
                <c:pt idx="29">
                  <c:v>45839</c:v>
                </c:pt>
                <c:pt idx="30">
                  <c:v>45870</c:v>
                </c:pt>
                <c:pt idx="31">
                  <c:v>45901</c:v>
                </c:pt>
                <c:pt idx="32">
                  <c:v>45931</c:v>
                </c:pt>
                <c:pt idx="33">
                  <c:v>45962</c:v>
                </c:pt>
                <c:pt idx="34">
                  <c:v>45992</c:v>
                </c:pt>
                <c:pt idx="35">
                  <c:v>46023</c:v>
                </c:pt>
                <c:pt idx="36">
                  <c:v>46054</c:v>
                </c:pt>
                <c:pt idx="37">
                  <c:v>46082</c:v>
                </c:pt>
                <c:pt idx="38">
                  <c:v>46113</c:v>
                </c:pt>
                <c:pt idx="39">
                  <c:v>46143</c:v>
                </c:pt>
                <c:pt idx="40">
                  <c:v>46174</c:v>
                </c:pt>
                <c:pt idx="41">
                  <c:v>46204</c:v>
                </c:pt>
                <c:pt idx="42">
                  <c:v>46235</c:v>
                </c:pt>
                <c:pt idx="43">
                  <c:v>46266</c:v>
                </c:pt>
                <c:pt idx="44">
                  <c:v>46296</c:v>
                </c:pt>
                <c:pt idx="45">
                  <c:v>46327</c:v>
                </c:pt>
                <c:pt idx="46">
                  <c:v>46357</c:v>
                </c:pt>
                <c:pt idx="47">
                  <c:v>46388</c:v>
                </c:pt>
                <c:pt idx="48">
                  <c:v>46419</c:v>
                </c:pt>
                <c:pt idx="49">
                  <c:v>46447</c:v>
                </c:pt>
                <c:pt idx="50">
                  <c:v>46478</c:v>
                </c:pt>
                <c:pt idx="51">
                  <c:v>46508</c:v>
                </c:pt>
                <c:pt idx="52">
                  <c:v>46539</c:v>
                </c:pt>
                <c:pt idx="53">
                  <c:v>46569</c:v>
                </c:pt>
                <c:pt idx="54">
                  <c:v>46600</c:v>
                </c:pt>
                <c:pt idx="55">
                  <c:v>46631</c:v>
                </c:pt>
                <c:pt idx="56">
                  <c:v>46661</c:v>
                </c:pt>
                <c:pt idx="57">
                  <c:v>46692</c:v>
                </c:pt>
                <c:pt idx="58">
                  <c:v>46722</c:v>
                </c:pt>
                <c:pt idx="59">
                  <c:v>46753</c:v>
                </c:pt>
                <c:pt idx="60">
                  <c:v>46784</c:v>
                </c:pt>
                <c:pt idx="61" formatCode="[$-409]mmmm\ d\,\ yyyy;@">
                  <c:v>46813</c:v>
                </c:pt>
                <c:pt idx="62" formatCode="[$-409]mmmm\ d\,\ yyyy;@">
                  <c:v>46844</c:v>
                </c:pt>
                <c:pt idx="63" formatCode="[$-409]mmmm\ d\,\ yyyy;@">
                  <c:v>46874</c:v>
                </c:pt>
                <c:pt idx="64" formatCode="[$-409]mmmm\ d\,\ yyyy;@">
                  <c:v>46905</c:v>
                </c:pt>
                <c:pt idx="65" formatCode="[$-409]mmmm\ d\,\ yyyy;@">
                  <c:v>46935</c:v>
                </c:pt>
                <c:pt idx="66" formatCode="[$-409]mmmm\ d\,\ yyyy;@">
                  <c:v>46966</c:v>
                </c:pt>
                <c:pt idx="67" formatCode="[$-409]mmmm\ d\,\ yyyy;@">
                  <c:v>46997</c:v>
                </c:pt>
              </c:numCache>
            </c:numRef>
          </c:xVal>
          <c:yVal>
            <c:numRef>
              <c:f>Comparison!$AM$4:$AM$71</c:f>
              <c:numCache>
                <c:formatCode>0.00</c:formatCode>
                <c:ptCount val="68"/>
                <c:pt idx="0">
                  <c:v>356.54399999999998</c:v>
                </c:pt>
                <c:pt idx="1">
                  <c:v>490.82400000000001</c:v>
                </c:pt>
                <c:pt idx="2">
                  <c:v>891.56200000000001</c:v>
                </c:pt>
                <c:pt idx="3">
                  <c:v>2599.1120000000001</c:v>
                </c:pt>
                <c:pt idx="4">
                  <c:v>3180.7</c:v>
                </c:pt>
                <c:pt idx="5">
                  <c:v>1271.7929999999999</c:v>
                </c:pt>
                <c:pt idx="6">
                  <c:v>429.94600000000003</c:v>
                </c:pt>
                <c:pt idx="7">
                  <c:v>315.2</c:v>
                </c:pt>
                <c:pt idx="8">
                  <c:v>575.70399999999995</c:v>
                </c:pt>
                <c:pt idx="9">
                  <c:v>552.27599999999995</c:v>
                </c:pt>
                <c:pt idx="10">
                  <c:v>399.44400000000002</c:v>
                </c:pt>
                <c:pt idx="11">
                  <c:v>371.69200000000001</c:v>
                </c:pt>
                <c:pt idx="12">
                  <c:v>336.041</c:v>
                </c:pt>
                <c:pt idx="13">
                  <c:v>438.01</c:v>
                </c:pt>
                <c:pt idx="14">
                  <c:v>1105.2429999999999</c:v>
                </c:pt>
                <c:pt idx="15">
                  <c:v>2458.9850000000001</c:v>
                </c:pt>
                <c:pt idx="16">
                  <c:v>1913.41</c:v>
                </c:pt>
                <c:pt idx="17">
                  <c:v>471.78399999999999</c:v>
                </c:pt>
                <c:pt idx="18">
                  <c:v>300.31599999999997</c:v>
                </c:pt>
                <c:pt idx="19">
                  <c:v>347.79</c:v>
                </c:pt>
                <c:pt idx="20">
                  <c:v>1073.2539999999999</c:v>
                </c:pt>
                <c:pt idx="21">
                  <c:v>599.60500000000002</c:v>
                </c:pt>
                <c:pt idx="22">
                  <c:v>415.26100000000002</c:v>
                </c:pt>
                <c:pt idx="23">
                  <c:v>361.07600000000002</c:v>
                </c:pt>
                <c:pt idx="24">
                  <c:v>374.029</c:v>
                </c:pt>
                <c:pt idx="25">
                  <c:v>815.22500000000002</c:v>
                </c:pt>
                <c:pt idx="26">
                  <c:v>1133.693</c:v>
                </c:pt>
                <c:pt idx="27">
                  <c:v>2065.2860000000001</c:v>
                </c:pt>
                <c:pt idx="28">
                  <c:v>1157.5719999999999</c:v>
                </c:pt>
                <c:pt idx="29">
                  <c:v>309.87299999999999</c:v>
                </c:pt>
                <c:pt idx="30">
                  <c:v>282.17200000000003</c:v>
                </c:pt>
                <c:pt idx="31">
                  <c:v>357.05799999999999</c:v>
                </c:pt>
                <c:pt idx="32">
                  <c:v>523.65599999999995</c:v>
                </c:pt>
                <c:pt idx="33">
                  <c:v>479.971</c:v>
                </c:pt>
                <c:pt idx="34">
                  <c:v>401.27800000000002</c:v>
                </c:pt>
                <c:pt idx="35">
                  <c:v>331.18900000000002</c:v>
                </c:pt>
                <c:pt idx="36">
                  <c:v>316.267</c:v>
                </c:pt>
                <c:pt idx="37">
                  <c:v>427.88600000000002</c:v>
                </c:pt>
                <c:pt idx="38">
                  <c:v>669.46100000000001</c:v>
                </c:pt>
                <c:pt idx="39">
                  <c:v>2128.8380000000002</c:v>
                </c:pt>
                <c:pt idx="40">
                  <c:v>3680.99</c:v>
                </c:pt>
                <c:pt idx="41">
                  <c:v>1867.6569999999999</c:v>
                </c:pt>
                <c:pt idx="42">
                  <c:v>570.21199999999999</c:v>
                </c:pt>
                <c:pt idx="43">
                  <c:v>438.90899999999999</c:v>
                </c:pt>
                <c:pt idx="44">
                  <c:v>426.57600000000002</c:v>
                </c:pt>
                <c:pt idx="45">
                  <c:v>459.48899999999998</c:v>
                </c:pt>
                <c:pt idx="46">
                  <c:v>400.875</c:v>
                </c:pt>
                <c:pt idx="47">
                  <c:v>388.50799999999998</c:v>
                </c:pt>
                <c:pt idx="48">
                  <c:v>391.33199999999999</c:v>
                </c:pt>
                <c:pt idx="49">
                  <c:v>628.47199999999998</c:v>
                </c:pt>
                <c:pt idx="50">
                  <c:v>791.81600000000003</c:v>
                </c:pt>
                <c:pt idx="51">
                  <c:v>2741.7280000000001</c:v>
                </c:pt>
                <c:pt idx="52">
                  <c:v>2576.5300000000002</c:v>
                </c:pt>
                <c:pt idx="53">
                  <c:v>1539.6590000000001</c:v>
                </c:pt>
                <c:pt idx="54">
                  <c:v>458.13600000000002</c:v>
                </c:pt>
                <c:pt idx="55">
                  <c:v>322.53100000000001</c:v>
                </c:pt>
                <c:pt idx="56">
                  <c:v>394.70600000000002</c:v>
                </c:pt>
                <c:pt idx="57">
                  <c:v>461.54599999999999</c:v>
                </c:pt>
                <c:pt idx="58">
                  <c:v>381.40800000000002</c:v>
                </c:pt>
                <c:pt idx="59">
                  <c:v>345.45600000000002</c:v>
                </c:pt>
                <c:pt idx="60">
                  <c:v>380.45600000000002</c:v>
                </c:pt>
                <c:pt idx="61">
                  <c:v>531.58799999999997</c:v>
                </c:pt>
                <c:pt idx="62">
                  <c:v>739.23400000000004</c:v>
                </c:pt>
                <c:pt idx="63">
                  <c:v>976.44100000000003</c:v>
                </c:pt>
                <c:pt idx="64">
                  <c:v>2568.3200000000002</c:v>
                </c:pt>
                <c:pt idx="65">
                  <c:v>876.45399999999995</c:v>
                </c:pt>
                <c:pt idx="66">
                  <c:v>413.41800000000001</c:v>
                </c:pt>
                <c:pt idx="67">
                  <c:v>296.637</c:v>
                </c:pt>
              </c:numCache>
            </c:numRef>
          </c:yVal>
          <c:smooth val="1"/>
          <c:extLst>
            <c:ext xmlns:c16="http://schemas.microsoft.com/office/drawing/2014/chart" uri="{C3380CC4-5D6E-409C-BE32-E72D297353CC}">
              <c16:uniqueId val="{00000011-A233-46E6-9151-6A4ED47F208F}"/>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Comparison!$U$4:$U$71</c:f>
              <c:numCache>
                <c:formatCode>[$-409]mmmm\-yy;@</c:formatCode>
                <c:ptCount val="68"/>
                <c:pt idx="0">
                  <c:v>44958</c:v>
                </c:pt>
                <c:pt idx="1">
                  <c:v>44986</c:v>
                </c:pt>
                <c:pt idx="2">
                  <c:v>45017</c:v>
                </c:pt>
                <c:pt idx="3">
                  <c:v>45047</c:v>
                </c:pt>
                <c:pt idx="4">
                  <c:v>45078</c:v>
                </c:pt>
                <c:pt idx="5">
                  <c:v>45108</c:v>
                </c:pt>
                <c:pt idx="6">
                  <c:v>45139</c:v>
                </c:pt>
                <c:pt idx="7">
                  <c:v>45170</c:v>
                </c:pt>
                <c:pt idx="8">
                  <c:v>45200</c:v>
                </c:pt>
                <c:pt idx="9">
                  <c:v>45231</c:v>
                </c:pt>
                <c:pt idx="10">
                  <c:v>45261</c:v>
                </c:pt>
                <c:pt idx="11">
                  <c:v>45292</c:v>
                </c:pt>
                <c:pt idx="12">
                  <c:v>45323</c:v>
                </c:pt>
                <c:pt idx="13">
                  <c:v>45352</c:v>
                </c:pt>
                <c:pt idx="14">
                  <c:v>45383</c:v>
                </c:pt>
                <c:pt idx="15">
                  <c:v>45413</c:v>
                </c:pt>
                <c:pt idx="16">
                  <c:v>45444</c:v>
                </c:pt>
                <c:pt idx="17">
                  <c:v>45474</c:v>
                </c:pt>
                <c:pt idx="18">
                  <c:v>45505</c:v>
                </c:pt>
                <c:pt idx="19">
                  <c:v>45536</c:v>
                </c:pt>
                <c:pt idx="20">
                  <c:v>45566</c:v>
                </c:pt>
                <c:pt idx="21">
                  <c:v>45597</c:v>
                </c:pt>
                <c:pt idx="22">
                  <c:v>45627</c:v>
                </c:pt>
                <c:pt idx="23">
                  <c:v>45658</c:v>
                </c:pt>
                <c:pt idx="24">
                  <c:v>45689</c:v>
                </c:pt>
                <c:pt idx="25">
                  <c:v>45717</c:v>
                </c:pt>
                <c:pt idx="26">
                  <c:v>45748</c:v>
                </c:pt>
                <c:pt idx="27">
                  <c:v>45778</c:v>
                </c:pt>
                <c:pt idx="28">
                  <c:v>45809</c:v>
                </c:pt>
                <c:pt idx="29">
                  <c:v>45839</c:v>
                </c:pt>
                <c:pt idx="30">
                  <c:v>45870</c:v>
                </c:pt>
                <c:pt idx="31">
                  <c:v>45901</c:v>
                </c:pt>
                <c:pt idx="32">
                  <c:v>45931</c:v>
                </c:pt>
                <c:pt idx="33">
                  <c:v>45962</c:v>
                </c:pt>
                <c:pt idx="34">
                  <c:v>45992</c:v>
                </c:pt>
                <c:pt idx="35">
                  <c:v>46023</c:v>
                </c:pt>
                <c:pt idx="36">
                  <c:v>46054</c:v>
                </c:pt>
                <c:pt idx="37">
                  <c:v>46082</c:v>
                </c:pt>
                <c:pt idx="38">
                  <c:v>46113</c:v>
                </c:pt>
                <c:pt idx="39">
                  <c:v>46143</c:v>
                </c:pt>
                <c:pt idx="40">
                  <c:v>46174</c:v>
                </c:pt>
                <c:pt idx="41">
                  <c:v>46204</c:v>
                </c:pt>
                <c:pt idx="42">
                  <c:v>46235</c:v>
                </c:pt>
                <c:pt idx="43">
                  <c:v>46266</c:v>
                </c:pt>
                <c:pt idx="44">
                  <c:v>46296</c:v>
                </c:pt>
                <c:pt idx="45">
                  <c:v>46327</c:v>
                </c:pt>
                <c:pt idx="46">
                  <c:v>46357</c:v>
                </c:pt>
                <c:pt idx="47">
                  <c:v>46388</c:v>
                </c:pt>
                <c:pt idx="48">
                  <c:v>46419</c:v>
                </c:pt>
                <c:pt idx="49">
                  <c:v>46447</c:v>
                </c:pt>
                <c:pt idx="50">
                  <c:v>46478</c:v>
                </c:pt>
                <c:pt idx="51">
                  <c:v>46508</c:v>
                </c:pt>
                <c:pt idx="52">
                  <c:v>46539</c:v>
                </c:pt>
                <c:pt idx="53">
                  <c:v>46569</c:v>
                </c:pt>
                <c:pt idx="54">
                  <c:v>46600</c:v>
                </c:pt>
                <c:pt idx="55">
                  <c:v>46631</c:v>
                </c:pt>
                <c:pt idx="56">
                  <c:v>46661</c:v>
                </c:pt>
                <c:pt idx="57">
                  <c:v>46692</c:v>
                </c:pt>
                <c:pt idx="58">
                  <c:v>46722</c:v>
                </c:pt>
                <c:pt idx="59">
                  <c:v>46753</c:v>
                </c:pt>
                <c:pt idx="60">
                  <c:v>46784</c:v>
                </c:pt>
                <c:pt idx="61" formatCode="[$-409]mmmm\ d\,\ yyyy;@">
                  <c:v>46813</c:v>
                </c:pt>
                <c:pt idx="62" formatCode="[$-409]mmmm\ d\,\ yyyy;@">
                  <c:v>46844</c:v>
                </c:pt>
                <c:pt idx="63" formatCode="[$-409]mmmm\ d\,\ yyyy;@">
                  <c:v>46874</c:v>
                </c:pt>
                <c:pt idx="64" formatCode="[$-409]mmmm\ d\,\ yyyy;@">
                  <c:v>46905</c:v>
                </c:pt>
                <c:pt idx="65" formatCode="[$-409]mmmm\ d\,\ yyyy;@">
                  <c:v>46935</c:v>
                </c:pt>
                <c:pt idx="66" formatCode="[$-409]mmmm\ d\,\ yyyy;@">
                  <c:v>46966</c:v>
                </c:pt>
                <c:pt idx="67" formatCode="[$-409]mmmm\ d\,\ yyyy;@">
                  <c:v>46997</c:v>
                </c:pt>
              </c:numCache>
            </c:numRef>
          </c:xVal>
          <c:yVal>
            <c:numRef>
              <c:f>Comparison!$AN$4:$AN$71</c:f>
              <c:numCache>
                <c:formatCode>0.00</c:formatCode>
                <c:ptCount val="68"/>
                <c:pt idx="0">
                  <c:v>272.637</c:v>
                </c:pt>
                <c:pt idx="1">
                  <c:v>426.702</c:v>
                </c:pt>
                <c:pt idx="2">
                  <c:v>1209.172</c:v>
                </c:pt>
                <c:pt idx="3">
                  <c:v>2727.6610000000001</c:v>
                </c:pt>
                <c:pt idx="4">
                  <c:v>2155.1559999999999</c:v>
                </c:pt>
                <c:pt idx="5">
                  <c:v>481.35599999999999</c:v>
                </c:pt>
                <c:pt idx="6">
                  <c:v>291.37099999999998</c:v>
                </c:pt>
                <c:pt idx="7">
                  <c:v>322.44499999999999</c:v>
                </c:pt>
                <c:pt idx="8">
                  <c:v>1094.595</c:v>
                </c:pt>
                <c:pt idx="9">
                  <c:v>620.94799999999998</c:v>
                </c:pt>
                <c:pt idx="10">
                  <c:v>425.86799999999999</c:v>
                </c:pt>
                <c:pt idx="11">
                  <c:v>369.81400000000002</c:v>
                </c:pt>
                <c:pt idx="12">
                  <c:v>394.89299999999997</c:v>
                </c:pt>
                <c:pt idx="13">
                  <c:v>842.98500000000001</c:v>
                </c:pt>
                <c:pt idx="14">
                  <c:v>1161.7750000000001</c:v>
                </c:pt>
                <c:pt idx="15">
                  <c:v>2082.3539999999998</c:v>
                </c:pt>
                <c:pt idx="16">
                  <c:v>1161.4269999999999</c:v>
                </c:pt>
                <c:pt idx="17">
                  <c:v>317.19200000000001</c:v>
                </c:pt>
                <c:pt idx="18">
                  <c:v>287.61</c:v>
                </c:pt>
                <c:pt idx="19">
                  <c:v>361.041</c:v>
                </c:pt>
                <c:pt idx="20">
                  <c:v>528.10400000000004</c:v>
                </c:pt>
                <c:pt idx="21">
                  <c:v>483.79599999999999</c:v>
                </c:pt>
                <c:pt idx="22">
                  <c:v>403.66699999999997</c:v>
                </c:pt>
                <c:pt idx="23">
                  <c:v>333.58499999999998</c:v>
                </c:pt>
                <c:pt idx="24">
                  <c:v>318.85300000000001</c:v>
                </c:pt>
                <c:pt idx="25">
                  <c:v>431.09300000000002</c:v>
                </c:pt>
                <c:pt idx="26">
                  <c:v>676.30799999999999</c:v>
                </c:pt>
                <c:pt idx="27">
                  <c:v>2134.6390000000001</c:v>
                </c:pt>
                <c:pt idx="28">
                  <c:v>3684.3119999999999</c:v>
                </c:pt>
                <c:pt idx="29">
                  <c:v>1868.549</c:v>
                </c:pt>
                <c:pt idx="30">
                  <c:v>571.28</c:v>
                </c:pt>
                <c:pt idx="31">
                  <c:v>440.077</c:v>
                </c:pt>
                <c:pt idx="32">
                  <c:v>427.63600000000002</c:v>
                </c:pt>
                <c:pt idx="33">
                  <c:v>460.42399999999998</c:v>
                </c:pt>
                <c:pt idx="34">
                  <c:v>401.57900000000001</c:v>
                </c:pt>
                <c:pt idx="35">
                  <c:v>389.24700000000001</c:v>
                </c:pt>
                <c:pt idx="36">
                  <c:v>392.01600000000002</c:v>
                </c:pt>
                <c:pt idx="37">
                  <c:v>629.74</c:v>
                </c:pt>
                <c:pt idx="38">
                  <c:v>793.1</c:v>
                </c:pt>
                <c:pt idx="39">
                  <c:v>2742.2719999999999</c:v>
                </c:pt>
                <c:pt idx="40">
                  <c:v>2561.5100000000002</c:v>
                </c:pt>
                <c:pt idx="41">
                  <c:v>1531.03</c:v>
                </c:pt>
                <c:pt idx="42">
                  <c:v>458.53199999999998</c:v>
                </c:pt>
                <c:pt idx="43">
                  <c:v>322.93599999999998</c:v>
                </c:pt>
                <c:pt idx="44">
                  <c:v>395.08100000000002</c:v>
                </c:pt>
                <c:pt idx="45">
                  <c:v>461.85399999999998</c:v>
                </c:pt>
                <c:pt idx="46">
                  <c:v>381.63499999999999</c:v>
                </c:pt>
                <c:pt idx="47">
                  <c:v>345.69099999999997</c:v>
                </c:pt>
                <c:pt idx="48">
                  <c:v>380.45600000000002</c:v>
                </c:pt>
                <c:pt idx="49">
                  <c:v>531.58799999999997</c:v>
                </c:pt>
                <c:pt idx="50">
                  <c:v>739.23400000000004</c:v>
                </c:pt>
                <c:pt idx="51">
                  <c:v>976.44100000000003</c:v>
                </c:pt>
                <c:pt idx="52">
                  <c:v>2568.3200000000002</c:v>
                </c:pt>
                <c:pt idx="53">
                  <c:v>876.45399999999995</c:v>
                </c:pt>
                <c:pt idx="54">
                  <c:v>413.41800000000001</c:v>
                </c:pt>
                <c:pt idx="55">
                  <c:v>296.637</c:v>
                </c:pt>
                <c:pt idx="56">
                  <c:v>451.99400000000003</c:v>
                </c:pt>
                <c:pt idx="57">
                  <c:v>476.90899999999999</c:v>
                </c:pt>
                <c:pt idx="58">
                  <c:v>412.9</c:v>
                </c:pt>
                <c:pt idx="59">
                  <c:v>387.13499999999999</c:v>
                </c:pt>
                <c:pt idx="60">
                  <c:v>335.63499999999999</c:v>
                </c:pt>
                <c:pt idx="61">
                  <c:v>495.86599999999999</c:v>
                </c:pt>
                <c:pt idx="62">
                  <c:v>1081.903</c:v>
                </c:pt>
                <c:pt idx="63">
                  <c:v>2252.7579999999998</c:v>
                </c:pt>
                <c:pt idx="64">
                  <c:v>4953.0119999999997</c:v>
                </c:pt>
                <c:pt idx="65">
                  <c:v>3787.6370000000002</c:v>
                </c:pt>
                <c:pt idx="66">
                  <c:v>892.65899999999999</c:v>
                </c:pt>
                <c:pt idx="67">
                  <c:v>547.58900000000006</c:v>
                </c:pt>
              </c:numCache>
            </c:numRef>
          </c:yVal>
          <c:smooth val="1"/>
          <c:extLst>
            <c:ext xmlns:c16="http://schemas.microsoft.com/office/drawing/2014/chart" uri="{C3380CC4-5D6E-409C-BE32-E72D297353CC}">
              <c16:uniqueId val="{00000012-A233-46E6-9151-6A4ED47F208F}"/>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Comparison!$U$4:$U$71</c:f>
              <c:numCache>
                <c:formatCode>[$-409]mmmm\-yy;@</c:formatCode>
                <c:ptCount val="68"/>
                <c:pt idx="0">
                  <c:v>44958</c:v>
                </c:pt>
                <c:pt idx="1">
                  <c:v>44986</c:v>
                </c:pt>
                <c:pt idx="2">
                  <c:v>45017</c:v>
                </c:pt>
                <c:pt idx="3">
                  <c:v>45047</c:v>
                </c:pt>
                <c:pt idx="4">
                  <c:v>45078</c:v>
                </c:pt>
                <c:pt idx="5">
                  <c:v>45108</c:v>
                </c:pt>
                <c:pt idx="6">
                  <c:v>45139</c:v>
                </c:pt>
                <c:pt idx="7">
                  <c:v>45170</c:v>
                </c:pt>
                <c:pt idx="8">
                  <c:v>45200</c:v>
                </c:pt>
                <c:pt idx="9">
                  <c:v>45231</c:v>
                </c:pt>
                <c:pt idx="10">
                  <c:v>45261</c:v>
                </c:pt>
                <c:pt idx="11">
                  <c:v>45292</c:v>
                </c:pt>
                <c:pt idx="12">
                  <c:v>45323</c:v>
                </c:pt>
                <c:pt idx="13">
                  <c:v>45352</c:v>
                </c:pt>
                <c:pt idx="14">
                  <c:v>45383</c:v>
                </c:pt>
                <c:pt idx="15">
                  <c:v>45413</c:v>
                </c:pt>
                <c:pt idx="16">
                  <c:v>45444</c:v>
                </c:pt>
                <c:pt idx="17">
                  <c:v>45474</c:v>
                </c:pt>
                <c:pt idx="18">
                  <c:v>45505</c:v>
                </c:pt>
                <c:pt idx="19">
                  <c:v>45536</c:v>
                </c:pt>
                <c:pt idx="20">
                  <c:v>45566</c:v>
                </c:pt>
                <c:pt idx="21">
                  <c:v>45597</c:v>
                </c:pt>
                <c:pt idx="22">
                  <c:v>45627</c:v>
                </c:pt>
                <c:pt idx="23">
                  <c:v>45658</c:v>
                </c:pt>
                <c:pt idx="24">
                  <c:v>45689</c:v>
                </c:pt>
                <c:pt idx="25">
                  <c:v>45717</c:v>
                </c:pt>
                <c:pt idx="26">
                  <c:v>45748</c:v>
                </c:pt>
                <c:pt idx="27">
                  <c:v>45778</c:v>
                </c:pt>
                <c:pt idx="28">
                  <c:v>45809</c:v>
                </c:pt>
                <c:pt idx="29">
                  <c:v>45839</c:v>
                </c:pt>
                <c:pt idx="30">
                  <c:v>45870</c:v>
                </c:pt>
                <c:pt idx="31">
                  <c:v>45901</c:v>
                </c:pt>
                <c:pt idx="32">
                  <c:v>45931</c:v>
                </c:pt>
                <c:pt idx="33">
                  <c:v>45962</c:v>
                </c:pt>
                <c:pt idx="34">
                  <c:v>45992</c:v>
                </c:pt>
                <c:pt idx="35">
                  <c:v>46023</c:v>
                </c:pt>
                <c:pt idx="36">
                  <c:v>46054</c:v>
                </c:pt>
                <c:pt idx="37">
                  <c:v>46082</c:v>
                </c:pt>
                <c:pt idx="38">
                  <c:v>46113</c:v>
                </c:pt>
                <c:pt idx="39">
                  <c:v>46143</c:v>
                </c:pt>
                <c:pt idx="40">
                  <c:v>46174</c:v>
                </c:pt>
                <c:pt idx="41">
                  <c:v>46204</c:v>
                </c:pt>
                <c:pt idx="42">
                  <c:v>46235</c:v>
                </c:pt>
                <c:pt idx="43">
                  <c:v>46266</c:v>
                </c:pt>
                <c:pt idx="44">
                  <c:v>46296</c:v>
                </c:pt>
                <c:pt idx="45">
                  <c:v>46327</c:v>
                </c:pt>
                <c:pt idx="46">
                  <c:v>46357</c:v>
                </c:pt>
                <c:pt idx="47">
                  <c:v>46388</c:v>
                </c:pt>
                <c:pt idx="48">
                  <c:v>46419</c:v>
                </c:pt>
                <c:pt idx="49">
                  <c:v>46447</c:v>
                </c:pt>
                <c:pt idx="50">
                  <c:v>46478</c:v>
                </c:pt>
                <c:pt idx="51">
                  <c:v>46508</c:v>
                </c:pt>
                <c:pt idx="52">
                  <c:v>46539</c:v>
                </c:pt>
                <c:pt idx="53">
                  <c:v>46569</c:v>
                </c:pt>
                <c:pt idx="54">
                  <c:v>46600</c:v>
                </c:pt>
                <c:pt idx="55">
                  <c:v>46631</c:v>
                </c:pt>
                <c:pt idx="56">
                  <c:v>46661</c:v>
                </c:pt>
                <c:pt idx="57">
                  <c:v>46692</c:v>
                </c:pt>
                <c:pt idx="58">
                  <c:v>46722</c:v>
                </c:pt>
                <c:pt idx="59">
                  <c:v>46753</c:v>
                </c:pt>
                <c:pt idx="60">
                  <c:v>46784</c:v>
                </c:pt>
                <c:pt idx="61" formatCode="[$-409]mmmm\ d\,\ yyyy;@">
                  <c:v>46813</c:v>
                </c:pt>
                <c:pt idx="62" formatCode="[$-409]mmmm\ d\,\ yyyy;@">
                  <c:v>46844</c:v>
                </c:pt>
                <c:pt idx="63" formatCode="[$-409]mmmm\ d\,\ yyyy;@">
                  <c:v>46874</c:v>
                </c:pt>
                <c:pt idx="64" formatCode="[$-409]mmmm\ d\,\ yyyy;@">
                  <c:v>46905</c:v>
                </c:pt>
                <c:pt idx="65" formatCode="[$-409]mmmm\ d\,\ yyyy;@">
                  <c:v>46935</c:v>
                </c:pt>
                <c:pt idx="66" formatCode="[$-409]mmmm\ d\,\ yyyy;@">
                  <c:v>46966</c:v>
                </c:pt>
                <c:pt idx="67" formatCode="[$-409]mmmm\ d\,\ yyyy;@">
                  <c:v>46997</c:v>
                </c:pt>
              </c:numCache>
            </c:numRef>
          </c:xVal>
          <c:yVal>
            <c:numRef>
              <c:f>Comparison!$AO$4:$AO$71</c:f>
              <c:numCache>
                <c:formatCode>0.00</c:formatCode>
                <c:ptCount val="68"/>
                <c:pt idx="0">
                  <c:v>318.988</c:v>
                </c:pt>
                <c:pt idx="1">
                  <c:v>658.91399999999999</c:v>
                </c:pt>
                <c:pt idx="2">
                  <c:v>1171.5050000000001</c:v>
                </c:pt>
                <c:pt idx="3">
                  <c:v>2748.0889999999999</c:v>
                </c:pt>
                <c:pt idx="4">
                  <c:v>1875.722</c:v>
                </c:pt>
                <c:pt idx="5">
                  <c:v>582.90599999999995</c:v>
                </c:pt>
                <c:pt idx="6">
                  <c:v>336.91500000000002</c:v>
                </c:pt>
                <c:pt idx="7">
                  <c:v>349.76</c:v>
                </c:pt>
                <c:pt idx="8">
                  <c:v>574.28099999999995</c:v>
                </c:pt>
                <c:pt idx="9">
                  <c:v>528.072</c:v>
                </c:pt>
                <c:pt idx="10">
                  <c:v>429.15100000000001</c:v>
                </c:pt>
                <c:pt idx="11">
                  <c:v>356.49599999999998</c:v>
                </c:pt>
                <c:pt idx="12">
                  <c:v>351.29500000000002</c:v>
                </c:pt>
                <c:pt idx="13">
                  <c:v>449.49299999999999</c:v>
                </c:pt>
                <c:pt idx="14">
                  <c:v>699.29200000000003</c:v>
                </c:pt>
                <c:pt idx="15">
                  <c:v>2257.2150000000001</c:v>
                </c:pt>
                <c:pt idx="16">
                  <c:v>3792.3449999999998</c:v>
                </c:pt>
                <c:pt idx="17">
                  <c:v>1899.46</c:v>
                </c:pt>
                <c:pt idx="18">
                  <c:v>584.03099999999995</c:v>
                </c:pt>
                <c:pt idx="19">
                  <c:v>449.47399999999999</c:v>
                </c:pt>
                <c:pt idx="20">
                  <c:v>436.04</c:v>
                </c:pt>
                <c:pt idx="21">
                  <c:v>467.55599999999998</c:v>
                </c:pt>
                <c:pt idx="22">
                  <c:v>406.375</c:v>
                </c:pt>
                <c:pt idx="23">
                  <c:v>394.17399999999998</c:v>
                </c:pt>
                <c:pt idx="24">
                  <c:v>398.06099999999998</c:v>
                </c:pt>
                <c:pt idx="25">
                  <c:v>635.99400000000003</c:v>
                </c:pt>
                <c:pt idx="26">
                  <c:v>801.04200000000003</c:v>
                </c:pt>
                <c:pt idx="27">
                  <c:v>2758.7779999999998</c:v>
                </c:pt>
                <c:pt idx="28">
                  <c:v>2585.7759999999998</c:v>
                </c:pt>
                <c:pt idx="29">
                  <c:v>1543.5070000000001</c:v>
                </c:pt>
                <c:pt idx="30">
                  <c:v>460.36500000000001</c:v>
                </c:pt>
                <c:pt idx="31">
                  <c:v>324.59699999999998</c:v>
                </c:pt>
                <c:pt idx="32">
                  <c:v>396.58600000000001</c:v>
                </c:pt>
                <c:pt idx="33">
                  <c:v>463.08600000000001</c:v>
                </c:pt>
                <c:pt idx="34">
                  <c:v>382.57400000000001</c:v>
                </c:pt>
                <c:pt idx="35">
                  <c:v>346.63</c:v>
                </c:pt>
                <c:pt idx="36">
                  <c:v>381.31299999999999</c:v>
                </c:pt>
                <c:pt idx="37">
                  <c:v>532.31399999999996</c:v>
                </c:pt>
                <c:pt idx="38">
                  <c:v>740.92100000000005</c:v>
                </c:pt>
                <c:pt idx="39">
                  <c:v>978.35500000000002</c:v>
                </c:pt>
                <c:pt idx="40">
                  <c:v>2569.9940000000001</c:v>
                </c:pt>
                <c:pt idx="41">
                  <c:v>877.16</c:v>
                </c:pt>
                <c:pt idx="42">
                  <c:v>413.87900000000002</c:v>
                </c:pt>
                <c:pt idx="43">
                  <c:v>297.06400000000002</c:v>
                </c:pt>
                <c:pt idx="44">
                  <c:v>452.197</c:v>
                </c:pt>
                <c:pt idx="45">
                  <c:v>477.15100000000001</c:v>
                </c:pt>
                <c:pt idx="46">
                  <c:v>413.08</c:v>
                </c:pt>
                <c:pt idx="47">
                  <c:v>387.303</c:v>
                </c:pt>
                <c:pt idx="48">
                  <c:v>335.63499999999999</c:v>
                </c:pt>
                <c:pt idx="49">
                  <c:v>495.86599999999999</c:v>
                </c:pt>
                <c:pt idx="50">
                  <c:v>1081.903</c:v>
                </c:pt>
                <c:pt idx="51">
                  <c:v>2252.7579999999998</c:v>
                </c:pt>
                <c:pt idx="52">
                  <c:v>4953.0119999999997</c:v>
                </c:pt>
                <c:pt idx="53">
                  <c:v>3787.6370000000002</c:v>
                </c:pt>
                <c:pt idx="54">
                  <c:v>892.65899999999999</c:v>
                </c:pt>
                <c:pt idx="55">
                  <c:v>547.58900000000006</c:v>
                </c:pt>
                <c:pt idx="56">
                  <c:v>615.11099999999999</c:v>
                </c:pt>
                <c:pt idx="57">
                  <c:v>594.61199999999997</c:v>
                </c:pt>
                <c:pt idx="58">
                  <c:v>462.89800000000002</c:v>
                </c:pt>
                <c:pt idx="59">
                  <c:v>434.83699999999999</c:v>
                </c:pt>
                <c:pt idx="60">
                  <c:v>405.50299999999999</c:v>
                </c:pt>
                <c:pt idx="61">
                  <c:v>562.78399999999999</c:v>
                </c:pt>
                <c:pt idx="62">
                  <c:v>1146.453</c:v>
                </c:pt>
                <c:pt idx="63">
                  <c:v>1371.549</c:v>
                </c:pt>
                <c:pt idx="64">
                  <c:v>455.06299999999999</c:v>
                </c:pt>
                <c:pt idx="65">
                  <c:v>106.714</c:v>
                </c:pt>
                <c:pt idx="66">
                  <c:v>154.30199999999999</c:v>
                </c:pt>
                <c:pt idx="67">
                  <c:v>186.148</c:v>
                </c:pt>
              </c:numCache>
            </c:numRef>
          </c:yVal>
          <c:smooth val="1"/>
          <c:extLst>
            <c:ext xmlns:c16="http://schemas.microsoft.com/office/drawing/2014/chart" uri="{C3380CC4-5D6E-409C-BE32-E72D297353CC}">
              <c16:uniqueId val="{00000013-A233-46E6-9151-6A4ED47F208F}"/>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Comparison!$U$4:$U$71</c:f>
              <c:numCache>
                <c:formatCode>[$-409]mmmm\-yy;@</c:formatCode>
                <c:ptCount val="68"/>
                <c:pt idx="0">
                  <c:v>44958</c:v>
                </c:pt>
                <c:pt idx="1">
                  <c:v>44986</c:v>
                </c:pt>
                <c:pt idx="2">
                  <c:v>45017</c:v>
                </c:pt>
                <c:pt idx="3">
                  <c:v>45047</c:v>
                </c:pt>
                <c:pt idx="4">
                  <c:v>45078</c:v>
                </c:pt>
                <c:pt idx="5">
                  <c:v>45108</c:v>
                </c:pt>
                <c:pt idx="6">
                  <c:v>45139</c:v>
                </c:pt>
                <c:pt idx="7">
                  <c:v>45170</c:v>
                </c:pt>
                <c:pt idx="8">
                  <c:v>45200</c:v>
                </c:pt>
                <c:pt idx="9">
                  <c:v>45231</c:v>
                </c:pt>
                <c:pt idx="10">
                  <c:v>45261</c:v>
                </c:pt>
                <c:pt idx="11">
                  <c:v>45292</c:v>
                </c:pt>
                <c:pt idx="12">
                  <c:v>45323</c:v>
                </c:pt>
                <c:pt idx="13">
                  <c:v>45352</c:v>
                </c:pt>
                <c:pt idx="14">
                  <c:v>45383</c:v>
                </c:pt>
                <c:pt idx="15">
                  <c:v>45413</c:v>
                </c:pt>
                <c:pt idx="16">
                  <c:v>45444</c:v>
                </c:pt>
                <c:pt idx="17">
                  <c:v>45474</c:v>
                </c:pt>
                <c:pt idx="18">
                  <c:v>45505</c:v>
                </c:pt>
                <c:pt idx="19">
                  <c:v>45536</c:v>
                </c:pt>
                <c:pt idx="20">
                  <c:v>45566</c:v>
                </c:pt>
                <c:pt idx="21">
                  <c:v>45597</c:v>
                </c:pt>
                <c:pt idx="22">
                  <c:v>45627</c:v>
                </c:pt>
                <c:pt idx="23">
                  <c:v>45658</c:v>
                </c:pt>
                <c:pt idx="24">
                  <c:v>45689</c:v>
                </c:pt>
                <c:pt idx="25">
                  <c:v>45717</c:v>
                </c:pt>
                <c:pt idx="26">
                  <c:v>45748</c:v>
                </c:pt>
                <c:pt idx="27">
                  <c:v>45778</c:v>
                </c:pt>
                <c:pt idx="28">
                  <c:v>45809</c:v>
                </c:pt>
                <c:pt idx="29">
                  <c:v>45839</c:v>
                </c:pt>
                <c:pt idx="30">
                  <c:v>45870</c:v>
                </c:pt>
                <c:pt idx="31">
                  <c:v>45901</c:v>
                </c:pt>
                <c:pt idx="32">
                  <c:v>45931</c:v>
                </c:pt>
                <c:pt idx="33">
                  <c:v>45962</c:v>
                </c:pt>
                <c:pt idx="34">
                  <c:v>45992</c:v>
                </c:pt>
                <c:pt idx="35">
                  <c:v>46023</c:v>
                </c:pt>
                <c:pt idx="36">
                  <c:v>46054</c:v>
                </c:pt>
                <c:pt idx="37">
                  <c:v>46082</c:v>
                </c:pt>
                <c:pt idx="38">
                  <c:v>46113</c:v>
                </c:pt>
                <c:pt idx="39">
                  <c:v>46143</c:v>
                </c:pt>
                <c:pt idx="40">
                  <c:v>46174</c:v>
                </c:pt>
                <c:pt idx="41">
                  <c:v>46204</c:v>
                </c:pt>
                <c:pt idx="42">
                  <c:v>46235</c:v>
                </c:pt>
                <c:pt idx="43">
                  <c:v>46266</c:v>
                </c:pt>
                <c:pt idx="44">
                  <c:v>46296</c:v>
                </c:pt>
                <c:pt idx="45">
                  <c:v>46327</c:v>
                </c:pt>
                <c:pt idx="46">
                  <c:v>46357</c:v>
                </c:pt>
                <c:pt idx="47">
                  <c:v>46388</c:v>
                </c:pt>
                <c:pt idx="48">
                  <c:v>46419</c:v>
                </c:pt>
                <c:pt idx="49">
                  <c:v>46447</c:v>
                </c:pt>
                <c:pt idx="50">
                  <c:v>46478</c:v>
                </c:pt>
                <c:pt idx="51">
                  <c:v>46508</c:v>
                </c:pt>
                <c:pt idx="52">
                  <c:v>46539</c:v>
                </c:pt>
                <c:pt idx="53">
                  <c:v>46569</c:v>
                </c:pt>
                <c:pt idx="54">
                  <c:v>46600</c:v>
                </c:pt>
                <c:pt idx="55">
                  <c:v>46631</c:v>
                </c:pt>
                <c:pt idx="56">
                  <c:v>46661</c:v>
                </c:pt>
                <c:pt idx="57">
                  <c:v>46692</c:v>
                </c:pt>
                <c:pt idx="58">
                  <c:v>46722</c:v>
                </c:pt>
                <c:pt idx="59">
                  <c:v>46753</c:v>
                </c:pt>
                <c:pt idx="60">
                  <c:v>46784</c:v>
                </c:pt>
                <c:pt idx="61" formatCode="[$-409]mmmm\ d\,\ yyyy;@">
                  <c:v>46813</c:v>
                </c:pt>
                <c:pt idx="62" formatCode="[$-409]mmmm\ d\,\ yyyy;@">
                  <c:v>46844</c:v>
                </c:pt>
                <c:pt idx="63" formatCode="[$-409]mmmm\ d\,\ yyyy;@">
                  <c:v>46874</c:v>
                </c:pt>
                <c:pt idx="64" formatCode="[$-409]mmmm\ d\,\ yyyy;@">
                  <c:v>46905</c:v>
                </c:pt>
                <c:pt idx="65" formatCode="[$-409]mmmm\ d\,\ yyyy;@">
                  <c:v>46935</c:v>
                </c:pt>
                <c:pt idx="66" formatCode="[$-409]mmmm\ d\,\ yyyy;@">
                  <c:v>46966</c:v>
                </c:pt>
                <c:pt idx="67" formatCode="[$-409]mmmm\ d\,\ yyyy;@">
                  <c:v>46997</c:v>
                </c:pt>
              </c:numCache>
            </c:numRef>
          </c:xVal>
          <c:yVal>
            <c:numRef>
              <c:f>Comparison!$AP$4:$AP$71</c:f>
              <c:numCache>
                <c:formatCode>0.00</c:formatCode>
                <c:ptCount val="68"/>
                <c:pt idx="0">
                  <c:v>294.07799999999997</c:v>
                </c:pt>
                <c:pt idx="1">
                  <c:v>360.64699999999999</c:v>
                </c:pt>
                <c:pt idx="2">
                  <c:v>390.17099999999999</c:v>
                </c:pt>
                <c:pt idx="3">
                  <c:v>1654.7449999999999</c:v>
                </c:pt>
                <c:pt idx="4">
                  <c:v>3528.72</c:v>
                </c:pt>
                <c:pt idx="5">
                  <c:v>1908.454</c:v>
                </c:pt>
                <c:pt idx="6">
                  <c:v>534.34699999999998</c:v>
                </c:pt>
                <c:pt idx="7">
                  <c:v>380.55099999999999</c:v>
                </c:pt>
                <c:pt idx="8">
                  <c:v>418.27199999999999</c:v>
                </c:pt>
                <c:pt idx="9">
                  <c:v>449.87700000000001</c:v>
                </c:pt>
                <c:pt idx="10">
                  <c:v>397.99</c:v>
                </c:pt>
                <c:pt idx="11">
                  <c:v>378.44299999999998</c:v>
                </c:pt>
                <c:pt idx="12">
                  <c:v>398.916</c:v>
                </c:pt>
                <c:pt idx="13">
                  <c:v>615.66800000000001</c:v>
                </c:pt>
                <c:pt idx="14">
                  <c:v>779.63900000000001</c:v>
                </c:pt>
                <c:pt idx="15">
                  <c:v>2758.1559999999999</c:v>
                </c:pt>
                <c:pt idx="16">
                  <c:v>2588.6030000000001</c:v>
                </c:pt>
                <c:pt idx="17">
                  <c:v>1544.777</c:v>
                </c:pt>
                <c:pt idx="18">
                  <c:v>457.82499999999999</c:v>
                </c:pt>
                <c:pt idx="19">
                  <c:v>320.541</c:v>
                </c:pt>
                <c:pt idx="20">
                  <c:v>392.81400000000002</c:v>
                </c:pt>
                <c:pt idx="21">
                  <c:v>458.98899999999998</c:v>
                </c:pt>
                <c:pt idx="22">
                  <c:v>378.51900000000001</c:v>
                </c:pt>
                <c:pt idx="23">
                  <c:v>342.48500000000001</c:v>
                </c:pt>
                <c:pt idx="24">
                  <c:v>376.726</c:v>
                </c:pt>
                <c:pt idx="25">
                  <c:v>525.75099999999998</c:v>
                </c:pt>
                <c:pt idx="26">
                  <c:v>730.28700000000003</c:v>
                </c:pt>
                <c:pt idx="27">
                  <c:v>973.84100000000001</c:v>
                </c:pt>
                <c:pt idx="28">
                  <c:v>2570.0590000000002</c:v>
                </c:pt>
                <c:pt idx="29">
                  <c:v>874.98500000000001</c:v>
                </c:pt>
                <c:pt idx="30">
                  <c:v>411.05799999999999</c:v>
                </c:pt>
                <c:pt idx="31">
                  <c:v>294.85500000000002</c:v>
                </c:pt>
                <c:pt idx="32">
                  <c:v>450.03199999999998</c:v>
                </c:pt>
                <c:pt idx="33">
                  <c:v>475.12200000000001</c:v>
                </c:pt>
                <c:pt idx="34">
                  <c:v>411.24200000000002</c:v>
                </c:pt>
                <c:pt idx="35">
                  <c:v>385.31599999999997</c:v>
                </c:pt>
                <c:pt idx="36">
                  <c:v>333.637</c:v>
                </c:pt>
                <c:pt idx="37">
                  <c:v>492.82900000000001</c:v>
                </c:pt>
                <c:pt idx="38">
                  <c:v>1079.3610000000001</c:v>
                </c:pt>
                <c:pt idx="39">
                  <c:v>2251.8789999999999</c:v>
                </c:pt>
                <c:pt idx="40">
                  <c:v>4952.8310000000001</c:v>
                </c:pt>
                <c:pt idx="41">
                  <c:v>3786.6619999999998</c:v>
                </c:pt>
                <c:pt idx="42">
                  <c:v>891.298</c:v>
                </c:pt>
                <c:pt idx="43">
                  <c:v>546.24</c:v>
                </c:pt>
                <c:pt idx="44">
                  <c:v>613.61400000000003</c:v>
                </c:pt>
                <c:pt idx="45">
                  <c:v>593.48400000000004</c:v>
                </c:pt>
                <c:pt idx="46">
                  <c:v>461.97199999999998</c:v>
                </c:pt>
                <c:pt idx="47">
                  <c:v>433.77300000000002</c:v>
                </c:pt>
                <c:pt idx="48">
                  <c:v>405.50299999999999</c:v>
                </c:pt>
                <c:pt idx="49">
                  <c:v>562.78399999999999</c:v>
                </c:pt>
                <c:pt idx="50">
                  <c:v>1146.453</c:v>
                </c:pt>
                <c:pt idx="51">
                  <c:v>1371.549</c:v>
                </c:pt>
                <c:pt idx="52">
                  <c:v>455.06299999999999</c:v>
                </c:pt>
                <c:pt idx="53">
                  <c:v>106.714</c:v>
                </c:pt>
                <c:pt idx="54">
                  <c:v>154.30199999999999</c:v>
                </c:pt>
                <c:pt idx="55">
                  <c:v>186.148</c:v>
                </c:pt>
                <c:pt idx="56">
                  <c:v>264.07799999999997</c:v>
                </c:pt>
                <c:pt idx="57">
                  <c:v>334.05700000000002</c:v>
                </c:pt>
                <c:pt idx="58">
                  <c:v>310.56700000000001</c:v>
                </c:pt>
                <c:pt idx="59">
                  <c:v>278.06599999999997</c:v>
                </c:pt>
                <c:pt idx="60">
                  <c:v>285.79399999999998</c:v>
                </c:pt>
                <c:pt idx="61">
                  <c:v>375.529</c:v>
                </c:pt>
                <c:pt idx="62">
                  <c:v>368.928</c:v>
                </c:pt>
                <c:pt idx="63">
                  <c:v>744.06799999999998</c:v>
                </c:pt>
                <c:pt idx="64">
                  <c:v>1229.8119999999999</c:v>
                </c:pt>
                <c:pt idx="65">
                  <c:v>288.41399999999999</c:v>
                </c:pt>
                <c:pt idx="66">
                  <c:v>230.39699999999999</c:v>
                </c:pt>
                <c:pt idx="67">
                  <c:v>473.83100000000002</c:v>
                </c:pt>
              </c:numCache>
            </c:numRef>
          </c:yVal>
          <c:smooth val="1"/>
          <c:extLst>
            <c:ext xmlns:c16="http://schemas.microsoft.com/office/drawing/2014/chart" uri="{C3380CC4-5D6E-409C-BE32-E72D297353CC}">
              <c16:uniqueId val="{00000014-A233-46E6-9151-6A4ED47F208F}"/>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Comparison!$U$4:$U$71</c:f>
              <c:numCache>
                <c:formatCode>[$-409]mmmm\-yy;@</c:formatCode>
                <c:ptCount val="68"/>
                <c:pt idx="0">
                  <c:v>44958</c:v>
                </c:pt>
                <c:pt idx="1">
                  <c:v>44986</c:v>
                </c:pt>
                <c:pt idx="2">
                  <c:v>45017</c:v>
                </c:pt>
                <c:pt idx="3">
                  <c:v>45047</c:v>
                </c:pt>
                <c:pt idx="4">
                  <c:v>45078</c:v>
                </c:pt>
                <c:pt idx="5">
                  <c:v>45108</c:v>
                </c:pt>
                <c:pt idx="6">
                  <c:v>45139</c:v>
                </c:pt>
                <c:pt idx="7">
                  <c:v>45170</c:v>
                </c:pt>
                <c:pt idx="8">
                  <c:v>45200</c:v>
                </c:pt>
                <c:pt idx="9">
                  <c:v>45231</c:v>
                </c:pt>
                <c:pt idx="10">
                  <c:v>45261</c:v>
                </c:pt>
                <c:pt idx="11">
                  <c:v>45292</c:v>
                </c:pt>
                <c:pt idx="12">
                  <c:v>45323</c:v>
                </c:pt>
                <c:pt idx="13">
                  <c:v>45352</c:v>
                </c:pt>
                <c:pt idx="14">
                  <c:v>45383</c:v>
                </c:pt>
                <c:pt idx="15">
                  <c:v>45413</c:v>
                </c:pt>
                <c:pt idx="16">
                  <c:v>45444</c:v>
                </c:pt>
                <c:pt idx="17">
                  <c:v>45474</c:v>
                </c:pt>
                <c:pt idx="18">
                  <c:v>45505</c:v>
                </c:pt>
                <c:pt idx="19">
                  <c:v>45536</c:v>
                </c:pt>
                <c:pt idx="20">
                  <c:v>45566</c:v>
                </c:pt>
                <c:pt idx="21">
                  <c:v>45597</c:v>
                </c:pt>
                <c:pt idx="22">
                  <c:v>45627</c:v>
                </c:pt>
                <c:pt idx="23">
                  <c:v>45658</c:v>
                </c:pt>
                <c:pt idx="24">
                  <c:v>45689</c:v>
                </c:pt>
                <c:pt idx="25">
                  <c:v>45717</c:v>
                </c:pt>
                <c:pt idx="26">
                  <c:v>45748</c:v>
                </c:pt>
                <c:pt idx="27">
                  <c:v>45778</c:v>
                </c:pt>
                <c:pt idx="28">
                  <c:v>45809</c:v>
                </c:pt>
                <c:pt idx="29">
                  <c:v>45839</c:v>
                </c:pt>
                <c:pt idx="30">
                  <c:v>45870</c:v>
                </c:pt>
                <c:pt idx="31">
                  <c:v>45901</c:v>
                </c:pt>
                <c:pt idx="32">
                  <c:v>45931</c:v>
                </c:pt>
                <c:pt idx="33">
                  <c:v>45962</c:v>
                </c:pt>
                <c:pt idx="34">
                  <c:v>45992</c:v>
                </c:pt>
                <c:pt idx="35">
                  <c:v>46023</c:v>
                </c:pt>
                <c:pt idx="36">
                  <c:v>46054</c:v>
                </c:pt>
                <c:pt idx="37">
                  <c:v>46082</c:v>
                </c:pt>
                <c:pt idx="38">
                  <c:v>46113</c:v>
                </c:pt>
                <c:pt idx="39">
                  <c:v>46143</c:v>
                </c:pt>
                <c:pt idx="40">
                  <c:v>46174</c:v>
                </c:pt>
                <c:pt idx="41">
                  <c:v>46204</c:v>
                </c:pt>
                <c:pt idx="42">
                  <c:v>46235</c:v>
                </c:pt>
                <c:pt idx="43">
                  <c:v>46266</c:v>
                </c:pt>
                <c:pt idx="44">
                  <c:v>46296</c:v>
                </c:pt>
                <c:pt idx="45">
                  <c:v>46327</c:v>
                </c:pt>
                <c:pt idx="46">
                  <c:v>46357</c:v>
                </c:pt>
                <c:pt idx="47">
                  <c:v>46388</c:v>
                </c:pt>
                <c:pt idx="48">
                  <c:v>46419</c:v>
                </c:pt>
                <c:pt idx="49">
                  <c:v>46447</c:v>
                </c:pt>
                <c:pt idx="50">
                  <c:v>46478</c:v>
                </c:pt>
                <c:pt idx="51">
                  <c:v>46508</c:v>
                </c:pt>
                <c:pt idx="52">
                  <c:v>46539</c:v>
                </c:pt>
                <c:pt idx="53">
                  <c:v>46569</c:v>
                </c:pt>
                <c:pt idx="54">
                  <c:v>46600</c:v>
                </c:pt>
                <c:pt idx="55">
                  <c:v>46631</c:v>
                </c:pt>
                <c:pt idx="56">
                  <c:v>46661</c:v>
                </c:pt>
                <c:pt idx="57">
                  <c:v>46692</c:v>
                </c:pt>
                <c:pt idx="58">
                  <c:v>46722</c:v>
                </c:pt>
                <c:pt idx="59">
                  <c:v>46753</c:v>
                </c:pt>
                <c:pt idx="60">
                  <c:v>46784</c:v>
                </c:pt>
                <c:pt idx="61" formatCode="[$-409]mmmm\ d\,\ yyyy;@">
                  <c:v>46813</c:v>
                </c:pt>
                <c:pt idx="62" formatCode="[$-409]mmmm\ d\,\ yyyy;@">
                  <c:v>46844</c:v>
                </c:pt>
                <c:pt idx="63" formatCode="[$-409]mmmm\ d\,\ yyyy;@">
                  <c:v>46874</c:v>
                </c:pt>
                <c:pt idx="64" formatCode="[$-409]mmmm\ d\,\ yyyy;@">
                  <c:v>46905</c:v>
                </c:pt>
                <c:pt idx="65" formatCode="[$-409]mmmm\ d\,\ yyyy;@">
                  <c:v>46935</c:v>
                </c:pt>
                <c:pt idx="66" formatCode="[$-409]mmmm\ d\,\ yyyy;@">
                  <c:v>46966</c:v>
                </c:pt>
                <c:pt idx="67" formatCode="[$-409]mmmm\ d\,\ yyyy;@">
                  <c:v>46997</c:v>
                </c:pt>
              </c:numCache>
            </c:numRef>
          </c:xVal>
          <c:yVal>
            <c:numRef>
              <c:f>Comparison!$AQ$4:$AQ$71</c:f>
              <c:numCache>
                <c:formatCode>0.00</c:formatCode>
                <c:ptCount val="68"/>
                <c:pt idx="0">
                  <c:v>290.279</c:v>
                </c:pt>
                <c:pt idx="1">
                  <c:v>537.827</c:v>
                </c:pt>
                <c:pt idx="2">
                  <c:v>791.22400000000005</c:v>
                </c:pt>
                <c:pt idx="3">
                  <c:v>3092.9630000000002</c:v>
                </c:pt>
                <c:pt idx="4">
                  <c:v>2853.82</c:v>
                </c:pt>
                <c:pt idx="5">
                  <c:v>1586.0039999999999</c:v>
                </c:pt>
                <c:pt idx="6">
                  <c:v>436.75400000000002</c:v>
                </c:pt>
                <c:pt idx="7">
                  <c:v>291.851</c:v>
                </c:pt>
                <c:pt idx="8">
                  <c:v>400.96699999999998</c:v>
                </c:pt>
                <c:pt idx="9">
                  <c:v>468.57299999999998</c:v>
                </c:pt>
                <c:pt idx="10">
                  <c:v>386.56200000000001</c:v>
                </c:pt>
                <c:pt idx="11">
                  <c:v>350.45600000000002</c:v>
                </c:pt>
                <c:pt idx="12">
                  <c:v>397.62</c:v>
                </c:pt>
                <c:pt idx="13">
                  <c:v>535.875</c:v>
                </c:pt>
                <c:pt idx="14">
                  <c:v>771.05100000000004</c:v>
                </c:pt>
                <c:pt idx="15">
                  <c:v>1055.28</c:v>
                </c:pt>
                <c:pt idx="16">
                  <c:v>2597.2550000000001</c:v>
                </c:pt>
                <c:pt idx="17">
                  <c:v>841.05700000000002</c:v>
                </c:pt>
                <c:pt idx="18">
                  <c:v>407.55700000000002</c:v>
                </c:pt>
                <c:pt idx="19">
                  <c:v>297.29500000000002</c:v>
                </c:pt>
                <c:pt idx="20">
                  <c:v>454.995</c:v>
                </c:pt>
                <c:pt idx="21">
                  <c:v>475.471</c:v>
                </c:pt>
                <c:pt idx="22">
                  <c:v>414.93799999999999</c:v>
                </c:pt>
                <c:pt idx="23">
                  <c:v>383.43400000000003</c:v>
                </c:pt>
                <c:pt idx="24">
                  <c:v>337.12700000000001</c:v>
                </c:pt>
                <c:pt idx="25">
                  <c:v>501.38799999999998</c:v>
                </c:pt>
                <c:pt idx="26">
                  <c:v>1131.0070000000001</c:v>
                </c:pt>
                <c:pt idx="27">
                  <c:v>2360.1390000000001</c:v>
                </c:pt>
                <c:pt idx="28">
                  <c:v>5021.2950000000001</c:v>
                </c:pt>
                <c:pt idx="29">
                  <c:v>3668.3449999999998</c:v>
                </c:pt>
                <c:pt idx="30">
                  <c:v>853</c:v>
                </c:pt>
                <c:pt idx="31">
                  <c:v>541.529</c:v>
                </c:pt>
                <c:pt idx="32">
                  <c:v>617.17399999999998</c:v>
                </c:pt>
                <c:pt idx="33">
                  <c:v>585.90099999999995</c:v>
                </c:pt>
                <c:pt idx="34">
                  <c:v>459.97699999999998</c:v>
                </c:pt>
                <c:pt idx="35">
                  <c:v>433.23599999999999</c:v>
                </c:pt>
                <c:pt idx="36">
                  <c:v>405.38299999999998</c:v>
                </c:pt>
                <c:pt idx="37">
                  <c:v>582.73800000000006</c:v>
                </c:pt>
                <c:pt idx="38">
                  <c:v>1187.567</c:v>
                </c:pt>
                <c:pt idx="39">
                  <c:v>1356.799</c:v>
                </c:pt>
                <c:pt idx="40">
                  <c:v>426.17500000000001</c:v>
                </c:pt>
                <c:pt idx="41">
                  <c:v>100.96299999999999</c:v>
                </c:pt>
                <c:pt idx="42">
                  <c:v>151.553</c:v>
                </c:pt>
                <c:pt idx="43">
                  <c:v>184.86199999999999</c:v>
                </c:pt>
                <c:pt idx="44">
                  <c:v>262.98099999999999</c:v>
                </c:pt>
                <c:pt idx="45">
                  <c:v>333.29300000000001</c:v>
                </c:pt>
                <c:pt idx="46">
                  <c:v>309.72800000000001</c:v>
                </c:pt>
                <c:pt idx="47">
                  <c:v>284.05700000000002</c:v>
                </c:pt>
                <c:pt idx="48">
                  <c:v>285.79399999999998</c:v>
                </c:pt>
                <c:pt idx="49">
                  <c:v>375.529</c:v>
                </c:pt>
                <c:pt idx="50">
                  <c:v>368.928</c:v>
                </c:pt>
                <c:pt idx="51">
                  <c:v>744.06799999999998</c:v>
                </c:pt>
                <c:pt idx="52">
                  <c:v>1229.8119999999999</c:v>
                </c:pt>
                <c:pt idx="53">
                  <c:v>288.41399999999999</c:v>
                </c:pt>
                <c:pt idx="54">
                  <c:v>230.39699999999999</c:v>
                </c:pt>
                <c:pt idx="55">
                  <c:v>473.83100000000002</c:v>
                </c:pt>
                <c:pt idx="56">
                  <c:v>573.4</c:v>
                </c:pt>
                <c:pt idx="57">
                  <c:v>496.85500000000002</c:v>
                </c:pt>
                <c:pt idx="58">
                  <c:v>350.21499999999997</c:v>
                </c:pt>
                <c:pt idx="59">
                  <c:v>291.60700000000003</c:v>
                </c:pt>
                <c:pt idx="60">
                  <c:v>288.05399999999997</c:v>
                </c:pt>
                <c:pt idx="61">
                  <c:v>462.41699999999997</c:v>
                </c:pt>
                <c:pt idx="62">
                  <c:v>664.48099999999999</c:v>
                </c:pt>
                <c:pt idx="63">
                  <c:v>1649.5060000000001</c:v>
                </c:pt>
                <c:pt idx="64">
                  <c:v>2949.585</c:v>
                </c:pt>
                <c:pt idx="65">
                  <c:v>1061.269</c:v>
                </c:pt>
                <c:pt idx="66">
                  <c:v>444.49299999999999</c:v>
                </c:pt>
                <c:pt idx="67">
                  <c:v>449.94900000000001</c:v>
                </c:pt>
              </c:numCache>
            </c:numRef>
          </c:yVal>
          <c:smooth val="1"/>
          <c:extLst>
            <c:ext xmlns:c16="http://schemas.microsoft.com/office/drawing/2014/chart" uri="{C3380CC4-5D6E-409C-BE32-E72D297353CC}">
              <c16:uniqueId val="{00000015-A233-46E6-9151-6A4ED47F208F}"/>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Comparison!$U$4:$U$71</c:f>
              <c:numCache>
                <c:formatCode>[$-409]mmmm\-yy;@</c:formatCode>
                <c:ptCount val="68"/>
                <c:pt idx="0">
                  <c:v>44958</c:v>
                </c:pt>
                <c:pt idx="1">
                  <c:v>44986</c:v>
                </c:pt>
                <c:pt idx="2">
                  <c:v>45017</c:v>
                </c:pt>
                <c:pt idx="3">
                  <c:v>45047</c:v>
                </c:pt>
                <c:pt idx="4">
                  <c:v>45078</c:v>
                </c:pt>
                <c:pt idx="5">
                  <c:v>45108</c:v>
                </c:pt>
                <c:pt idx="6">
                  <c:v>45139</c:v>
                </c:pt>
                <c:pt idx="7">
                  <c:v>45170</c:v>
                </c:pt>
                <c:pt idx="8">
                  <c:v>45200</c:v>
                </c:pt>
                <c:pt idx="9">
                  <c:v>45231</c:v>
                </c:pt>
                <c:pt idx="10">
                  <c:v>45261</c:v>
                </c:pt>
                <c:pt idx="11">
                  <c:v>45292</c:v>
                </c:pt>
                <c:pt idx="12">
                  <c:v>45323</c:v>
                </c:pt>
                <c:pt idx="13">
                  <c:v>45352</c:v>
                </c:pt>
                <c:pt idx="14">
                  <c:v>45383</c:v>
                </c:pt>
                <c:pt idx="15">
                  <c:v>45413</c:v>
                </c:pt>
                <c:pt idx="16">
                  <c:v>45444</c:v>
                </c:pt>
                <c:pt idx="17">
                  <c:v>45474</c:v>
                </c:pt>
                <c:pt idx="18">
                  <c:v>45505</c:v>
                </c:pt>
                <c:pt idx="19">
                  <c:v>45536</c:v>
                </c:pt>
                <c:pt idx="20">
                  <c:v>45566</c:v>
                </c:pt>
                <c:pt idx="21">
                  <c:v>45597</c:v>
                </c:pt>
                <c:pt idx="22">
                  <c:v>45627</c:v>
                </c:pt>
                <c:pt idx="23">
                  <c:v>45658</c:v>
                </c:pt>
                <c:pt idx="24">
                  <c:v>45689</c:v>
                </c:pt>
                <c:pt idx="25">
                  <c:v>45717</c:v>
                </c:pt>
                <c:pt idx="26">
                  <c:v>45748</c:v>
                </c:pt>
                <c:pt idx="27">
                  <c:v>45778</c:v>
                </c:pt>
                <c:pt idx="28">
                  <c:v>45809</c:v>
                </c:pt>
                <c:pt idx="29">
                  <c:v>45839</c:v>
                </c:pt>
                <c:pt idx="30">
                  <c:v>45870</c:v>
                </c:pt>
                <c:pt idx="31">
                  <c:v>45901</c:v>
                </c:pt>
                <c:pt idx="32">
                  <c:v>45931</c:v>
                </c:pt>
                <c:pt idx="33">
                  <c:v>45962</c:v>
                </c:pt>
                <c:pt idx="34">
                  <c:v>45992</c:v>
                </c:pt>
                <c:pt idx="35">
                  <c:v>46023</c:v>
                </c:pt>
                <c:pt idx="36">
                  <c:v>46054</c:v>
                </c:pt>
                <c:pt idx="37">
                  <c:v>46082</c:v>
                </c:pt>
                <c:pt idx="38">
                  <c:v>46113</c:v>
                </c:pt>
                <c:pt idx="39">
                  <c:v>46143</c:v>
                </c:pt>
                <c:pt idx="40">
                  <c:v>46174</c:v>
                </c:pt>
                <c:pt idx="41">
                  <c:v>46204</c:v>
                </c:pt>
                <c:pt idx="42">
                  <c:v>46235</c:v>
                </c:pt>
                <c:pt idx="43">
                  <c:v>46266</c:v>
                </c:pt>
                <c:pt idx="44">
                  <c:v>46296</c:v>
                </c:pt>
                <c:pt idx="45">
                  <c:v>46327</c:v>
                </c:pt>
                <c:pt idx="46">
                  <c:v>46357</c:v>
                </c:pt>
                <c:pt idx="47">
                  <c:v>46388</c:v>
                </c:pt>
                <c:pt idx="48">
                  <c:v>46419</c:v>
                </c:pt>
                <c:pt idx="49">
                  <c:v>46447</c:v>
                </c:pt>
                <c:pt idx="50">
                  <c:v>46478</c:v>
                </c:pt>
                <c:pt idx="51">
                  <c:v>46508</c:v>
                </c:pt>
                <c:pt idx="52">
                  <c:v>46539</c:v>
                </c:pt>
                <c:pt idx="53">
                  <c:v>46569</c:v>
                </c:pt>
                <c:pt idx="54">
                  <c:v>46600</c:v>
                </c:pt>
                <c:pt idx="55">
                  <c:v>46631</c:v>
                </c:pt>
                <c:pt idx="56">
                  <c:v>46661</c:v>
                </c:pt>
                <c:pt idx="57">
                  <c:v>46692</c:v>
                </c:pt>
                <c:pt idx="58">
                  <c:v>46722</c:v>
                </c:pt>
                <c:pt idx="59">
                  <c:v>46753</c:v>
                </c:pt>
                <c:pt idx="60">
                  <c:v>46784</c:v>
                </c:pt>
                <c:pt idx="61" formatCode="[$-409]mmmm\ d\,\ yyyy;@">
                  <c:v>46813</c:v>
                </c:pt>
                <c:pt idx="62" formatCode="[$-409]mmmm\ d\,\ yyyy;@">
                  <c:v>46844</c:v>
                </c:pt>
                <c:pt idx="63" formatCode="[$-409]mmmm\ d\,\ yyyy;@">
                  <c:v>46874</c:v>
                </c:pt>
                <c:pt idx="64" formatCode="[$-409]mmmm\ d\,\ yyyy;@">
                  <c:v>46905</c:v>
                </c:pt>
                <c:pt idx="65" formatCode="[$-409]mmmm\ d\,\ yyyy;@">
                  <c:v>46935</c:v>
                </c:pt>
                <c:pt idx="66" formatCode="[$-409]mmmm\ d\,\ yyyy;@">
                  <c:v>46966</c:v>
                </c:pt>
                <c:pt idx="67" formatCode="[$-409]mmmm\ d\,\ yyyy;@">
                  <c:v>46997</c:v>
                </c:pt>
              </c:numCache>
            </c:numRef>
          </c:xVal>
          <c:yVal>
            <c:numRef>
              <c:f>Comparison!$AR$4:$AR$71</c:f>
              <c:numCache>
                <c:formatCode>0.00</c:formatCode>
                <c:ptCount val="68"/>
                <c:pt idx="0">
                  <c:v>291.76600000000002</c:v>
                </c:pt>
                <c:pt idx="1">
                  <c:v>441.50900000000001</c:v>
                </c:pt>
                <c:pt idx="2">
                  <c:v>874.72400000000005</c:v>
                </c:pt>
                <c:pt idx="3">
                  <c:v>1589.03</c:v>
                </c:pt>
                <c:pt idx="4">
                  <c:v>3981.7930000000001</c:v>
                </c:pt>
                <c:pt idx="5">
                  <c:v>1445.885</c:v>
                </c:pt>
                <c:pt idx="6">
                  <c:v>534.971</c:v>
                </c:pt>
                <c:pt idx="7">
                  <c:v>333.31200000000001</c:v>
                </c:pt>
                <c:pt idx="8">
                  <c:v>506.01499999999999</c:v>
                </c:pt>
                <c:pt idx="9">
                  <c:v>527.68799999999999</c:v>
                </c:pt>
                <c:pt idx="10">
                  <c:v>449.34</c:v>
                </c:pt>
                <c:pt idx="11">
                  <c:v>421.63499999999999</c:v>
                </c:pt>
                <c:pt idx="12">
                  <c:v>383.00700000000001</c:v>
                </c:pt>
                <c:pt idx="13">
                  <c:v>542.39700000000005</c:v>
                </c:pt>
                <c:pt idx="14">
                  <c:v>1212.232</c:v>
                </c:pt>
                <c:pt idx="15">
                  <c:v>2516.3510000000001</c:v>
                </c:pt>
                <c:pt idx="16">
                  <c:v>5182.5349999999999</c:v>
                </c:pt>
                <c:pt idx="17">
                  <c:v>3725.6039999999998</c:v>
                </c:pt>
                <c:pt idx="18">
                  <c:v>868.75900000000001</c:v>
                </c:pt>
                <c:pt idx="19">
                  <c:v>552.15499999999997</c:v>
                </c:pt>
                <c:pt idx="20">
                  <c:v>627.39099999999996</c:v>
                </c:pt>
                <c:pt idx="21">
                  <c:v>593.92200000000003</c:v>
                </c:pt>
                <c:pt idx="22">
                  <c:v>466.21</c:v>
                </c:pt>
                <c:pt idx="23">
                  <c:v>439.37799999999999</c:v>
                </c:pt>
                <c:pt idx="24">
                  <c:v>411.09800000000001</c:v>
                </c:pt>
                <c:pt idx="25">
                  <c:v>589.95699999999999</c:v>
                </c:pt>
                <c:pt idx="26">
                  <c:v>1197.1859999999999</c:v>
                </c:pt>
                <c:pt idx="27">
                  <c:v>1363.8430000000001</c:v>
                </c:pt>
                <c:pt idx="28">
                  <c:v>429.721</c:v>
                </c:pt>
                <c:pt idx="29">
                  <c:v>103.756</c:v>
                </c:pt>
                <c:pt idx="30">
                  <c:v>154.15199999999999</c:v>
                </c:pt>
                <c:pt idx="31">
                  <c:v>187.74799999999999</c:v>
                </c:pt>
                <c:pt idx="32">
                  <c:v>265.39299999999997</c:v>
                </c:pt>
                <c:pt idx="33">
                  <c:v>335.5</c:v>
                </c:pt>
                <c:pt idx="34">
                  <c:v>311.74900000000002</c:v>
                </c:pt>
                <c:pt idx="35">
                  <c:v>285.767</c:v>
                </c:pt>
                <c:pt idx="36">
                  <c:v>287.483</c:v>
                </c:pt>
                <c:pt idx="37">
                  <c:v>377.40600000000001</c:v>
                </c:pt>
                <c:pt idx="38">
                  <c:v>371.45400000000001</c:v>
                </c:pt>
                <c:pt idx="39">
                  <c:v>747.01199999999994</c:v>
                </c:pt>
                <c:pt idx="40">
                  <c:v>1231.366</c:v>
                </c:pt>
                <c:pt idx="41">
                  <c:v>289.39699999999999</c:v>
                </c:pt>
                <c:pt idx="42">
                  <c:v>231.238</c:v>
                </c:pt>
                <c:pt idx="43">
                  <c:v>474.62700000000001</c:v>
                </c:pt>
                <c:pt idx="44">
                  <c:v>574.29700000000003</c:v>
                </c:pt>
                <c:pt idx="45">
                  <c:v>497.59800000000001</c:v>
                </c:pt>
                <c:pt idx="46">
                  <c:v>350.74400000000003</c:v>
                </c:pt>
                <c:pt idx="47">
                  <c:v>292.14100000000002</c:v>
                </c:pt>
                <c:pt idx="48">
                  <c:v>288.05399999999997</c:v>
                </c:pt>
                <c:pt idx="49">
                  <c:v>462.41699999999997</c:v>
                </c:pt>
                <c:pt idx="50">
                  <c:v>664.48099999999999</c:v>
                </c:pt>
                <c:pt idx="51">
                  <c:v>1649.5060000000001</c:v>
                </c:pt>
                <c:pt idx="52">
                  <c:v>2949.585</c:v>
                </c:pt>
                <c:pt idx="53">
                  <c:v>1061.269</c:v>
                </c:pt>
                <c:pt idx="54">
                  <c:v>444.49299999999999</c:v>
                </c:pt>
                <c:pt idx="55">
                  <c:v>449.94900000000001</c:v>
                </c:pt>
                <c:pt idx="56">
                  <c:v>661.24800000000005</c:v>
                </c:pt>
                <c:pt idx="57">
                  <c:v>489.077</c:v>
                </c:pt>
                <c:pt idx="58">
                  <c:v>384.09</c:v>
                </c:pt>
                <c:pt idx="59">
                  <c:v>351.01</c:v>
                </c:pt>
                <c:pt idx="60">
                  <c:v>441.39699999999999</c:v>
                </c:pt>
                <c:pt idx="61">
                  <c:v>659.93200000000002</c:v>
                </c:pt>
                <c:pt idx="62">
                  <c:v>714.077</c:v>
                </c:pt>
                <c:pt idx="63">
                  <c:v>1361.8150000000001</c:v>
                </c:pt>
                <c:pt idx="64">
                  <c:v>2191.998</c:v>
                </c:pt>
                <c:pt idx="65">
                  <c:v>835.09400000000005</c:v>
                </c:pt>
                <c:pt idx="66">
                  <c:v>286.59100000000001</c:v>
                </c:pt>
                <c:pt idx="67">
                  <c:v>268.39800000000002</c:v>
                </c:pt>
              </c:numCache>
            </c:numRef>
          </c:yVal>
          <c:smooth val="1"/>
          <c:extLst>
            <c:ext xmlns:c16="http://schemas.microsoft.com/office/drawing/2014/chart" uri="{C3380CC4-5D6E-409C-BE32-E72D297353CC}">
              <c16:uniqueId val="{00000016-A233-46E6-9151-6A4ED47F208F}"/>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Comparison!$U$4:$U$71</c:f>
              <c:numCache>
                <c:formatCode>[$-409]mmmm\-yy;@</c:formatCode>
                <c:ptCount val="68"/>
                <c:pt idx="0">
                  <c:v>44958</c:v>
                </c:pt>
                <c:pt idx="1">
                  <c:v>44986</c:v>
                </c:pt>
                <c:pt idx="2">
                  <c:v>45017</c:v>
                </c:pt>
                <c:pt idx="3">
                  <c:v>45047</c:v>
                </c:pt>
                <c:pt idx="4">
                  <c:v>45078</c:v>
                </c:pt>
                <c:pt idx="5">
                  <c:v>45108</c:v>
                </c:pt>
                <c:pt idx="6">
                  <c:v>45139</c:v>
                </c:pt>
                <c:pt idx="7">
                  <c:v>45170</c:v>
                </c:pt>
                <c:pt idx="8">
                  <c:v>45200</c:v>
                </c:pt>
                <c:pt idx="9">
                  <c:v>45231</c:v>
                </c:pt>
                <c:pt idx="10">
                  <c:v>45261</c:v>
                </c:pt>
                <c:pt idx="11">
                  <c:v>45292</c:v>
                </c:pt>
                <c:pt idx="12">
                  <c:v>45323</c:v>
                </c:pt>
                <c:pt idx="13">
                  <c:v>45352</c:v>
                </c:pt>
                <c:pt idx="14">
                  <c:v>45383</c:v>
                </c:pt>
                <c:pt idx="15">
                  <c:v>45413</c:v>
                </c:pt>
                <c:pt idx="16">
                  <c:v>45444</c:v>
                </c:pt>
                <c:pt idx="17">
                  <c:v>45474</c:v>
                </c:pt>
                <c:pt idx="18">
                  <c:v>45505</c:v>
                </c:pt>
                <c:pt idx="19">
                  <c:v>45536</c:v>
                </c:pt>
                <c:pt idx="20">
                  <c:v>45566</c:v>
                </c:pt>
                <c:pt idx="21">
                  <c:v>45597</c:v>
                </c:pt>
                <c:pt idx="22">
                  <c:v>45627</c:v>
                </c:pt>
                <c:pt idx="23">
                  <c:v>45658</c:v>
                </c:pt>
                <c:pt idx="24">
                  <c:v>45689</c:v>
                </c:pt>
                <c:pt idx="25">
                  <c:v>45717</c:v>
                </c:pt>
                <c:pt idx="26">
                  <c:v>45748</c:v>
                </c:pt>
                <c:pt idx="27">
                  <c:v>45778</c:v>
                </c:pt>
                <c:pt idx="28">
                  <c:v>45809</c:v>
                </c:pt>
                <c:pt idx="29">
                  <c:v>45839</c:v>
                </c:pt>
                <c:pt idx="30">
                  <c:v>45870</c:v>
                </c:pt>
                <c:pt idx="31">
                  <c:v>45901</c:v>
                </c:pt>
                <c:pt idx="32">
                  <c:v>45931</c:v>
                </c:pt>
                <c:pt idx="33">
                  <c:v>45962</c:v>
                </c:pt>
                <c:pt idx="34">
                  <c:v>45992</c:v>
                </c:pt>
                <c:pt idx="35">
                  <c:v>46023</c:v>
                </c:pt>
                <c:pt idx="36">
                  <c:v>46054</c:v>
                </c:pt>
                <c:pt idx="37">
                  <c:v>46082</c:v>
                </c:pt>
                <c:pt idx="38">
                  <c:v>46113</c:v>
                </c:pt>
                <c:pt idx="39">
                  <c:v>46143</c:v>
                </c:pt>
                <c:pt idx="40">
                  <c:v>46174</c:v>
                </c:pt>
                <c:pt idx="41">
                  <c:v>46204</c:v>
                </c:pt>
                <c:pt idx="42">
                  <c:v>46235</c:v>
                </c:pt>
                <c:pt idx="43">
                  <c:v>46266</c:v>
                </c:pt>
                <c:pt idx="44">
                  <c:v>46296</c:v>
                </c:pt>
                <c:pt idx="45">
                  <c:v>46327</c:v>
                </c:pt>
                <c:pt idx="46">
                  <c:v>46357</c:v>
                </c:pt>
                <c:pt idx="47">
                  <c:v>46388</c:v>
                </c:pt>
                <c:pt idx="48">
                  <c:v>46419</c:v>
                </c:pt>
                <c:pt idx="49">
                  <c:v>46447</c:v>
                </c:pt>
                <c:pt idx="50">
                  <c:v>46478</c:v>
                </c:pt>
                <c:pt idx="51">
                  <c:v>46508</c:v>
                </c:pt>
                <c:pt idx="52">
                  <c:v>46539</c:v>
                </c:pt>
                <c:pt idx="53">
                  <c:v>46569</c:v>
                </c:pt>
                <c:pt idx="54">
                  <c:v>46600</c:v>
                </c:pt>
                <c:pt idx="55">
                  <c:v>46631</c:v>
                </c:pt>
                <c:pt idx="56">
                  <c:v>46661</c:v>
                </c:pt>
                <c:pt idx="57">
                  <c:v>46692</c:v>
                </c:pt>
                <c:pt idx="58">
                  <c:v>46722</c:v>
                </c:pt>
                <c:pt idx="59">
                  <c:v>46753</c:v>
                </c:pt>
                <c:pt idx="60">
                  <c:v>46784</c:v>
                </c:pt>
                <c:pt idx="61" formatCode="[$-409]mmmm\ d\,\ yyyy;@">
                  <c:v>46813</c:v>
                </c:pt>
                <c:pt idx="62" formatCode="[$-409]mmmm\ d\,\ yyyy;@">
                  <c:v>46844</c:v>
                </c:pt>
                <c:pt idx="63" formatCode="[$-409]mmmm\ d\,\ yyyy;@">
                  <c:v>46874</c:v>
                </c:pt>
                <c:pt idx="64" formatCode="[$-409]mmmm\ d\,\ yyyy;@">
                  <c:v>46905</c:v>
                </c:pt>
                <c:pt idx="65" formatCode="[$-409]mmmm\ d\,\ yyyy;@">
                  <c:v>46935</c:v>
                </c:pt>
                <c:pt idx="66" formatCode="[$-409]mmmm\ d\,\ yyyy;@">
                  <c:v>46966</c:v>
                </c:pt>
                <c:pt idx="67" formatCode="[$-409]mmmm\ d\,\ yyyy;@">
                  <c:v>46997</c:v>
                </c:pt>
              </c:numCache>
            </c:numRef>
          </c:xVal>
          <c:yVal>
            <c:numRef>
              <c:f>Comparison!$AS$4:$AS$71</c:f>
              <c:numCache>
                <c:formatCode>0.00</c:formatCode>
                <c:ptCount val="68"/>
                <c:pt idx="0">
                  <c:v>281.32799999999997</c:v>
                </c:pt>
                <c:pt idx="1">
                  <c:v>438.91</c:v>
                </c:pt>
                <c:pt idx="2">
                  <c:v>924.33</c:v>
                </c:pt>
                <c:pt idx="3">
                  <c:v>2128.817</c:v>
                </c:pt>
                <c:pt idx="4">
                  <c:v>4793.9719999999998</c:v>
                </c:pt>
                <c:pt idx="5">
                  <c:v>3328.6970000000001</c:v>
                </c:pt>
                <c:pt idx="6">
                  <c:v>769.70699999999999</c:v>
                </c:pt>
                <c:pt idx="7">
                  <c:v>457.84699999999998</c:v>
                </c:pt>
                <c:pt idx="8">
                  <c:v>590.91099999999994</c:v>
                </c:pt>
                <c:pt idx="9">
                  <c:v>575.18799999999999</c:v>
                </c:pt>
                <c:pt idx="10">
                  <c:v>448.12900000000002</c:v>
                </c:pt>
                <c:pt idx="11">
                  <c:v>419.80700000000002</c:v>
                </c:pt>
                <c:pt idx="12">
                  <c:v>405.66199999999998</c:v>
                </c:pt>
                <c:pt idx="13">
                  <c:v>568.51400000000001</c:v>
                </c:pt>
                <c:pt idx="14">
                  <c:v>1179.7950000000001</c:v>
                </c:pt>
                <c:pt idx="15">
                  <c:v>1344.12</c:v>
                </c:pt>
                <c:pt idx="16">
                  <c:v>418.709</c:v>
                </c:pt>
                <c:pt idx="17">
                  <c:v>99.343999999999994</c:v>
                </c:pt>
                <c:pt idx="18">
                  <c:v>149.244</c:v>
                </c:pt>
                <c:pt idx="19">
                  <c:v>181.547</c:v>
                </c:pt>
                <c:pt idx="20">
                  <c:v>258.92</c:v>
                </c:pt>
                <c:pt idx="21">
                  <c:v>328.101</c:v>
                </c:pt>
                <c:pt idx="22">
                  <c:v>303.57799999999997</c:v>
                </c:pt>
                <c:pt idx="23">
                  <c:v>279.17099999999999</c:v>
                </c:pt>
                <c:pt idx="24">
                  <c:v>280.50200000000001</c:v>
                </c:pt>
                <c:pt idx="25">
                  <c:v>369.98500000000001</c:v>
                </c:pt>
                <c:pt idx="26">
                  <c:v>364.71499999999997</c:v>
                </c:pt>
                <c:pt idx="27">
                  <c:v>740.72199999999998</c:v>
                </c:pt>
                <c:pt idx="28">
                  <c:v>1227.2919999999999</c:v>
                </c:pt>
                <c:pt idx="29">
                  <c:v>286.84500000000003</c:v>
                </c:pt>
                <c:pt idx="30">
                  <c:v>228.81399999999999</c:v>
                </c:pt>
                <c:pt idx="31">
                  <c:v>471.459</c:v>
                </c:pt>
                <c:pt idx="32">
                  <c:v>571.26199999999994</c:v>
                </c:pt>
                <c:pt idx="33">
                  <c:v>494.65300000000002</c:v>
                </c:pt>
                <c:pt idx="34">
                  <c:v>348.02800000000002</c:v>
                </c:pt>
                <c:pt idx="35">
                  <c:v>289.28800000000001</c:v>
                </c:pt>
                <c:pt idx="36">
                  <c:v>285.06</c:v>
                </c:pt>
                <c:pt idx="37">
                  <c:v>459.26499999999999</c:v>
                </c:pt>
                <c:pt idx="38">
                  <c:v>661.73500000000001</c:v>
                </c:pt>
                <c:pt idx="39">
                  <c:v>1646.9490000000001</c:v>
                </c:pt>
                <c:pt idx="40">
                  <c:v>2947.8620000000001</c:v>
                </c:pt>
                <c:pt idx="41">
                  <c:v>1060.0730000000001</c:v>
                </c:pt>
                <c:pt idx="42">
                  <c:v>443.50599999999997</c:v>
                </c:pt>
                <c:pt idx="43">
                  <c:v>448.68799999999999</c:v>
                </c:pt>
                <c:pt idx="44">
                  <c:v>659.86500000000001</c:v>
                </c:pt>
                <c:pt idx="45">
                  <c:v>487.75200000000001</c:v>
                </c:pt>
                <c:pt idx="46">
                  <c:v>382.77199999999999</c:v>
                </c:pt>
                <c:pt idx="47">
                  <c:v>349.62900000000002</c:v>
                </c:pt>
                <c:pt idx="48">
                  <c:v>441.39699999999999</c:v>
                </c:pt>
                <c:pt idx="49">
                  <c:v>659.93200000000002</c:v>
                </c:pt>
                <c:pt idx="50">
                  <c:v>714.077</c:v>
                </c:pt>
                <c:pt idx="51">
                  <c:v>1361.8150000000001</c:v>
                </c:pt>
                <c:pt idx="52">
                  <c:v>2191.998</c:v>
                </c:pt>
                <c:pt idx="53">
                  <c:v>835.09400000000005</c:v>
                </c:pt>
                <c:pt idx="54">
                  <c:v>286.59100000000001</c:v>
                </c:pt>
                <c:pt idx="55">
                  <c:v>268.39800000000002</c:v>
                </c:pt>
                <c:pt idx="56">
                  <c:v>387.173</c:v>
                </c:pt>
                <c:pt idx="57">
                  <c:v>411.68900000000002</c:v>
                </c:pt>
                <c:pt idx="58">
                  <c:v>338.30099999999999</c:v>
                </c:pt>
                <c:pt idx="59">
                  <c:v>310.935</c:v>
                </c:pt>
                <c:pt idx="60">
                  <c:v>345.48399999999998</c:v>
                </c:pt>
                <c:pt idx="61">
                  <c:v>535.70299999999997</c:v>
                </c:pt>
                <c:pt idx="62">
                  <c:v>731.745</c:v>
                </c:pt>
                <c:pt idx="63">
                  <c:v>1938.0619999999999</c:v>
                </c:pt>
                <c:pt idx="64">
                  <c:v>2506.5219999999999</c:v>
                </c:pt>
                <c:pt idx="65">
                  <c:v>788.75400000000002</c:v>
                </c:pt>
                <c:pt idx="66">
                  <c:v>347.40300000000002</c:v>
                </c:pt>
                <c:pt idx="67">
                  <c:v>367.17</c:v>
                </c:pt>
              </c:numCache>
            </c:numRef>
          </c:yVal>
          <c:smooth val="1"/>
          <c:extLst>
            <c:ext xmlns:c16="http://schemas.microsoft.com/office/drawing/2014/chart" uri="{C3380CC4-5D6E-409C-BE32-E72D297353CC}">
              <c16:uniqueId val="{00000017-A233-46E6-9151-6A4ED47F208F}"/>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Comparison!$U$4:$U$71</c:f>
              <c:numCache>
                <c:formatCode>[$-409]mmmm\-yy;@</c:formatCode>
                <c:ptCount val="68"/>
                <c:pt idx="0">
                  <c:v>44958</c:v>
                </c:pt>
                <c:pt idx="1">
                  <c:v>44986</c:v>
                </c:pt>
                <c:pt idx="2">
                  <c:v>45017</c:v>
                </c:pt>
                <c:pt idx="3">
                  <c:v>45047</c:v>
                </c:pt>
                <c:pt idx="4">
                  <c:v>45078</c:v>
                </c:pt>
                <c:pt idx="5">
                  <c:v>45108</c:v>
                </c:pt>
                <c:pt idx="6">
                  <c:v>45139</c:v>
                </c:pt>
                <c:pt idx="7">
                  <c:v>45170</c:v>
                </c:pt>
                <c:pt idx="8">
                  <c:v>45200</c:v>
                </c:pt>
                <c:pt idx="9">
                  <c:v>45231</c:v>
                </c:pt>
                <c:pt idx="10">
                  <c:v>45261</c:v>
                </c:pt>
                <c:pt idx="11">
                  <c:v>45292</c:v>
                </c:pt>
                <c:pt idx="12">
                  <c:v>45323</c:v>
                </c:pt>
                <c:pt idx="13">
                  <c:v>45352</c:v>
                </c:pt>
                <c:pt idx="14">
                  <c:v>45383</c:v>
                </c:pt>
                <c:pt idx="15">
                  <c:v>45413</c:v>
                </c:pt>
                <c:pt idx="16">
                  <c:v>45444</c:v>
                </c:pt>
                <c:pt idx="17">
                  <c:v>45474</c:v>
                </c:pt>
                <c:pt idx="18">
                  <c:v>45505</c:v>
                </c:pt>
                <c:pt idx="19">
                  <c:v>45536</c:v>
                </c:pt>
                <c:pt idx="20">
                  <c:v>45566</c:v>
                </c:pt>
                <c:pt idx="21">
                  <c:v>45597</c:v>
                </c:pt>
                <c:pt idx="22">
                  <c:v>45627</c:v>
                </c:pt>
                <c:pt idx="23">
                  <c:v>45658</c:v>
                </c:pt>
                <c:pt idx="24">
                  <c:v>45689</c:v>
                </c:pt>
                <c:pt idx="25">
                  <c:v>45717</c:v>
                </c:pt>
                <c:pt idx="26">
                  <c:v>45748</c:v>
                </c:pt>
                <c:pt idx="27">
                  <c:v>45778</c:v>
                </c:pt>
                <c:pt idx="28">
                  <c:v>45809</c:v>
                </c:pt>
                <c:pt idx="29">
                  <c:v>45839</c:v>
                </c:pt>
                <c:pt idx="30">
                  <c:v>45870</c:v>
                </c:pt>
                <c:pt idx="31">
                  <c:v>45901</c:v>
                </c:pt>
                <c:pt idx="32">
                  <c:v>45931</c:v>
                </c:pt>
                <c:pt idx="33">
                  <c:v>45962</c:v>
                </c:pt>
                <c:pt idx="34">
                  <c:v>45992</c:v>
                </c:pt>
                <c:pt idx="35">
                  <c:v>46023</c:v>
                </c:pt>
                <c:pt idx="36">
                  <c:v>46054</c:v>
                </c:pt>
                <c:pt idx="37">
                  <c:v>46082</c:v>
                </c:pt>
                <c:pt idx="38">
                  <c:v>46113</c:v>
                </c:pt>
                <c:pt idx="39">
                  <c:v>46143</c:v>
                </c:pt>
                <c:pt idx="40">
                  <c:v>46174</c:v>
                </c:pt>
                <c:pt idx="41">
                  <c:v>46204</c:v>
                </c:pt>
                <c:pt idx="42">
                  <c:v>46235</c:v>
                </c:pt>
                <c:pt idx="43">
                  <c:v>46266</c:v>
                </c:pt>
                <c:pt idx="44">
                  <c:v>46296</c:v>
                </c:pt>
                <c:pt idx="45">
                  <c:v>46327</c:v>
                </c:pt>
                <c:pt idx="46">
                  <c:v>46357</c:v>
                </c:pt>
                <c:pt idx="47">
                  <c:v>46388</c:v>
                </c:pt>
                <c:pt idx="48">
                  <c:v>46419</c:v>
                </c:pt>
                <c:pt idx="49">
                  <c:v>46447</c:v>
                </c:pt>
                <c:pt idx="50">
                  <c:v>46478</c:v>
                </c:pt>
                <c:pt idx="51">
                  <c:v>46508</c:v>
                </c:pt>
                <c:pt idx="52">
                  <c:v>46539</c:v>
                </c:pt>
                <c:pt idx="53">
                  <c:v>46569</c:v>
                </c:pt>
                <c:pt idx="54">
                  <c:v>46600</c:v>
                </c:pt>
                <c:pt idx="55">
                  <c:v>46631</c:v>
                </c:pt>
                <c:pt idx="56">
                  <c:v>46661</c:v>
                </c:pt>
                <c:pt idx="57">
                  <c:v>46692</c:v>
                </c:pt>
                <c:pt idx="58">
                  <c:v>46722</c:v>
                </c:pt>
                <c:pt idx="59">
                  <c:v>46753</c:v>
                </c:pt>
                <c:pt idx="60">
                  <c:v>46784</c:v>
                </c:pt>
                <c:pt idx="61" formatCode="[$-409]mmmm\ d\,\ yyyy;@">
                  <c:v>46813</c:v>
                </c:pt>
                <c:pt idx="62" formatCode="[$-409]mmmm\ d\,\ yyyy;@">
                  <c:v>46844</c:v>
                </c:pt>
                <c:pt idx="63" formatCode="[$-409]mmmm\ d\,\ yyyy;@">
                  <c:v>46874</c:v>
                </c:pt>
                <c:pt idx="64" formatCode="[$-409]mmmm\ d\,\ yyyy;@">
                  <c:v>46905</c:v>
                </c:pt>
                <c:pt idx="65" formatCode="[$-409]mmmm\ d\,\ yyyy;@">
                  <c:v>46935</c:v>
                </c:pt>
                <c:pt idx="66" formatCode="[$-409]mmmm\ d\,\ yyyy;@">
                  <c:v>46966</c:v>
                </c:pt>
                <c:pt idx="67" formatCode="[$-409]mmmm\ d\,\ yyyy;@">
                  <c:v>46997</c:v>
                </c:pt>
              </c:numCache>
            </c:numRef>
          </c:xVal>
          <c:yVal>
            <c:numRef>
              <c:f>Comparison!$AT$4:$AT$71</c:f>
              <c:numCache>
                <c:formatCode>0.00</c:formatCode>
                <c:ptCount val="68"/>
                <c:pt idx="0">
                  <c:v>282.66300000000001</c:v>
                </c:pt>
                <c:pt idx="1">
                  <c:v>493.95600000000002</c:v>
                </c:pt>
                <c:pt idx="2">
                  <c:v>1372.683</c:v>
                </c:pt>
                <c:pt idx="3">
                  <c:v>2257.0070000000001</c:v>
                </c:pt>
                <c:pt idx="4">
                  <c:v>1088.579</c:v>
                </c:pt>
                <c:pt idx="5">
                  <c:v>255.24799999999999</c:v>
                </c:pt>
                <c:pt idx="6">
                  <c:v>178.126</c:v>
                </c:pt>
                <c:pt idx="7">
                  <c:v>184.68</c:v>
                </c:pt>
                <c:pt idx="8">
                  <c:v>278.43400000000003</c:v>
                </c:pt>
                <c:pt idx="9">
                  <c:v>345.51499999999999</c:v>
                </c:pt>
                <c:pt idx="10">
                  <c:v>318.99900000000002</c:v>
                </c:pt>
                <c:pt idx="11">
                  <c:v>285.65600000000001</c:v>
                </c:pt>
                <c:pt idx="12">
                  <c:v>309.49200000000002</c:v>
                </c:pt>
                <c:pt idx="13">
                  <c:v>381.55</c:v>
                </c:pt>
                <c:pt idx="14">
                  <c:v>379.76499999999999</c:v>
                </c:pt>
                <c:pt idx="15">
                  <c:v>821.82600000000002</c:v>
                </c:pt>
                <c:pt idx="16">
                  <c:v>1279.8879999999999</c:v>
                </c:pt>
                <c:pt idx="17">
                  <c:v>301.91399999999999</c:v>
                </c:pt>
                <c:pt idx="18">
                  <c:v>237.61099999999999</c:v>
                </c:pt>
                <c:pt idx="19">
                  <c:v>479.08</c:v>
                </c:pt>
                <c:pt idx="20">
                  <c:v>578.30799999999999</c:v>
                </c:pt>
                <c:pt idx="21">
                  <c:v>499.75299999999999</c:v>
                </c:pt>
                <c:pt idx="22">
                  <c:v>350.73399999999998</c:v>
                </c:pt>
                <c:pt idx="23">
                  <c:v>291.738</c:v>
                </c:pt>
                <c:pt idx="24">
                  <c:v>287.59199999999998</c:v>
                </c:pt>
                <c:pt idx="25">
                  <c:v>461.60300000000001</c:v>
                </c:pt>
                <c:pt idx="26">
                  <c:v>665.90099999999995</c:v>
                </c:pt>
                <c:pt idx="27">
                  <c:v>1658.201</c:v>
                </c:pt>
                <c:pt idx="28">
                  <c:v>2956.2620000000002</c:v>
                </c:pt>
                <c:pt idx="29">
                  <c:v>1061.6369999999999</c:v>
                </c:pt>
                <c:pt idx="30">
                  <c:v>444.45400000000001</c:v>
                </c:pt>
                <c:pt idx="31">
                  <c:v>449.38299999999998</c:v>
                </c:pt>
                <c:pt idx="32">
                  <c:v>660.70799999999997</c:v>
                </c:pt>
                <c:pt idx="33">
                  <c:v>488.20699999999999</c:v>
                </c:pt>
                <c:pt idx="34">
                  <c:v>382.80399999999997</c:v>
                </c:pt>
                <c:pt idx="35">
                  <c:v>349.59699999999998</c:v>
                </c:pt>
                <c:pt idx="36">
                  <c:v>441.202</c:v>
                </c:pt>
                <c:pt idx="37">
                  <c:v>659.66800000000001</c:v>
                </c:pt>
                <c:pt idx="38">
                  <c:v>714.26499999999999</c:v>
                </c:pt>
                <c:pt idx="39">
                  <c:v>1361.1010000000001</c:v>
                </c:pt>
                <c:pt idx="40">
                  <c:v>2186.9630000000002</c:v>
                </c:pt>
                <c:pt idx="41">
                  <c:v>835.33900000000006</c:v>
                </c:pt>
                <c:pt idx="42">
                  <c:v>286.803</c:v>
                </c:pt>
                <c:pt idx="43">
                  <c:v>268.56599999999997</c:v>
                </c:pt>
                <c:pt idx="44">
                  <c:v>387.30500000000001</c:v>
                </c:pt>
                <c:pt idx="45">
                  <c:v>411.60199999999998</c:v>
                </c:pt>
                <c:pt idx="46">
                  <c:v>338.05200000000002</c:v>
                </c:pt>
                <c:pt idx="47">
                  <c:v>310.65899999999999</c:v>
                </c:pt>
                <c:pt idx="48">
                  <c:v>345.48399999999998</c:v>
                </c:pt>
                <c:pt idx="49">
                  <c:v>535.70299999999997</c:v>
                </c:pt>
                <c:pt idx="50">
                  <c:v>731.745</c:v>
                </c:pt>
                <c:pt idx="51">
                  <c:v>1938.0619999999999</c:v>
                </c:pt>
                <c:pt idx="52">
                  <c:v>2506.5219999999999</c:v>
                </c:pt>
                <c:pt idx="53">
                  <c:v>788.75400000000002</c:v>
                </c:pt>
                <c:pt idx="54">
                  <c:v>347.40300000000002</c:v>
                </c:pt>
                <c:pt idx="55">
                  <c:v>367.17</c:v>
                </c:pt>
                <c:pt idx="56">
                  <c:v>465.40699999999998</c:v>
                </c:pt>
                <c:pt idx="57">
                  <c:v>452.26400000000001</c:v>
                </c:pt>
                <c:pt idx="58">
                  <c:v>379.827</c:v>
                </c:pt>
                <c:pt idx="59">
                  <c:v>410.60500000000002</c:v>
                </c:pt>
                <c:pt idx="60">
                  <c:v>546.03899999999999</c:v>
                </c:pt>
                <c:pt idx="61">
                  <c:v>1182.059</c:v>
                </c:pt>
                <c:pt idx="62">
                  <c:v>1877.377</c:v>
                </c:pt>
                <c:pt idx="63">
                  <c:v>2455.1010000000001</c:v>
                </c:pt>
                <c:pt idx="64">
                  <c:v>3236.152</c:v>
                </c:pt>
                <c:pt idx="65">
                  <c:v>1159.6320000000001</c:v>
                </c:pt>
                <c:pt idx="66">
                  <c:v>495.91399999999999</c:v>
                </c:pt>
                <c:pt idx="67">
                  <c:v>368.11399999999998</c:v>
                </c:pt>
              </c:numCache>
            </c:numRef>
          </c:yVal>
          <c:smooth val="1"/>
          <c:extLst>
            <c:ext xmlns:c16="http://schemas.microsoft.com/office/drawing/2014/chart" uri="{C3380CC4-5D6E-409C-BE32-E72D297353CC}">
              <c16:uniqueId val="{00000018-A233-46E6-9151-6A4ED47F208F}"/>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Comparison!$U$4:$U$71</c:f>
              <c:numCache>
                <c:formatCode>[$-409]mmmm\-yy;@</c:formatCode>
                <c:ptCount val="68"/>
                <c:pt idx="0">
                  <c:v>44958</c:v>
                </c:pt>
                <c:pt idx="1">
                  <c:v>44986</c:v>
                </c:pt>
                <c:pt idx="2">
                  <c:v>45017</c:v>
                </c:pt>
                <c:pt idx="3">
                  <c:v>45047</c:v>
                </c:pt>
                <c:pt idx="4">
                  <c:v>45078</c:v>
                </c:pt>
                <c:pt idx="5">
                  <c:v>45108</c:v>
                </c:pt>
                <c:pt idx="6">
                  <c:v>45139</c:v>
                </c:pt>
                <c:pt idx="7">
                  <c:v>45170</c:v>
                </c:pt>
                <c:pt idx="8">
                  <c:v>45200</c:v>
                </c:pt>
                <c:pt idx="9">
                  <c:v>45231</c:v>
                </c:pt>
                <c:pt idx="10">
                  <c:v>45261</c:v>
                </c:pt>
                <c:pt idx="11">
                  <c:v>45292</c:v>
                </c:pt>
                <c:pt idx="12">
                  <c:v>45323</c:v>
                </c:pt>
                <c:pt idx="13">
                  <c:v>45352</c:v>
                </c:pt>
                <c:pt idx="14">
                  <c:v>45383</c:v>
                </c:pt>
                <c:pt idx="15">
                  <c:v>45413</c:v>
                </c:pt>
                <c:pt idx="16">
                  <c:v>45444</c:v>
                </c:pt>
                <c:pt idx="17">
                  <c:v>45474</c:v>
                </c:pt>
                <c:pt idx="18">
                  <c:v>45505</c:v>
                </c:pt>
                <c:pt idx="19">
                  <c:v>45536</c:v>
                </c:pt>
                <c:pt idx="20">
                  <c:v>45566</c:v>
                </c:pt>
                <c:pt idx="21">
                  <c:v>45597</c:v>
                </c:pt>
                <c:pt idx="22">
                  <c:v>45627</c:v>
                </c:pt>
                <c:pt idx="23">
                  <c:v>45658</c:v>
                </c:pt>
                <c:pt idx="24">
                  <c:v>45689</c:v>
                </c:pt>
                <c:pt idx="25">
                  <c:v>45717</c:v>
                </c:pt>
                <c:pt idx="26">
                  <c:v>45748</c:v>
                </c:pt>
                <c:pt idx="27">
                  <c:v>45778</c:v>
                </c:pt>
                <c:pt idx="28">
                  <c:v>45809</c:v>
                </c:pt>
                <c:pt idx="29">
                  <c:v>45839</c:v>
                </c:pt>
                <c:pt idx="30">
                  <c:v>45870</c:v>
                </c:pt>
                <c:pt idx="31">
                  <c:v>45901</c:v>
                </c:pt>
                <c:pt idx="32">
                  <c:v>45931</c:v>
                </c:pt>
                <c:pt idx="33">
                  <c:v>45962</c:v>
                </c:pt>
                <c:pt idx="34">
                  <c:v>45992</c:v>
                </c:pt>
                <c:pt idx="35">
                  <c:v>46023</c:v>
                </c:pt>
                <c:pt idx="36">
                  <c:v>46054</c:v>
                </c:pt>
                <c:pt idx="37">
                  <c:v>46082</c:v>
                </c:pt>
                <c:pt idx="38">
                  <c:v>46113</c:v>
                </c:pt>
                <c:pt idx="39">
                  <c:v>46143</c:v>
                </c:pt>
                <c:pt idx="40">
                  <c:v>46174</c:v>
                </c:pt>
                <c:pt idx="41">
                  <c:v>46204</c:v>
                </c:pt>
                <c:pt idx="42">
                  <c:v>46235</c:v>
                </c:pt>
                <c:pt idx="43">
                  <c:v>46266</c:v>
                </c:pt>
                <c:pt idx="44">
                  <c:v>46296</c:v>
                </c:pt>
                <c:pt idx="45">
                  <c:v>46327</c:v>
                </c:pt>
                <c:pt idx="46">
                  <c:v>46357</c:v>
                </c:pt>
                <c:pt idx="47">
                  <c:v>46388</c:v>
                </c:pt>
                <c:pt idx="48">
                  <c:v>46419</c:v>
                </c:pt>
                <c:pt idx="49">
                  <c:v>46447</c:v>
                </c:pt>
                <c:pt idx="50">
                  <c:v>46478</c:v>
                </c:pt>
                <c:pt idx="51">
                  <c:v>46508</c:v>
                </c:pt>
                <c:pt idx="52">
                  <c:v>46539</c:v>
                </c:pt>
                <c:pt idx="53">
                  <c:v>46569</c:v>
                </c:pt>
                <c:pt idx="54">
                  <c:v>46600</c:v>
                </c:pt>
                <c:pt idx="55">
                  <c:v>46631</c:v>
                </c:pt>
                <c:pt idx="56">
                  <c:v>46661</c:v>
                </c:pt>
                <c:pt idx="57">
                  <c:v>46692</c:v>
                </c:pt>
                <c:pt idx="58">
                  <c:v>46722</c:v>
                </c:pt>
                <c:pt idx="59">
                  <c:v>46753</c:v>
                </c:pt>
                <c:pt idx="60">
                  <c:v>46784</c:v>
                </c:pt>
                <c:pt idx="61" formatCode="[$-409]mmmm\ d\,\ yyyy;@">
                  <c:v>46813</c:v>
                </c:pt>
                <c:pt idx="62" formatCode="[$-409]mmmm\ d\,\ yyyy;@">
                  <c:v>46844</c:v>
                </c:pt>
                <c:pt idx="63" formatCode="[$-409]mmmm\ d\,\ yyyy;@">
                  <c:v>46874</c:v>
                </c:pt>
                <c:pt idx="64" formatCode="[$-409]mmmm\ d\,\ yyyy;@">
                  <c:v>46905</c:v>
                </c:pt>
                <c:pt idx="65" formatCode="[$-409]mmmm\ d\,\ yyyy;@">
                  <c:v>46935</c:v>
                </c:pt>
                <c:pt idx="66" formatCode="[$-409]mmmm\ d\,\ yyyy;@">
                  <c:v>46966</c:v>
                </c:pt>
                <c:pt idx="67" formatCode="[$-409]mmmm\ d\,\ yyyy;@">
                  <c:v>46997</c:v>
                </c:pt>
              </c:numCache>
            </c:numRef>
          </c:xVal>
          <c:yVal>
            <c:numRef>
              <c:f>Comparison!$AU$4:$AU$71</c:f>
              <c:numCache>
                <c:formatCode>0.00</c:formatCode>
                <c:ptCount val="68"/>
                <c:pt idx="0">
                  <c:v>265.92500000000001</c:v>
                </c:pt>
                <c:pt idx="1">
                  <c:v>421.39100000000002</c:v>
                </c:pt>
                <c:pt idx="2">
                  <c:v>599.30700000000002</c:v>
                </c:pt>
                <c:pt idx="3">
                  <c:v>2036.6</c:v>
                </c:pt>
                <c:pt idx="4">
                  <c:v>2790.0010000000002</c:v>
                </c:pt>
                <c:pt idx="5">
                  <c:v>772.553</c:v>
                </c:pt>
                <c:pt idx="6">
                  <c:v>375.05900000000003</c:v>
                </c:pt>
                <c:pt idx="7">
                  <c:v>531.57799999999997</c:v>
                </c:pt>
                <c:pt idx="8">
                  <c:v>679.71</c:v>
                </c:pt>
                <c:pt idx="9">
                  <c:v>577.82100000000003</c:v>
                </c:pt>
                <c:pt idx="10">
                  <c:v>405.61200000000002</c:v>
                </c:pt>
                <c:pt idx="11">
                  <c:v>345.85399999999998</c:v>
                </c:pt>
                <c:pt idx="12">
                  <c:v>358.36799999999999</c:v>
                </c:pt>
                <c:pt idx="13">
                  <c:v>526.30600000000004</c:v>
                </c:pt>
                <c:pt idx="14">
                  <c:v>815.97299999999996</c:v>
                </c:pt>
                <c:pt idx="15">
                  <c:v>1940.9670000000001</c:v>
                </c:pt>
                <c:pt idx="16">
                  <c:v>3062.9769999999999</c:v>
                </c:pt>
                <c:pt idx="17">
                  <c:v>1057.95</c:v>
                </c:pt>
                <c:pt idx="18">
                  <c:v>458.86599999999999</c:v>
                </c:pt>
                <c:pt idx="19">
                  <c:v>470.51900000000001</c:v>
                </c:pt>
                <c:pt idx="20">
                  <c:v>676.14599999999996</c:v>
                </c:pt>
                <c:pt idx="21">
                  <c:v>496.57499999999999</c:v>
                </c:pt>
                <c:pt idx="22">
                  <c:v>393.517</c:v>
                </c:pt>
                <c:pt idx="23">
                  <c:v>361.81400000000002</c:v>
                </c:pt>
                <c:pt idx="24">
                  <c:v>460.113</c:v>
                </c:pt>
                <c:pt idx="25">
                  <c:v>681.24900000000002</c:v>
                </c:pt>
                <c:pt idx="26">
                  <c:v>730.18499999999995</c:v>
                </c:pt>
                <c:pt idx="27">
                  <c:v>1451</c:v>
                </c:pt>
                <c:pt idx="28">
                  <c:v>2220.4259999999999</c:v>
                </c:pt>
                <c:pt idx="29">
                  <c:v>798.66200000000003</c:v>
                </c:pt>
                <c:pt idx="30">
                  <c:v>286.84899999999999</c:v>
                </c:pt>
                <c:pt idx="31">
                  <c:v>270.29399999999998</c:v>
                </c:pt>
                <c:pt idx="32">
                  <c:v>394.15699999999998</c:v>
                </c:pt>
                <c:pt idx="33">
                  <c:v>411.94</c:v>
                </c:pt>
                <c:pt idx="34">
                  <c:v>340.714</c:v>
                </c:pt>
                <c:pt idx="35">
                  <c:v>314.80599999999998</c:v>
                </c:pt>
                <c:pt idx="36">
                  <c:v>353.755</c:v>
                </c:pt>
                <c:pt idx="37">
                  <c:v>540.27099999999996</c:v>
                </c:pt>
                <c:pt idx="38">
                  <c:v>772.55499999999995</c:v>
                </c:pt>
                <c:pt idx="39">
                  <c:v>2012.337</c:v>
                </c:pt>
                <c:pt idx="40">
                  <c:v>2503.203</c:v>
                </c:pt>
                <c:pt idx="41">
                  <c:v>741.68200000000002</c:v>
                </c:pt>
                <c:pt idx="42">
                  <c:v>346.44499999999999</c:v>
                </c:pt>
                <c:pt idx="43">
                  <c:v>374.50099999999998</c:v>
                </c:pt>
                <c:pt idx="44">
                  <c:v>458.4</c:v>
                </c:pt>
                <c:pt idx="45">
                  <c:v>450.42200000000003</c:v>
                </c:pt>
                <c:pt idx="46">
                  <c:v>380.822</c:v>
                </c:pt>
                <c:pt idx="47">
                  <c:v>411.12299999999999</c:v>
                </c:pt>
                <c:pt idx="48">
                  <c:v>546.03899999999999</c:v>
                </c:pt>
                <c:pt idx="49">
                  <c:v>1182.059</c:v>
                </c:pt>
                <c:pt idx="50">
                  <c:v>1877.377</c:v>
                </c:pt>
                <c:pt idx="51">
                  <c:v>2455.1010000000001</c:v>
                </c:pt>
                <c:pt idx="52">
                  <c:v>3236.152</c:v>
                </c:pt>
                <c:pt idx="53">
                  <c:v>1159.6320000000001</c:v>
                </c:pt>
                <c:pt idx="54">
                  <c:v>495.91399999999999</c:v>
                </c:pt>
                <c:pt idx="55">
                  <c:v>368.11399999999998</c:v>
                </c:pt>
                <c:pt idx="56">
                  <c:v>542.64200000000005</c:v>
                </c:pt>
                <c:pt idx="57">
                  <c:v>494.07600000000002</c:v>
                </c:pt>
                <c:pt idx="58">
                  <c:v>423.67399999999998</c:v>
                </c:pt>
                <c:pt idx="59">
                  <c:v>378.55799999999999</c:v>
                </c:pt>
                <c:pt idx="60">
                  <c:v>372.541</c:v>
                </c:pt>
                <c:pt idx="61">
                  <c:v>436.41800000000001</c:v>
                </c:pt>
                <c:pt idx="62">
                  <c:v>492.36799999999999</c:v>
                </c:pt>
                <c:pt idx="63">
                  <c:v>1281.893</c:v>
                </c:pt>
                <c:pt idx="64">
                  <c:v>957.255</c:v>
                </c:pt>
                <c:pt idx="65">
                  <c:v>258.97699999999998</c:v>
                </c:pt>
                <c:pt idx="66">
                  <c:v>159.41200000000001</c:v>
                </c:pt>
                <c:pt idx="67">
                  <c:v>176.84299999999999</c:v>
                </c:pt>
              </c:numCache>
            </c:numRef>
          </c:yVal>
          <c:smooth val="1"/>
          <c:extLst>
            <c:ext xmlns:c16="http://schemas.microsoft.com/office/drawing/2014/chart" uri="{C3380CC4-5D6E-409C-BE32-E72D297353CC}">
              <c16:uniqueId val="{00000019-A233-46E6-9151-6A4ED47F208F}"/>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Comparison!$U$4:$U$71</c:f>
              <c:numCache>
                <c:formatCode>[$-409]mmmm\-yy;@</c:formatCode>
                <c:ptCount val="68"/>
                <c:pt idx="0">
                  <c:v>44958</c:v>
                </c:pt>
                <c:pt idx="1">
                  <c:v>44986</c:v>
                </c:pt>
                <c:pt idx="2">
                  <c:v>45017</c:v>
                </c:pt>
                <c:pt idx="3">
                  <c:v>45047</c:v>
                </c:pt>
                <c:pt idx="4">
                  <c:v>45078</c:v>
                </c:pt>
                <c:pt idx="5">
                  <c:v>45108</c:v>
                </c:pt>
                <c:pt idx="6">
                  <c:v>45139</c:v>
                </c:pt>
                <c:pt idx="7">
                  <c:v>45170</c:v>
                </c:pt>
                <c:pt idx="8">
                  <c:v>45200</c:v>
                </c:pt>
                <c:pt idx="9">
                  <c:v>45231</c:v>
                </c:pt>
                <c:pt idx="10">
                  <c:v>45261</c:v>
                </c:pt>
                <c:pt idx="11">
                  <c:v>45292</c:v>
                </c:pt>
                <c:pt idx="12">
                  <c:v>45323</c:v>
                </c:pt>
                <c:pt idx="13">
                  <c:v>45352</c:v>
                </c:pt>
                <c:pt idx="14">
                  <c:v>45383</c:v>
                </c:pt>
                <c:pt idx="15">
                  <c:v>45413</c:v>
                </c:pt>
                <c:pt idx="16">
                  <c:v>45444</c:v>
                </c:pt>
                <c:pt idx="17">
                  <c:v>45474</c:v>
                </c:pt>
                <c:pt idx="18">
                  <c:v>45505</c:v>
                </c:pt>
                <c:pt idx="19">
                  <c:v>45536</c:v>
                </c:pt>
                <c:pt idx="20">
                  <c:v>45566</c:v>
                </c:pt>
                <c:pt idx="21">
                  <c:v>45597</c:v>
                </c:pt>
                <c:pt idx="22">
                  <c:v>45627</c:v>
                </c:pt>
                <c:pt idx="23">
                  <c:v>45658</c:v>
                </c:pt>
                <c:pt idx="24">
                  <c:v>45689</c:v>
                </c:pt>
                <c:pt idx="25">
                  <c:v>45717</c:v>
                </c:pt>
                <c:pt idx="26">
                  <c:v>45748</c:v>
                </c:pt>
                <c:pt idx="27">
                  <c:v>45778</c:v>
                </c:pt>
                <c:pt idx="28">
                  <c:v>45809</c:v>
                </c:pt>
                <c:pt idx="29">
                  <c:v>45839</c:v>
                </c:pt>
                <c:pt idx="30">
                  <c:v>45870</c:v>
                </c:pt>
                <c:pt idx="31">
                  <c:v>45901</c:v>
                </c:pt>
                <c:pt idx="32">
                  <c:v>45931</c:v>
                </c:pt>
                <c:pt idx="33">
                  <c:v>45962</c:v>
                </c:pt>
                <c:pt idx="34">
                  <c:v>45992</c:v>
                </c:pt>
                <c:pt idx="35">
                  <c:v>46023</c:v>
                </c:pt>
                <c:pt idx="36">
                  <c:v>46054</c:v>
                </c:pt>
                <c:pt idx="37">
                  <c:v>46082</c:v>
                </c:pt>
                <c:pt idx="38">
                  <c:v>46113</c:v>
                </c:pt>
                <c:pt idx="39">
                  <c:v>46143</c:v>
                </c:pt>
                <c:pt idx="40">
                  <c:v>46174</c:v>
                </c:pt>
                <c:pt idx="41">
                  <c:v>46204</c:v>
                </c:pt>
                <c:pt idx="42">
                  <c:v>46235</c:v>
                </c:pt>
                <c:pt idx="43">
                  <c:v>46266</c:v>
                </c:pt>
                <c:pt idx="44">
                  <c:v>46296</c:v>
                </c:pt>
                <c:pt idx="45">
                  <c:v>46327</c:v>
                </c:pt>
                <c:pt idx="46">
                  <c:v>46357</c:v>
                </c:pt>
                <c:pt idx="47">
                  <c:v>46388</c:v>
                </c:pt>
                <c:pt idx="48">
                  <c:v>46419</c:v>
                </c:pt>
                <c:pt idx="49">
                  <c:v>46447</c:v>
                </c:pt>
                <c:pt idx="50">
                  <c:v>46478</c:v>
                </c:pt>
                <c:pt idx="51">
                  <c:v>46508</c:v>
                </c:pt>
                <c:pt idx="52">
                  <c:v>46539</c:v>
                </c:pt>
                <c:pt idx="53">
                  <c:v>46569</c:v>
                </c:pt>
                <c:pt idx="54">
                  <c:v>46600</c:v>
                </c:pt>
                <c:pt idx="55">
                  <c:v>46631</c:v>
                </c:pt>
                <c:pt idx="56">
                  <c:v>46661</c:v>
                </c:pt>
                <c:pt idx="57">
                  <c:v>46692</c:v>
                </c:pt>
                <c:pt idx="58">
                  <c:v>46722</c:v>
                </c:pt>
                <c:pt idx="59">
                  <c:v>46753</c:v>
                </c:pt>
                <c:pt idx="60">
                  <c:v>46784</c:v>
                </c:pt>
                <c:pt idx="61" formatCode="[$-409]mmmm\ d\,\ yyyy;@">
                  <c:v>46813</c:v>
                </c:pt>
                <c:pt idx="62" formatCode="[$-409]mmmm\ d\,\ yyyy;@">
                  <c:v>46844</c:v>
                </c:pt>
                <c:pt idx="63" formatCode="[$-409]mmmm\ d\,\ yyyy;@">
                  <c:v>46874</c:v>
                </c:pt>
                <c:pt idx="64" formatCode="[$-409]mmmm\ d\,\ yyyy;@">
                  <c:v>46905</c:v>
                </c:pt>
                <c:pt idx="65" formatCode="[$-409]mmmm\ d\,\ yyyy;@">
                  <c:v>46935</c:v>
                </c:pt>
                <c:pt idx="66" formatCode="[$-409]mmmm\ d\,\ yyyy;@">
                  <c:v>46966</c:v>
                </c:pt>
                <c:pt idx="67" formatCode="[$-409]mmmm\ d\,\ yyyy;@">
                  <c:v>46997</c:v>
                </c:pt>
              </c:numCache>
            </c:numRef>
          </c:xVal>
          <c:yVal>
            <c:numRef>
              <c:f>Comparison!$AV$4:$AV$71</c:f>
              <c:numCache>
                <c:formatCode>0.00</c:formatCode>
                <c:ptCount val="68"/>
                <c:pt idx="0">
                  <c:v>300.60199999999998</c:v>
                </c:pt>
                <c:pt idx="1">
                  <c:v>506.04399999999998</c:v>
                </c:pt>
                <c:pt idx="2">
                  <c:v>711.88199999999995</c:v>
                </c:pt>
                <c:pt idx="3">
                  <c:v>1937.9359999999999</c:v>
                </c:pt>
                <c:pt idx="4">
                  <c:v>3647.692</c:v>
                </c:pt>
                <c:pt idx="5">
                  <c:v>1216.21</c:v>
                </c:pt>
                <c:pt idx="6">
                  <c:v>479.565</c:v>
                </c:pt>
                <c:pt idx="7">
                  <c:v>444.12</c:v>
                </c:pt>
                <c:pt idx="8">
                  <c:v>716.52300000000002</c:v>
                </c:pt>
                <c:pt idx="9">
                  <c:v>526.25</c:v>
                </c:pt>
                <c:pt idx="10">
                  <c:v>412.077</c:v>
                </c:pt>
                <c:pt idx="11">
                  <c:v>378.73099999999999</c:v>
                </c:pt>
                <c:pt idx="12">
                  <c:v>496.399</c:v>
                </c:pt>
                <c:pt idx="13">
                  <c:v>712.15599999999995</c:v>
                </c:pt>
                <c:pt idx="14">
                  <c:v>777.86400000000003</c:v>
                </c:pt>
                <c:pt idx="15">
                  <c:v>1508.0039999999999</c:v>
                </c:pt>
                <c:pt idx="16">
                  <c:v>2247.1489999999999</c:v>
                </c:pt>
                <c:pt idx="17">
                  <c:v>814.35599999999999</c:v>
                </c:pt>
                <c:pt idx="18">
                  <c:v>297.50200000000001</c:v>
                </c:pt>
                <c:pt idx="19">
                  <c:v>278.976</c:v>
                </c:pt>
                <c:pt idx="20">
                  <c:v>402.84899999999999</c:v>
                </c:pt>
                <c:pt idx="21">
                  <c:v>419.399</c:v>
                </c:pt>
                <c:pt idx="22">
                  <c:v>346.14600000000002</c:v>
                </c:pt>
                <c:pt idx="23">
                  <c:v>321</c:v>
                </c:pt>
                <c:pt idx="24">
                  <c:v>359.83600000000001</c:v>
                </c:pt>
                <c:pt idx="25">
                  <c:v>547.827</c:v>
                </c:pt>
                <c:pt idx="26">
                  <c:v>782.64499999999998</c:v>
                </c:pt>
                <c:pt idx="27">
                  <c:v>2025.442</c:v>
                </c:pt>
                <c:pt idx="28">
                  <c:v>2510.038</c:v>
                </c:pt>
                <c:pt idx="29">
                  <c:v>744.69600000000003</c:v>
                </c:pt>
                <c:pt idx="30">
                  <c:v>348.69799999999998</c:v>
                </c:pt>
                <c:pt idx="31">
                  <c:v>377.86500000000001</c:v>
                </c:pt>
                <c:pt idx="32">
                  <c:v>460.952</c:v>
                </c:pt>
                <c:pt idx="33">
                  <c:v>452.50299999999999</c:v>
                </c:pt>
                <c:pt idx="34">
                  <c:v>382.51100000000002</c:v>
                </c:pt>
                <c:pt idx="35">
                  <c:v>412.83300000000003</c:v>
                </c:pt>
                <c:pt idx="36">
                  <c:v>548.06899999999996</c:v>
                </c:pt>
                <c:pt idx="37">
                  <c:v>1185.0889999999999</c:v>
                </c:pt>
                <c:pt idx="38">
                  <c:v>1881.355</c:v>
                </c:pt>
                <c:pt idx="39">
                  <c:v>2459.3470000000002</c:v>
                </c:pt>
                <c:pt idx="40">
                  <c:v>3238.3240000000001</c:v>
                </c:pt>
                <c:pt idx="41">
                  <c:v>1160.46</c:v>
                </c:pt>
                <c:pt idx="42">
                  <c:v>496.50700000000001</c:v>
                </c:pt>
                <c:pt idx="43">
                  <c:v>368.666</c:v>
                </c:pt>
                <c:pt idx="44">
                  <c:v>543.226</c:v>
                </c:pt>
                <c:pt idx="45">
                  <c:v>494.59899999999999</c:v>
                </c:pt>
                <c:pt idx="46">
                  <c:v>424.10399999999998</c:v>
                </c:pt>
                <c:pt idx="47">
                  <c:v>378.99599999999998</c:v>
                </c:pt>
                <c:pt idx="48">
                  <c:v>372.541</c:v>
                </c:pt>
                <c:pt idx="49">
                  <c:v>436.41800000000001</c:v>
                </c:pt>
                <c:pt idx="50">
                  <c:v>492.36799999999999</c:v>
                </c:pt>
                <c:pt idx="51">
                  <c:v>1281.893</c:v>
                </c:pt>
                <c:pt idx="52">
                  <c:v>957.255</c:v>
                </c:pt>
                <c:pt idx="53">
                  <c:v>258.97699999999998</c:v>
                </c:pt>
                <c:pt idx="54">
                  <c:v>159.41200000000001</c:v>
                </c:pt>
                <c:pt idx="55">
                  <c:v>176.84299999999999</c:v>
                </c:pt>
                <c:pt idx="56">
                  <c:v>371.298</c:v>
                </c:pt>
                <c:pt idx="57">
                  <c:v>389.70499999999998</c:v>
                </c:pt>
                <c:pt idx="58">
                  <c:v>311.113</c:v>
                </c:pt>
                <c:pt idx="59">
                  <c:v>288.12799999999999</c:v>
                </c:pt>
                <c:pt idx="60">
                  <c:v>293.55599999999998</c:v>
                </c:pt>
                <c:pt idx="61">
                  <c:v>543.02200000000005</c:v>
                </c:pt>
                <c:pt idx="62">
                  <c:v>1120.296</c:v>
                </c:pt>
                <c:pt idx="63">
                  <c:v>2388.5859999999998</c:v>
                </c:pt>
                <c:pt idx="64">
                  <c:v>3685.6970000000001</c:v>
                </c:pt>
                <c:pt idx="65">
                  <c:v>2341.9639999999999</c:v>
                </c:pt>
                <c:pt idx="66">
                  <c:v>611.75800000000004</c:v>
                </c:pt>
                <c:pt idx="67">
                  <c:v>390.24799999999999</c:v>
                </c:pt>
              </c:numCache>
            </c:numRef>
          </c:yVal>
          <c:smooth val="1"/>
          <c:extLst>
            <c:ext xmlns:c16="http://schemas.microsoft.com/office/drawing/2014/chart" uri="{C3380CC4-5D6E-409C-BE32-E72D297353CC}">
              <c16:uniqueId val="{0000001A-A233-46E6-9151-6A4ED47F208F}"/>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Comparison!$U$4:$U$71</c:f>
              <c:numCache>
                <c:formatCode>[$-409]mmmm\-yy;@</c:formatCode>
                <c:ptCount val="68"/>
                <c:pt idx="0">
                  <c:v>44958</c:v>
                </c:pt>
                <c:pt idx="1">
                  <c:v>44986</c:v>
                </c:pt>
                <c:pt idx="2">
                  <c:v>45017</c:v>
                </c:pt>
                <c:pt idx="3">
                  <c:v>45047</c:v>
                </c:pt>
                <c:pt idx="4">
                  <c:v>45078</c:v>
                </c:pt>
                <c:pt idx="5">
                  <c:v>45108</c:v>
                </c:pt>
                <c:pt idx="6">
                  <c:v>45139</c:v>
                </c:pt>
                <c:pt idx="7">
                  <c:v>45170</c:v>
                </c:pt>
                <c:pt idx="8">
                  <c:v>45200</c:v>
                </c:pt>
                <c:pt idx="9">
                  <c:v>45231</c:v>
                </c:pt>
                <c:pt idx="10">
                  <c:v>45261</c:v>
                </c:pt>
                <c:pt idx="11">
                  <c:v>45292</c:v>
                </c:pt>
                <c:pt idx="12">
                  <c:v>45323</c:v>
                </c:pt>
                <c:pt idx="13">
                  <c:v>45352</c:v>
                </c:pt>
                <c:pt idx="14">
                  <c:v>45383</c:v>
                </c:pt>
                <c:pt idx="15">
                  <c:v>45413</c:v>
                </c:pt>
                <c:pt idx="16">
                  <c:v>45444</c:v>
                </c:pt>
                <c:pt idx="17">
                  <c:v>45474</c:v>
                </c:pt>
                <c:pt idx="18">
                  <c:v>45505</c:v>
                </c:pt>
                <c:pt idx="19">
                  <c:v>45536</c:v>
                </c:pt>
                <c:pt idx="20">
                  <c:v>45566</c:v>
                </c:pt>
                <c:pt idx="21">
                  <c:v>45597</c:v>
                </c:pt>
                <c:pt idx="22">
                  <c:v>45627</c:v>
                </c:pt>
                <c:pt idx="23">
                  <c:v>45658</c:v>
                </c:pt>
                <c:pt idx="24">
                  <c:v>45689</c:v>
                </c:pt>
                <c:pt idx="25">
                  <c:v>45717</c:v>
                </c:pt>
                <c:pt idx="26">
                  <c:v>45748</c:v>
                </c:pt>
                <c:pt idx="27">
                  <c:v>45778</c:v>
                </c:pt>
                <c:pt idx="28">
                  <c:v>45809</c:v>
                </c:pt>
                <c:pt idx="29">
                  <c:v>45839</c:v>
                </c:pt>
                <c:pt idx="30">
                  <c:v>45870</c:v>
                </c:pt>
                <c:pt idx="31">
                  <c:v>45901</c:v>
                </c:pt>
                <c:pt idx="32">
                  <c:v>45931</c:v>
                </c:pt>
                <c:pt idx="33">
                  <c:v>45962</c:v>
                </c:pt>
                <c:pt idx="34">
                  <c:v>45992</c:v>
                </c:pt>
                <c:pt idx="35">
                  <c:v>46023</c:v>
                </c:pt>
                <c:pt idx="36">
                  <c:v>46054</c:v>
                </c:pt>
                <c:pt idx="37">
                  <c:v>46082</c:v>
                </c:pt>
                <c:pt idx="38">
                  <c:v>46113</c:v>
                </c:pt>
                <c:pt idx="39">
                  <c:v>46143</c:v>
                </c:pt>
                <c:pt idx="40">
                  <c:v>46174</c:v>
                </c:pt>
                <c:pt idx="41">
                  <c:v>46204</c:v>
                </c:pt>
                <c:pt idx="42">
                  <c:v>46235</c:v>
                </c:pt>
                <c:pt idx="43">
                  <c:v>46266</c:v>
                </c:pt>
                <c:pt idx="44">
                  <c:v>46296</c:v>
                </c:pt>
                <c:pt idx="45">
                  <c:v>46327</c:v>
                </c:pt>
                <c:pt idx="46">
                  <c:v>46357</c:v>
                </c:pt>
                <c:pt idx="47">
                  <c:v>46388</c:v>
                </c:pt>
                <c:pt idx="48">
                  <c:v>46419</c:v>
                </c:pt>
                <c:pt idx="49">
                  <c:v>46447</c:v>
                </c:pt>
                <c:pt idx="50">
                  <c:v>46478</c:v>
                </c:pt>
                <c:pt idx="51">
                  <c:v>46508</c:v>
                </c:pt>
                <c:pt idx="52">
                  <c:v>46539</c:v>
                </c:pt>
                <c:pt idx="53">
                  <c:v>46569</c:v>
                </c:pt>
                <c:pt idx="54">
                  <c:v>46600</c:v>
                </c:pt>
                <c:pt idx="55">
                  <c:v>46631</c:v>
                </c:pt>
                <c:pt idx="56">
                  <c:v>46661</c:v>
                </c:pt>
                <c:pt idx="57">
                  <c:v>46692</c:v>
                </c:pt>
                <c:pt idx="58">
                  <c:v>46722</c:v>
                </c:pt>
                <c:pt idx="59">
                  <c:v>46753</c:v>
                </c:pt>
                <c:pt idx="60">
                  <c:v>46784</c:v>
                </c:pt>
                <c:pt idx="61" formatCode="[$-409]mmmm\ d\,\ yyyy;@">
                  <c:v>46813</c:v>
                </c:pt>
                <c:pt idx="62" formatCode="[$-409]mmmm\ d\,\ yyyy;@">
                  <c:v>46844</c:v>
                </c:pt>
                <c:pt idx="63" formatCode="[$-409]mmmm\ d\,\ yyyy;@">
                  <c:v>46874</c:v>
                </c:pt>
                <c:pt idx="64" formatCode="[$-409]mmmm\ d\,\ yyyy;@">
                  <c:v>46905</c:v>
                </c:pt>
                <c:pt idx="65" formatCode="[$-409]mmmm\ d\,\ yyyy;@">
                  <c:v>46935</c:v>
                </c:pt>
                <c:pt idx="66" formatCode="[$-409]mmmm\ d\,\ yyyy;@">
                  <c:v>46966</c:v>
                </c:pt>
                <c:pt idx="67" formatCode="[$-409]mmmm\ d\,\ yyyy;@">
                  <c:v>46997</c:v>
                </c:pt>
              </c:numCache>
            </c:numRef>
          </c:xVal>
          <c:yVal>
            <c:numRef>
              <c:f>Comparison!$AW$4:$AW$71</c:f>
              <c:numCache>
                <c:formatCode>0.00</c:formatCode>
                <c:ptCount val="68"/>
                <c:pt idx="0">
                  <c:v>402.71600000000001</c:v>
                </c:pt>
                <c:pt idx="1">
                  <c:v>707.73400000000004</c:v>
                </c:pt>
                <c:pt idx="2">
                  <c:v>936.56600000000003</c:v>
                </c:pt>
                <c:pt idx="3">
                  <c:v>1895.636</c:v>
                </c:pt>
                <c:pt idx="4">
                  <c:v>3275.6509999999998</c:v>
                </c:pt>
                <c:pt idx="5">
                  <c:v>1277.5350000000001</c:v>
                </c:pt>
                <c:pt idx="6">
                  <c:v>367.08600000000001</c:v>
                </c:pt>
                <c:pt idx="7">
                  <c:v>291.02999999999997</c:v>
                </c:pt>
                <c:pt idx="8">
                  <c:v>436.90100000000001</c:v>
                </c:pt>
                <c:pt idx="9">
                  <c:v>458.15699999999998</c:v>
                </c:pt>
                <c:pt idx="10">
                  <c:v>373.983</c:v>
                </c:pt>
                <c:pt idx="11">
                  <c:v>347.49900000000002</c:v>
                </c:pt>
                <c:pt idx="12">
                  <c:v>402.18900000000002</c:v>
                </c:pt>
                <c:pt idx="13">
                  <c:v>584.39200000000005</c:v>
                </c:pt>
                <c:pt idx="14">
                  <c:v>844.95600000000002</c:v>
                </c:pt>
                <c:pt idx="15">
                  <c:v>2151.192</c:v>
                </c:pt>
                <c:pt idx="16">
                  <c:v>2587.9769999999999</c:v>
                </c:pt>
                <c:pt idx="17">
                  <c:v>766.274</c:v>
                </c:pt>
                <c:pt idx="18">
                  <c:v>362.83199999999999</c:v>
                </c:pt>
                <c:pt idx="19">
                  <c:v>390.61900000000003</c:v>
                </c:pt>
                <c:pt idx="20">
                  <c:v>476.02300000000002</c:v>
                </c:pt>
                <c:pt idx="21">
                  <c:v>462.81</c:v>
                </c:pt>
                <c:pt idx="22">
                  <c:v>390.14</c:v>
                </c:pt>
                <c:pt idx="23">
                  <c:v>420.75700000000001</c:v>
                </c:pt>
                <c:pt idx="24">
                  <c:v>557.17600000000004</c:v>
                </c:pt>
                <c:pt idx="25">
                  <c:v>1198.4690000000001</c:v>
                </c:pt>
                <c:pt idx="26">
                  <c:v>1895.037</c:v>
                </c:pt>
                <c:pt idx="27">
                  <c:v>2475.721</c:v>
                </c:pt>
                <c:pt idx="28">
                  <c:v>3247.8820000000001</c:v>
                </c:pt>
                <c:pt idx="29">
                  <c:v>1164.5319999999999</c:v>
                </c:pt>
                <c:pt idx="30">
                  <c:v>499.62</c:v>
                </c:pt>
                <c:pt idx="31">
                  <c:v>371.584</c:v>
                </c:pt>
                <c:pt idx="32">
                  <c:v>546.32600000000002</c:v>
                </c:pt>
                <c:pt idx="33">
                  <c:v>497.24200000000002</c:v>
                </c:pt>
                <c:pt idx="34">
                  <c:v>426.26799999999997</c:v>
                </c:pt>
                <c:pt idx="35">
                  <c:v>381.19200000000001</c:v>
                </c:pt>
                <c:pt idx="36">
                  <c:v>374.79500000000002</c:v>
                </c:pt>
                <c:pt idx="37">
                  <c:v>438.78500000000003</c:v>
                </c:pt>
                <c:pt idx="38">
                  <c:v>494.88900000000001</c:v>
                </c:pt>
                <c:pt idx="39">
                  <c:v>1284.444</c:v>
                </c:pt>
                <c:pt idx="40">
                  <c:v>958.75400000000002</c:v>
                </c:pt>
                <c:pt idx="41">
                  <c:v>260.178</c:v>
                </c:pt>
                <c:pt idx="42">
                  <c:v>160.50899999999999</c:v>
                </c:pt>
                <c:pt idx="43">
                  <c:v>177.86799999999999</c:v>
                </c:pt>
                <c:pt idx="44">
                  <c:v>372.43099999999998</c:v>
                </c:pt>
                <c:pt idx="45">
                  <c:v>390.71800000000002</c:v>
                </c:pt>
                <c:pt idx="46">
                  <c:v>311.93099999999998</c:v>
                </c:pt>
                <c:pt idx="47">
                  <c:v>288.947</c:v>
                </c:pt>
                <c:pt idx="48">
                  <c:v>293.55599999999998</c:v>
                </c:pt>
                <c:pt idx="49">
                  <c:v>543.02200000000005</c:v>
                </c:pt>
                <c:pt idx="50">
                  <c:v>1120.296</c:v>
                </c:pt>
                <c:pt idx="51">
                  <c:v>2388.5859999999998</c:v>
                </c:pt>
                <c:pt idx="52">
                  <c:v>3685.6970000000001</c:v>
                </c:pt>
                <c:pt idx="53">
                  <c:v>2341.9639999999999</c:v>
                </c:pt>
                <c:pt idx="54">
                  <c:v>611.75800000000004</c:v>
                </c:pt>
                <c:pt idx="55">
                  <c:v>390.24799999999999</c:v>
                </c:pt>
                <c:pt idx="56">
                  <c:v>423.19400000000002</c:v>
                </c:pt>
                <c:pt idx="57">
                  <c:v>473.43700000000001</c:v>
                </c:pt>
                <c:pt idx="58">
                  <c:v>435.70600000000002</c:v>
                </c:pt>
                <c:pt idx="59">
                  <c:v>388.19400000000002</c:v>
                </c:pt>
                <c:pt idx="60">
                  <c:v>357.83600000000001</c:v>
                </c:pt>
                <c:pt idx="61">
                  <c:v>523.21100000000001</c:v>
                </c:pt>
                <c:pt idx="62">
                  <c:v>612.68799999999999</c:v>
                </c:pt>
                <c:pt idx="63">
                  <c:v>1525.6569999999999</c:v>
                </c:pt>
                <c:pt idx="64">
                  <c:v>1793.2270000000001</c:v>
                </c:pt>
                <c:pt idx="65">
                  <c:v>494.25599999999997</c:v>
                </c:pt>
                <c:pt idx="66">
                  <c:v>235.083</c:v>
                </c:pt>
                <c:pt idx="67">
                  <c:v>248.97900000000001</c:v>
                </c:pt>
              </c:numCache>
            </c:numRef>
          </c:yVal>
          <c:smooth val="1"/>
          <c:extLst>
            <c:ext xmlns:c16="http://schemas.microsoft.com/office/drawing/2014/chart" uri="{C3380CC4-5D6E-409C-BE32-E72D297353CC}">
              <c16:uniqueId val="{0000001B-A233-46E6-9151-6A4ED47F208F}"/>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Comparison!$U$4:$U$71</c:f>
              <c:numCache>
                <c:formatCode>[$-409]mmmm\-yy;@</c:formatCode>
                <c:ptCount val="68"/>
                <c:pt idx="0">
                  <c:v>44958</c:v>
                </c:pt>
                <c:pt idx="1">
                  <c:v>44986</c:v>
                </c:pt>
                <c:pt idx="2">
                  <c:v>45017</c:v>
                </c:pt>
                <c:pt idx="3">
                  <c:v>45047</c:v>
                </c:pt>
                <c:pt idx="4">
                  <c:v>45078</c:v>
                </c:pt>
                <c:pt idx="5">
                  <c:v>45108</c:v>
                </c:pt>
                <c:pt idx="6">
                  <c:v>45139</c:v>
                </c:pt>
                <c:pt idx="7">
                  <c:v>45170</c:v>
                </c:pt>
                <c:pt idx="8">
                  <c:v>45200</c:v>
                </c:pt>
                <c:pt idx="9">
                  <c:v>45231</c:v>
                </c:pt>
                <c:pt idx="10">
                  <c:v>45261</c:v>
                </c:pt>
                <c:pt idx="11">
                  <c:v>45292</c:v>
                </c:pt>
                <c:pt idx="12">
                  <c:v>45323</c:v>
                </c:pt>
                <c:pt idx="13">
                  <c:v>45352</c:v>
                </c:pt>
                <c:pt idx="14">
                  <c:v>45383</c:v>
                </c:pt>
                <c:pt idx="15">
                  <c:v>45413</c:v>
                </c:pt>
                <c:pt idx="16">
                  <c:v>45444</c:v>
                </c:pt>
                <c:pt idx="17">
                  <c:v>45474</c:v>
                </c:pt>
                <c:pt idx="18">
                  <c:v>45505</c:v>
                </c:pt>
                <c:pt idx="19">
                  <c:v>45536</c:v>
                </c:pt>
                <c:pt idx="20">
                  <c:v>45566</c:v>
                </c:pt>
                <c:pt idx="21">
                  <c:v>45597</c:v>
                </c:pt>
                <c:pt idx="22">
                  <c:v>45627</c:v>
                </c:pt>
                <c:pt idx="23">
                  <c:v>45658</c:v>
                </c:pt>
                <c:pt idx="24">
                  <c:v>45689</c:v>
                </c:pt>
                <c:pt idx="25">
                  <c:v>45717</c:v>
                </c:pt>
                <c:pt idx="26">
                  <c:v>45748</c:v>
                </c:pt>
                <c:pt idx="27">
                  <c:v>45778</c:v>
                </c:pt>
                <c:pt idx="28">
                  <c:v>45809</c:v>
                </c:pt>
                <c:pt idx="29">
                  <c:v>45839</c:v>
                </c:pt>
                <c:pt idx="30">
                  <c:v>45870</c:v>
                </c:pt>
                <c:pt idx="31">
                  <c:v>45901</c:v>
                </c:pt>
                <c:pt idx="32">
                  <c:v>45931</c:v>
                </c:pt>
                <c:pt idx="33">
                  <c:v>45962</c:v>
                </c:pt>
                <c:pt idx="34">
                  <c:v>45992</c:v>
                </c:pt>
                <c:pt idx="35">
                  <c:v>46023</c:v>
                </c:pt>
                <c:pt idx="36">
                  <c:v>46054</c:v>
                </c:pt>
                <c:pt idx="37">
                  <c:v>46082</c:v>
                </c:pt>
                <c:pt idx="38">
                  <c:v>46113</c:v>
                </c:pt>
                <c:pt idx="39">
                  <c:v>46143</c:v>
                </c:pt>
                <c:pt idx="40">
                  <c:v>46174</c:v>
                </c:pt>
                <c:pt idx="41">
                  <c:v>46204</c:v>
                </c:pt>
                <c:pt idx="42">
                  <c:v>46235</c:v>
                </c:pt>
                <c:pt idx="43">
                  <c:v>46266</c:v>
                </c:pt>
                <c:pt idx="44">
                  <c:v>46296</c:v>
                </c:pt>
                <c:pt idx="45">
                  <c:v>46327</c:v>
                </c:pt>
                <c:pt idx="46">
                  <c:v>46357</c:v>
                </c:pt>
                <c:pt idx="47">
                  <c:v>46388</c:v>
                </c:pt>
                <c:pt idx="48">
                  <c:v>46419</c:v>
                </c:pt>
                <c:pt idx="49">
                  <c:v>46447</c:v>
                </c:pt>
                <c:pt idx="50">
                  <c:v>46478</c:v>
                </c:pt>
                <c:pt idx="51">
                  <c:v>46508</c:v>
                </c:pt>
                <c:pt idx="52">
                  <c:v>46539</c:v>
                </c:pt>
                <c:pt idx="53">
                  <c:v>46569</c:v>
                </c:pt>
                <c:pt idx="54">
                  <c:v>46600</c:v>
                </c:pt>
                <c:pt idx="55">
                  <c:v>46631</c:v>
                </c:pt>
                <c:pt idx="56">
                  <c:v>46661</c:v>
                </c:pt>
                <c:pt idx="57">
                  <c:v>46692</c:v>
                </c:pt>
                <c:pt idx="58">
                  <c:v>46722</c:v>
                </c:pt>
                <c:pt idx="59">
                  <c:v>46753</c:v>
                </c:pt>
                <c:pt idx="60">
                  <c:v>46784</c:v>
                </c:pt>
                <c:pt idx="61" formatCode="[$-409]mmmm\ d\,\ yyyy;@">
                  <c:v>46813</c:v>
                </c:pt>
                <c:pt idx="62" formatCode="[$-409]mmmm\ d\,\ yyyy;@">
                  <c:v>46844</c:v>
                </c:pt>
                <c:pt idx="63" formatCode="[$-409]mmmm\ d\,\ yyyy;@">
                  <c:v>46874</c:v>
                </c:pt>
                <c:pt idx="64" formatCode="[$-409]mmmm\ d\,\ yyyy;@">
                  <c:v>46905</c:v>
                </c:pt>
                <c:pt idx="65" formatCode="[$-409]mmmm\ d\,\ yyyy;@">
                  <c:v>46935</c:v>
                </c:pt>
                <c:pt idx="66" formatCode="[$-409]mmmm\ d\,\ yyyy;@">
                  <c:v>46966</c:v>
                </c:pt>
                <c:pt idx="67" formatCode="[$-409]mmmm\ d\,\ yyyy;@">
                  <c:v>46997</c:v>
                </c:pt>
              </c:numCache>
            </c:numRef>
          </c:xVal>
          <c:yVal>
            <c:numRef>
              <c:f>Comparison!$AX$4:$AX$71</c:f>
              <c:numCache>
                <c:formatCode>0.00</c:formatCode>
                <c:ptCount val="68"/>
                <c:pt idx="0">
                  <c:v>299.39800000000002</c:v>
                </c:pt>
                <c:pt idx="1">
                  <c:v>527.57899999999995</c:v>
                </c:pt>
                <c:pt idx="2">
                  <c:v>801.26400000000001</c:v>
                </c:pt>
                <c:pt idx="3">
                  <c:v>2428.3850000000002</c:v>
                </c:pt>
                <c:pt idx="4">
                  <c:v>3209.4369999999999</c:v>
                </c:pt>
                <c:pt idx="5">
                  <c:v>971.28399999999999</c:v>
                </c:pt>
                <c:pt idx="6">
                  <c:v>372.91500000000002</c:v>
                </c:pt>
                <c:pt idx="7">
                  <c:v>356.66500000000002</c:v>
                </c:pt>
                <c:pt idx="8">
                  <c:v>504.60199999999998</c:v>
                </c:pt>
                <c:pt idx="9">
                  <c:v>479.42399999999998</c:v>
                </c:pt>
                <c:pt idx="10">
                  <c:v>399.822</c:v>
                </c:pt>
                <c:pt idx="11">
                  <c:v>429.024</c:v>
                </c:pt>
                <c:pt idx="12">
                  <c:v>580.63800000000003</c:v>
                </c:pt>
                <c:pt idx="13">
                  <c:v>1214.2940000000001</c:v>
                </c:pt>
                <c:pt idx="14">
                  <c:v>1930.5989999999999</c:v>
                </c:pt>
                <c:pt idx="15">
                  <c:v>2549.2950000000001</c:v>
                </c:pt>
                <c:pt idx="16">
                  <c:v>3283.9349999999999</c:v>
                </c:pt>
                <c:pt idx="17">
                  <c:v>1176.3979999999999</c:v>
                </c:pt>
                <c:pt idx="18">
                  <c:v>504.39600000000002</c:v>
                </c:pt>
                <c:pt idx="19">
                  <c:v>373.92599999999999</c:v>
                </c:pt>
                <c:pt idx="20">
                  <c:v>549.07299999999998</c:v>
                </c:pt>
                <c:pt idx="21">
                  <c:v>498.98899999999998</c:v>
                </c:pt>
                <c:pt idx="22">
                  <c:v>426.77100000000002</c:v>
                </c:pt>
                <c:pt idx="23">
                  <c:v>381.59899999999999</c:v>
                </c:pt>
                <c:pt idx="24">
                  <c:v>375.13499999999999</c:v>
                </c:pt>
                <c:pt idx="25">
                  <c:v>439.08</c:v>
                </c:pt>
                <c:pt idx="26">
                  <c:v>496.05799999999999</c:v>
                </c:pt>
                <c:pt idx="27">
                  <c:v>1288.2429999999999</c:v>
                </c:pt>
                <c:pt idx="28">
                  <c:v>959.89599999999996</c:v>
                </c:pt>
                <c:pt idx="29">
                  <c:v>260.13499999999999</c:v>
                </c:pt>
                <c:pt idx="30">
                  <c:v>160.24799999999999</c:v>
                </c:pt>
                <c:pt idx="31">
                  <c:v>177.79499999999999</c:v>
                </c:pt>
                <c:pt idx="32">
                  <c:v>372.34399999999999</c:v>
                </c:pt>
                <c:pt idx="33">
                  <c:v>390.351</c:v>
                </c:pt>
                <c:pt idx="34">
                  <c:v>311.46899999999999</c:v>
                </c:pt>
                <c:pt idx="35">
                  <c:v>288.40100000000001</c:v>
                </c:pt>
                <c:pt idx="36">
                  <c:v>292.86799999999999</c:v>
                </c:pt>
                <c:pt idx="37">
                  <c:v>541.79700000000003</c:v>
                </c:pt>
                <c:pt idx="38">
                  <c:v>1119.3879999999999</c:v>
                </c:pt>
                <c:pt idx="39">
                  <c:v>2389.1590000000001</c:v>
                </c:pt>
                <c:pt idx="40">
                  <c:v>3686.3620000000001</c:v>
                </c:pt>
                <c:pt idx="41">
                  <c:v>2341.8249999999998</c:v>
                </c:pt>
                <c:pt idx="42">
                  <c:v>611.38499999999999</c:v>
                </c:pt>
                <c:pt idx="43">
                  <c:v>389.88099999999997</c:v>
                </c:pt>
                <c:pt idx="44">
                  <c:v>422.78199999999998</c:v>
                </c:pt>
                <c:pt idx="45">
                  <c:v>472.94</c:v>
                </c:pt>
                <c:pt idx="46">
                  <c:v>435.19499999999999</c:v>
                </c:pt>
                <c:pt idx="47">
                  <c:v>387.64499999999998</c:v>
                </c:pt>
                <c:pt idx="48">
                  <c:v>357.83600000000001</c:v>
                </c:pt>
                <c:pt idx="49">
                  <c:v>523.21100000000001</c:v>
                </c:pt>
                <c:pt idx="50">
                  <c:v>612.68799999999999</c:v>
                </c:pt>
                <c:pt idx="51">
                  <c:v>1525.6569999999999</c:v>
                </c:pt>
                <c:pt idx="52">
                  <c:v>1793.2270000000001</c:v>
                </c:pt>
                <c:pt idx="53">
                  <c:v>494.25599999999997</c:v>
                </c:pt>
                <c:pt idx="54">
                  <c:v>235.083</c:v>
                </c:pt>
                <c:pt idx="55">
                  <c:v>248.97900000000001</c:v>
                </c:pt>
                <c:pt idx="56">
                  <c:v>329.91</c:v>
                </c:pt>
                <c:pt idx="57">
                  <c:v>452.73899999999998</c:v>
                </c:pt>
                <c:pt idx="58">
                  <c:v>374.822</c:v>
                </c:pt>
                <c:pt idx="59">
                  <c:v>312.66699999999997</c:v>
                </c:pt>
                <c:pt idx="60">
                  <c:v>293.78800000000001</c:v>
                </c:pt>
                <c:pt idx="61">
                  <c:v>423.28699999999998</c:v>
                </c:pt>
                <c:pt idx="62">
                  <c:v>475.55500000000001</c:v>
                </c:pt>
                <c:pt idx="63">
                  <c:v>901.45399999999995</c:v>
                </c:pt>
                <c:pt idx="64">
                  <c:v>2350.9639999999999</c:v>
                </c:pt>
                <c:pt idx="65">
                  <c:v>1034.6890000000001</c:v>
                </c:pt>
                <c:pt idx="66">
                  <c:v>389.32</c:v>
                </c:pt>
                <c:pt idx="67">
                  <c:v>417.666</c:v>
                </c:pt>
              </c:numCache>
            </c:numRef>
          </c:yVal>
          <c:smooth val="1"/>
          <c:extLst>
            <c:ext xmlns:c16="http://schemas.microsoft.com/office/drawing/2014/chart" uri="{C3380CC4-5D6E-409C-BE32-E72D297353CC}">
              <c16:uniqueId val="{0000001C-A233-46E6-9151-6A4ED47F208F}"/>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Comparison!$U$4:$U$71</c:f>
              <c:numCache>
                <c:formatCode>[$-409]mmmm\-yy;@</c:formatCode>
                <c:ptCount val="68"/>
                <c:pt idx="0">
                  <c:v>44958</c:v>
                </c:pt>
                <c:pt idx="1">
                  <c:v>44986</c:v>
                </c:pt>
                <c:pt idx="2">
                  <c:v>45017</c:v>
                </c:pt>
                <c:pt idx="3">
                  <c:v>45047</c:v>
                </c:pt>
                <c:pt idx="4">
                  <c:v>45078</c:v>
                </c:pt>
                <c:pt idx="5">
                  <c:v>45108</c:v>
                </c:pt>
                <c:pt idx="6">
                  <c:v>45139</c:v>
                </c:pt>
                <c:pt idx="7">
                  <c:v>45170</c:v>
                </c:pt>
                <c:pt idx="8">
                  <c:v>45200</c:v>
                </c:pt>
                <c:pt idx="9">
                  <c:v>45231</c:v>
                </c:pt>
                <c:pt idx="10">
                  <c:v>45261</c:v>
                </c:pt>
                <c:pt idx="11">
                  <c:v>45292</c:v>
                </c:pt>
                <c:pt idx="12">
                  <c:v>45323</c:v>
                </c:pt>
                <c:pt idx="13">
                  <c:v>45352</c:v>
                </c:pt>
                <c:pt idx="14">
                  <c:v>45383</c:v>
                </c:pt>
                <c:pt idx="15">
                  <c:v>45413</c:v>
                </c:pt>
                <c:pt idx="16">
                  <c:v>45444</c:v>
                </c:pt>
                <c:pt idx="17">
                  <c:v>45474</c:v>
                </c:pt>
                <c:pt idx="18">
                  <c:v>45505</c:v>
                </c:pt>
                <c:pt idx="19">
                  <c:v>45536</c:v>
                </c:pt>
                <c:pt idx="20">
                  <c:v>45566</c:v>
                </c:pt>
                <c:pt idx="21">
                  <c:v>45597</c:v>
                </c:pt>
                <c:pt idx="22">
                  <c:v>45627</c:v>
                </c:pt>
                <c:pt idx="23">
                  <c:v>45658</c:v>
                </c:pt>
                <c:pt idx="24">
                  <c:v>45689</c:v>
                </c:pt>
                <c:pt idx="25">
                  <c:v>45717</c:v>
                </c:pt>
                <c:pt idx="26">
                  <c:v>45748</c:v>
                </c:pt>
                <c:pt idx="27">
                  <c:v>45778</c:v>
                </c:pt>
                <c:pt idx="28">
                  <c:v>45809</c:v>
                </c:pt>
                <c:pt idx="29">
                  <c:v>45839</c:v>
                </c:pt>
                <c:pt idx="30">
                  <c:v>45870</c:v>
                </c:pt>
                <c:pt idx="31">
                  <c:v>45901</c:v>
                </c:pt>
                <c:pt idx="32">
                  <c:v>45931</c:v>
                </c:pt>
                <c:pt idx="33">
                  <c:v>45962</c:v>
                </c:pt>
                <c:pt idx="34">
                  <c:v>45992</c:v>
                </c:pt>
                <c:pt idx="35">
                  <c:v>46023</c:v>
                </c:pt>
                <c:pt idx="36">
                  <c:v>46054</c:v>
                </c:pt>
                <c:pt idx="37">
                  <c:v>46082</c:v>
                </c:pt>
                <c:pt idx="38">
                  <c:v>46113</c:v>
                </c:pt>
                <c:pt idx="39">
                  <c:v>46143</c:v>
                </c:pt>
                <c:pt idx="40">
                  <c:v>46174</c:v>
                </c:pt>
                <c:pt idx="41">
                  <c:v>46204</c:v>
                </c:pt>
                <c:pt idx="42">
                  <c:v>46235</c:v>
                </c:pt>
                <c:pt idx="43">
                  <c:v>46266</c:v>
                </c:pt>
                <c:pt idx="44">
                  <c:v>46296</c:v>
                </c:pt>
                <c:pt idx="45">
                  <c:v>46327</c:v>
                </c:pt>
                <c:pt idx="46">
                  <c:v>46357</c:v>
                </c:pt>
                <c:pt idx="47">
                  <c:v>46388</c:v>
                </c:pt>
                <c:pt idx="48">
                  <c:v>46419</c:v>
                </c:pt>
                <c:pt idx="49">
                  <c:v>46447</c:v>
                </c:pt>
                <c:pt idx="50">
                  <c:v>46478</c:v>
                </c:pt>
                <c:pt idx="51">
                  <c:v>46508</c:v>
                </c:pt>
                <c:pt idx="52">
                  <c:v>46539</c:v>
                </c:pt>
                <c:pt idx="53">
                  <c:v>46569</c:v>
                </c:pt>
                <c:pt idx="54">
                  <c:v>46600</c:v>
                </c:pt>
                <c:pt idx="55">
                  <c:v>46631</c:v>
                </c:pt>
                <c:pt idx="56">
                  <c:v>46661</c:v>
                </c:pt>
                <c:pt idx="57">
                  <c:v>46692</c:v>
                </c:pt>
                <c:pt idx="58">
                  <c:v>46722</c:v>
                </c:pt>
                <c:pt idx="59">
                  <c:v>46753</c:v>
                </c:pt>
                <c:pt idx="60">
                  <c:v>46784</c:v>
                </c:pt>
                <c:pt idx="61" formatCode="[$-409]mmmm\ d\,\ yyyy;@">
                  <c:v>46813</c:v>
                </c:pt>
                <c:pt idx="62" formatCode="[$-409]mmmm\ d\,\ yyyy;@">
                  <c:v>46844</c:v>
                </c:pt>
                <c:pt idx="63" formatCode="[$-409]mmmm\ d\,\ yyyy;@">
                  <c:v>46874</c:v>
                </c:pt>
                <c:pt idx="64" formatCode="[$-409]mmmm\ d\,\ yyyy;@">
                  <c:v>46905</c:v>
                </c:pt>
                <c:pt idx="65" formatCode="[$-409]mmmm\ d\,\ yyyy;@">
                  <c:v>46935</c:v>
                </c:pt>
                <c:pt idx="66" formatCode="[$-409]mmmm\ d\,\ yyyy;@">
                  <c:v>46966</c:v>
                </c:pt>
                <c:pt idx="67" formatCode="[$-409]mmmm\ d\,\ yyyy;@">
                  <c:v>46997</c:v>
                </c:pt>
              </c:numCache>
            </c:numRef>
          </c:xVal>
          <c:yVal>
            <c:numRef>
              <c:f>Comparison!$AY$4:$AY$71</c:f>
              <c:numCache>
                <c:formatCode>0.00</c:formatCode>
                <c:ptCount val="68"/>
                <c:pt idx="0">
                  <c:v>389.19499999999999</c:v>
                </c:pt>
                <c:pt idx="1">
                  <c:v>877.024</c:v>
                </c:pt>
                <c:pt idx="2">
                  <c:v>1501.7670000000001</c:v>
                </c:pt>
                <c:pt idx="3">
                  <c:v>2116.8589999999999</c:v>
                </c:pt>
                <c:pt idx="4">
                  <c:v>2557.4050000000002</c:v>
                </c:pt>
                <c:pt idx="5">
                  <c:v>773.73299999999995</c:v>
                </c:pt>
                <c:pt idx="6">
                  <c:v>350.98</c:v>
                </c:pt>
                <c:pt idx="7">
                  <c:v>264.71699999999998</c:v>
                </c:pt>
                <c:pt idx="8">
                  <c:v>479.81700000000001</c:v>
                </c:pt>
                <c:pt idx="9">
                  <c:v>445.822</c:v>
                </c:pt>
                <c:pt idx="10">
                  <c:v>385.66199999999998</c:v>
                </c:pt>
                <c:pt idx="11">
                  <c:v>341.22800000000001</c:v>
                </c:pt>
                <c:pt idx="12">
                  <c:v>346.73599999999999</c:v>
                </c:pt>
                <c:pt idx="13">
                  <c:v>402.1</c:v>
                </c:pt>
                <c:pt idx="14">
                  <c:v>466.44499999999999</c:v>
                </c:pt>
                <c:pt idx="15">
                  <c:v>1277.05</c:v>
                </c:pt>
                <c:pt idx="16">
                  <c:v>885.81100000000004</c:v>
                </c:pt>
                <c:pt idx="17">
                  <c:v>225.197</c:v>
                </c:pt>
                <c:pt idx="18">
                  <c:v>142.11500000000001</c:v>
                </c:pt>
                <c:pt idx="19">
                  <c:v>161.119</c:v>
                </c:pt>
                <c:pt idx="20">
                  <c:v>358.11200000000002</c:v>
                </c:pt>
                <c:pt idx="21">
                  <c:v>371.38</c:v>
                </c:pt>
                <c:pt idx="22">
                  <c:v>297.66300000000001</c:v>
                </c:pt>
                <c:pt idx="23">
                  <c:v>275.041</c:v>
                </c:pt>
                <c:pt idx="24">
                  <c:v>280.21800000000002</c:v>
                </c:pt>
                <c:pt idx="25">
                  <c:v>535.14800000000002</c:v>
                </c:pt>
                <c:pt idx="26">
                  <c:v>1157.655</c:v>
                </c:pt>
                <c:pt idx="27">
                  <c:v>2405.326</c:v>
                </c:pt>
                <c:pt idx="28">
                  <c:v>3724.09</c:v>
                </c:pt>
                <c:pt idx="29">
                  <c:v>2247.643</c:v>
                </c:pt>
                <c:pt idx="30">
                  <c:v>584.57000000000005</c:v>
                </c:pt>
                <c:pt idx="31">
                  <c:v>382.28300000000002</c:v>
                </c:pt>
                <c:pt idx="32">
                  <c:v>416.72500000000002</c:v>
                </c:pt>
                <c:pt idx="33">
                  <c:v>467.55200000000002</c:v>
                </c:pt>
                <c:pt idx="34">
                  <c:v>430.27199999999999</c:v>
                </c:pt>
                <c:pt idx="35">
                  <c:v>382.846</c:v>
                </c:pt>
                <c:pt idx="36">
                  <c:v>354.45600000000002</c:v>
                </c:pt>
                <c:pt idx="37">
                  <c:v>527.29300000000001</c:v>
                </c:pt>
                <c:pt idx="38">
                  <c:v>620.52200000000005</c:v>
                </c:pt>
                <c:pt idx="39">
                  <c:v>1569.174</c:v>
                </c:pt>
                <c:pt idx="40">
                  <c:v>1780.11</c:v>
                </c:pt>
                <c:pt idx="41">
                  <c:v>470.94600000000003</c:v>
                </c:pt>
                <c:pt idx="42">
                  <c:v>222.726</c:v>
                </c:pt>
                <c:pt idx="43">
                  <c:v>247.065</c:v>
                </c:pt>
                <c:pt idx="44">
                  <c:v>328.81400000000002</c:v>
                </c:pt>
                <c:pt idx="45">
                  <c:v>450.017</c:v>
                </c:pt>
                <c:pt idx="46">
                  <c:v>370.49299999999999</c:v>
                </c:pt>
                <c:pt idx="47">
                  <c:v>309.89400000000001</c:v>
                </c:pt>
                <c:pt idx="48">
                  <c:v>293.78800000000001</c:v>
                </c:pt>
                <c:pt idx="49">
                  <c:v>423.28699999999998</c:v>
                </c:pt>
                <c:pt idx="50">
                  <c:v>475.55500000000001</c:v>
                </c:pt>
                <c:pt idx="51">
                  <c:v>901.45399999999995</c:v>
                </c:pt>
                <c:pt idx="52">
                  <c:v>2350.9639999999999</c:v>
                </c:pt>
                <c:pt idx="53">
                  <c:v>1034.6890000000001</c:v>
                </c:pt>
                <c:pt idx="54">
                  <c:v>389.32</c:v>
                </c:pt>
                <c:pt idx="55">
                  <c:v>417.666</c:v>
                </c:pt>
                <c:pt idx="56">
                  <c:v>331.52499999999998</c:v>
                </c:pt>
                <c:pt idx="57">
                  <c:v>432.66500000000002</c:v>
                </c:pt>
                <c:pt idx="58">
                  <c:v>363.08100000000002</c:v>
                </c:pt>
                <c:pt idx="59">
                  <c:v>317.81</c:v>
                </c:pt>
                <c:pt idx="60">
                  <c:v>339.80900000000003</c:v>
                </c:pt>
                <c:pt idx="61">
                  <c:v>542.34299999999996</c:v>
                </c:pt>
                <c:pt idx="62">
                  <c:v>991.06399999999996</c:v>
                </c:pt>
                <c:pt idx="63">
                  <c:v>1799.663</c:v>
                </c:pt>
                <c:pt idx="64">
                  <c:v>1195.421</c:v>
                </c:pt>
                <c:pt idx="65">
                  <c:v>422.89499999999998</c:v>
                </c:pt>
                <c:pt idx="66">
                  <c:v>284.577</c:v>
                </c:pt>
                <c:pt idx="67">
                  <c:v>321.863</c:v>
                </c:pt>
              </c:numCache>
            </c:numRef>
          </c:yVal>
          <c:smooth val="1"/>
          <c:extLst>
            <c:ext xmlns:c16="http://schemas.microsoft.com/office/drawing/2014/chart" uri="{C3380CC4-5D6E-409C-BE32-E72D297353CC}">
              <c16:uniqueId val="{0000001D-A233-46E6-9151-6A4ED47F208F}"/>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Comparison!$U$4:$U$71</c:f>
              <c:numCache>
                <c:formatCode>[$-409]mmmm\-yy;@</c:formatCode>
                <c:ptCount val="68"/>
                <c:pt idx="0">
                  <c:v>44958</c:v>
                </c:pt>
                <c:pt idx="1">
                  <c:v>44986</c:v>
                </c:pt>
                <c:pt idx="2">
                  <c:v>45017</c:v>
                </c:pt>
                <c:pt idx="3">
                  <c:v>45047</c:v>
                </c:pt>
                <c:pt idx="4">
                  <c:v>45078</c:v>
                </c:pt>
                <c:pt idx="5">
                  <c:v>45108</c:v>
                </c:pt>
                <c:pt idx="6">
                  <c:v>45139</c:v>
                </c:pt>
                <c:pt idx="7">
                  <c:v>45170</c:v>
                </c:pt>
                <c:pt idx="8">
                  <c:v>45200</c:v>
                </c:pt>
                <c:pt idx="9">
                  <c:v>45231</c:v>
                </c:pt>
                <c:pt idx="10">
                  <c:v>45261</c:v>
                </c:pt>
                <c:pt idx="11">
                  <c:v>45292</c:v>
                </c:pt>
                <c:pt idx="12">
                  <c:v>45323</c:v>
                </c:pt>
                <c:pt idx="13">
                  <c:v>45352</c:v>
                </c:pt>
                <c:pt idx="14">
                  <c:v>45383</c:v>
                </c:pt>
                <c:pt idx="15">
                  <c:v>45413</c:v>
                </c:pt>
                <c:pt idx="16">
                  <c:v>45444</c:v>
                </c:pt>
                <c:pt idx="17">
                  <c:v>45474</c:v>
                </c:pt>
                <c:pt idx="18">
                  <c:v>45505</c:v>
                </c:pt>
                <c:pt idx="19">
                  <c:v>45536</c:v>
                </c:pt>
                <c:pt idx="20">
                  <c:v>45566</c:v>
                </c:pt>
                <c:pt idx="21">
                  <c:v>45597</c:v>
                </c:pt>
                <c:pt idx="22">
                  <c:v>45627</c:v>
                </c:pt>
                <c:pt idx="23">
                  <c:v>45658</c:v>
                </c:pt>
                <c:pt idx="24">
                  <c:v>45689</c:v>
                </c:pt>
                <c:pt idx="25">
                  <c:v>45717</c:v>
                </c:pt>
                <c:pt idx="26">
                  <c:v>45748</c:v>
                </c:pt>
                <c:pt idx="27">
                  <c:v>45778</c:v>
                </c:pt>
                <c:pt idx="28">
                  <c:v>45809</c:v>
                </c:pt>
                <c:pt idx="29">
                  <c:v>45839</c:v>
                </c:pt>
                <c:pt idx="30">
                  <c:v>45870</c:v>
                </c:pt>
                <c:pt idx="31">
                  <c:v>45901</c:v>
                </c:pt>
                <c:pt idx="32">
                  <c:v>45931</c:v>
                </c:pt>
                <c:pt idx="33">
                  <c:v>45962</c:v>
                </c:pt>
                <c:pt idx="34">
                  <c:v>45992</c:v>
                </c:pt>
                <c:pt idx="35">
                  <c:v>46023</c:v>
                </c:pt>
                <c:pt idx="36">
                  <c:v>46054</c:v>
                </c:pt>
                <c:pt idx="37">
                  <c:v>46082</c:v>
                </c:pt>
                <c:pt idx="38">
                  <c:v>46113</c:v>
                </c:pt>
                <c:pt idx="39">
                  <c:v>46143</c:v>
                </c:pt>
                <c:pt idx="40">
                  <c:v>46174</c:v>
                </c:pt>
                <c:pt idx="41">
                  <c:v>46204</c:v>
                </c:pt>
                <c:pt idx="42">
                  <c:v>46235</c:v>
                </c:pt>
                <c:pt idx="43">
                  <c:v>46266</c:v>
                </c:pt>
                <c:pt idx="44">
                  <c:v>46296</c:v>
                </c:pt>
                <c:pt idx="45">
                  <c:v>46327</c:v>
                </c:pt>
                <c:pt idx="46">
                  <c:v>46357</c:v>
                </c:pt>
                <c:pt idx="47">
                  <c:v>46388</c:v>
                </c:pt>
                <c:pt idx="48">
                  <c:v>46419</c:v>
                </c:pt>
                <c:pt idx="49">
                  <c:v>46447</c:v>
                </c:pt>
                <c:pt idx="50">
                  <c:v>46478</c:v>
                </c:pt>
                <c:pt idx="51">
                  <c:v>46508</c:v>
                </c:pt>
                <c:pt idx="52">
                  <c:v>46539</c:v>
                </c:pt>
                <c:pt idx="53">
                  <c:v>46569</c:v>
                </c:pt>
                <c:pt idx="54">
                  <c:v>46600</c:v>
                </c:pt>
                <c:pt idx="55">
                  <c:v>46631</c:v>
                </c:pt>
                <c:pt idx="56">
                  <c:v>46661</c:v>
                </c:pt>
                <c:pt idx="57">
                  <c:v>46692</c:v>
                </c:pt>
                <c:pt idx="58">
                  <c:v>46722</c:v>
                </c:pt>
                <c:pt idx="59">
                  <c:v>46753</c:v>
                </c:pt>
                <c:pt idx="60">
                  <c:v>46784</c:v>
                </c:pt>
                <c:pt idx="61" formatCode="[$-409]mmmm\ d\,\ yyyy;@">
                  <c:v>46813</c:v>
                </c:pt>
                <c:pt idx="62" formatCode="[$-409]mmmm\ d\,\ yyyy;@">
                  <c:v>46844</c:v>
                </c:pt>
                <c:pt idx="63" formatCode="[$-409]mmmm\ d\,\ yyyy;@">
                  <c:v>46874</c:v>
                </c:pt>
                <c:pt idx="64" formatCode="[$-409]mmmm\ d\,\ yyyy;@">
                  <c:v>46905</c:v>
                </c:pt>
                <c:pt idx="65" formatCode="[$-409]mmmm\ d\,\ yyyy;@">
                  <c:v>46935</c:v>
                </c:pt>
                <c:pt idx="66" formatCode="[$-409]mmmm\ d\,\ yyyy;@">
                  <c:v>46966</c:v>
                </c:pt>
                <c:pt idx="67" formatCode="[$-409]mmmm\ d\,\ yyyy;@">
                  <c:v>46997</c:v>
                </c:pt>
              </c:numCache>
            </c:numRef>
          </c:xVal>
          <c:yVal>
            <c:numRef>
              <c:f>Comparison!$AZ$4:$AZ$71</c:f>
              <c:numCache>
                <c:formatCode>0.00</c:formatCode>
                <c:ptCount val="68"/>
                <c:pt idx="0">
                  <c:v>340.19600000000003</c:v>
                </c:pt>
                <c:pt idx="1">
                  <c:v>465.00299999999999</c:v>
                </c:pt>
                <c:pt idx="2">
                  <c:v>952.32500000000005</c:v>
                </c:pt>
                <c:pt idx="3">
                  <c:v>2815.9369999999999</c:v>
                </c:pt>
                <c:pt idx="4">
                  <c:v>2252.0349999999999</c:v>
                </c:pt>
                <c:pt idx="5">
                  <c:v>478.70699999999999</c:v>
                </c:pt>
                <c:pt idx="6">
                  <c:v>230.167</c:v>
                </c:pt>
                <c:pt idx="7">
                  <c:v>216.60400000000001</c:v>
                </c:pt>
                <c:pt idx="8">
                  <c:v>441.24400000000003</c:v>
                </c:pt>
                <c:pt idx="9">
                  <c:v>449.83800000000002</c:v>
                </c:pt>
                <c:pt idx="10">
                  <c:v>353.928</c:v>
                </c:pt>
                <c:pt idx="11">
                  <c:v>331.31200000000001</c:v>
                </c:pt>
                <c:pt idx="12">
                  <c:v>350.84899999999999</c:v>
                </c:pt>
                <c:pt idx="13">
                  <c:v>600.45100000000002</c:v>
                </c:pt>
                <c:pt idx="14">
                  <c:v>1305.1559999999999</c:v>
                </c:pt>
                <c:pt idx="15">
                  <c:v>2675.36</c:v>
                </c:pt>
                <c:pt idx="16">
                  <c:v>3903.491</c:v>
                </c:pt>
                <c:pt idx="17">
                  <c:v>2310.578</c:v>
                </c:pt>
                <c:pt idx="18">
                  <c:v>609.32600000000002</c:v>
                </c:pt>
                <c:pt idx="19">
                  <c:v>401.87</c:v>
                </c:pt>
                <c:pt idx="20">
                  <c:v>435.39100000000002</c:v>
                </c:pt>
                <c:pt idx="21">
                  <c:v>484.09500000000003</c:v>
                </c:pt>
                <c:pt idx="22">
                  <c:v>443.67500000000001</c:v>
                </c:pt>
                <c:pt idx="23">
                  <c:v>396.46600000000001</c:v>
                </c:pt>
                <c:pt idx="24">
                  <c:v>368.12700000000001</c:v>
                </c:pt>
                <c:pt idx="25">
                  <c:v>543.16200000000003</c:v>
                </c:pt>
                <c:pt idx="26">
                  <c:v>638.83100000000002</c:v>
                </c:pt>
                <c:pt idx="27">
                  <c:v>1592.588</c:v>
                </c:pt>
                <c:pt idx="28">
                  <c:v>1791.452</c:v>
                </c:pt>
                <c:pt idx="29">
                  <c:v>478.47899999999998</c:v>
                </c:pt>
                <c:pt idx="30">
                  <c:v>229.66</c:v>
                </c:pt>
                <c:pt idx="31">
                  <c:v>253.33699999999999</c:v>
                </c:pt>
                <c:pt idx="32">
                  <c:v>334.95800000000003</c:v>
                </c:pt>
                <c:pt idx="33">
                  <c:v>455.81700000000001</c:v>
                </c:pt>
                <c:pt idx="34">
                  <c:v>375.22199999999998</c:v>
                </c:pt>
                <c:pt idx="35">
                  <c:v>314.7</c:v>
                </c:pt>
                <c:pt idx="36">
                  <c:v>298.88900000000001</c:v>
                </c:pt>
                <c:pt idx="37">
                  <c:v>428.68200000000002</c:v>
                </c:pt>
                <c:pt idx="38">
                  <c:v>481.82</c:v>
                </c:pt>
                <c:pt idx="39">
                  <c:v>907.80700000000002</c:v>
                </c:pt>
                <c:pt idx="40">
                  <c:v>2355.6729999999998</c:v>
                </c:pt>
                <c:pt idx="41">
                  <c:v>1037.75</c:v>
                </c:pt>
                <c:pt idx="42">
                  <c:v>391.83699999999999</c:v>
                </c:pt>
                <c:pt idx="43">
                  <c:v>420.20800000000003</c:v>
                </c:pt>
                <c:pt idx="44">
                  <c:v>333.88600000000002</c:v>
                </c:pt>
                <c:pt idx="45">
                  <c:v>434.964</c:v>
                </c:pt>
                <c:pt idx="46">
                  <c:v>365.02499999999998</c:v>
                </c:pt>
                <c:pt idx="47">
                  <c:v>319.78800000000001</c:v>
                </c:pt>
                <c:pt idx="48">
                  <c:v>339.80900000000003</c:v>
                </c:pt>
                <c:pt idx="49">
                  <c:v>542.34299999999996</c:v>
                </c:pt>
                <c:pt idx="50">
                  <c:v>991.06399999999996</c:v>
                </c:pt>
                <c:pt idx="51">
                  <c:v>1799.663</c:v>
                </c:pt>
                <c:pt idx="52">
                  <c:v>1195.421</c:v>
                </c:pt>
                <c:pt idx="53">
                  <c:v>422.89499999999998</c:v>
                </c:pt>
                <c:pt idx="54">
                  <c:v>284.577</c:v>
                </c:pt>
                <c:pt idx="55">
                  <c:v>321.863</c:v>
                </c:pt>
                <c:pt idx="56">
                  <c:v>292.37900000000002</c:v>
                </c:pt>
                <c:pt idx="57">
                  <c:v>368.53500000000003</c:v>
                </c:pt>
                <c:pt idx="58">
                  <c:v>312.71800000000002</c:v>
                </c:pt>
                <c:pt idx="59">
                  <c:v>385.54500000000002</c:v>
                </c:pt>
                <c:pt idx="60">
                  <c:v>490.31900000000002</c:v>
                </c:pt>
                <c:pt idx="61">
                  <c:v>568.61500000000001</c:v>
                </c:pt>
                <c:pt idx="62">
                  <c:v>1311.1210000000001</c:v>
                </c:pt>
                <c:pt idx="63">
                  <c:v>3076.9160000000002</c:v>
                </c:pt>
                <c:pt idx="64">
                  <c:v>4454.8639999999996</c:v>
                </c:pt>
                <c:pt idx="65">
                  <c:v>2075.346</c:v>
                </c:pt>
                <c:pt idx="66">
                  <c:v>708.71699999999998</c:v>
                </c:pt>
                <c:pt idx="67">
                  <c:v>636.67899999999997</c:v>
                </c:pt>
              </c:numCache>
            </c:numRef>
          </c:yVal>
          <c:smooth val="1"/>
          <c:extLst>
            <c:ext xmlns:c16="http://schemas.microsoft.com/office/drawing/2014/chart" uri="{C3380CC4-5D6E-409C-BE32-E72D297353CC}">
              <c16:uniqueId val="{0000001E-A233-46E6-9151-6A4ED47F208F}"/>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Comparison!$U$4:$U$71</c:f>
              <c:numCache>
                <c:formatCode>[$-409]mmmm\-yy;@</c:formatCode>
                <c:ptCount val="68"/>
                <c:pt idx="0">
                  <c:v>44958</c:v>
                </c:pt>
                <c:pt idx="1">
                  <c:v>44986</c:v>
                </c:pt>
                <c:pt idx="2">
                  <c:v>45017</c:v>
                </c:pt>
                <c:pt idx="3">
                  <c:v>45047</c:v>
                </c:pt>
                <c:pt idx="4">
                  <c:v>45078</c:v>
                </c:pt>
                <c:pt idx="5">
                  <c:v>45108</c:v>
                </c:pt>
                <c:pt idx="6">
                  <c:v>45139</c:v>
                </c:pt>
                <c:pt idx="7">
                  <c:v>45170</c:v>
                </c:pt>
                <c:pt idx="8">
                  <c:v>45200</c:v>
                </c:pt>
                <c:pt idx="9">
                  <c:v>45231</c:v>
                </c:pt>
                <c:pt idx="10">
                  <c:v>45261</c:v>
                </c:pt>
                <c:pt idx="11">
                  <c:v>45292</c:v>
                </c:pt>
                <c:pt idx="12">
                  <c:v>45323</c:v>
                </c:pt>
                <c:pt idx="13">
                  <c:v>45352</c:v>
                </c:pt>
                <c:pt idx="14">
                  <c:v>45383</c:v>
                </c:pt>
                <c:pt idx="15">
                  <c:v>45413</c:v>
                </c:pt>
                <c:pt idx="16">
                  <c:v>45444</c:v>
                </c:pt>
                <c:pt idx="17">
                  <c:v>45474</c:v>
                </c:pt>
                <c:pt idx="18">
                  <c:v>45505</c:v>
                </c:pt>
                <c:pt idx="19">
                  <c:v>45536</c:v>
                </c:pt>
                <c:pt idx="20">
                  <c:v>45566</c:v>
                </c:pt>
                <c:pt idx="21">
                  <c:v>45597</c:v>
                </c:pt>
                <c:pt idx="22">
                  <c:v>45627</c:v>
                </c:pt>
                <c:pt idx="23">
                  <c:v>45658</c:v>
                </c:pt>
                <c:pt idx="24">
                  <c:v>45689</c:v>
                </c:pt>
                <c:pt idx="25">
                  <c:v>45717</c:v>
                </c:pt>
                <c:pt idx="26">
                  <c:v>45748</c:v>
                </c:pt>
                <c:pt idx="27">
                  <c:v>45778</c:v>
                </c:pt>
                <c:pt idx="28">
                  <c:v>45809</c:v>
                </c:pt>
                <c:pt idx="29">
                  <c:v>45839</c:v>
                </c:pt>
                <c:pt idx="30">
                  <c:v>45870</c:v>
                </c:pt>
                <c:pt idx="31">
                  <c:v>45901</c:v>
                </c:pt>
                <c:pt idx="32">
                  <c:v>45931</c:v>
                </c:pt>
                <c:pt idx="33">
                  <c:v>45962</c:v>
                </c:pt>
                <c:pt idx="34">
                  <c:v>45992</c:v>
                </c:pt>
                <c:pt idx="35">
                  <c:v>46023</c:v>
                </c:pt>
                <c:pt idx="36">
                  <c:v>46054</c:v>
                </c:pt>
                <c:pt idx="37">
                  <c:v>46082</c:v>
                </c:pt>
                <c:pt idx="38">
                  <c:v>46113</c:v>
                </c:pt>
                <c:pt idx="39">
                  <c:v>46143</c:v>
                </c:pt>
                <c:pt idx="40">
                  <c:v>46174</c:v>
                </c:pt>
                <c:pt idx="41">
                  <c:v>46204</c:v>
                </c:pt>
                <c:pt idx="42">
                  <c:v>46235</c:v>
                </c:pt>
                <c:pt idx="43">
                  <c:v>46266</c:v>
                </c:pt>
                <c:pt idx="44">
                  <c:v>46296</c:v>
                </c:pt>
                <c:pt idx="45">
                  <c:v>46327</c:v>
                </c:pt>
                <c:pt idx="46">
                  <c:v>46357</c:v>
                </c:pt>
                <c:pt idx="47">
                  <c:v>46388</c:v>
                </c:pt>
                <c:pt idx="48">
                  <c:v>46419</c:v>
                </c:pt>
                <c:pt idx="49">
                  <c:v>46447</c:v>
                </c:pt>
                <c:pt idx="50">
                  <c:v>46478</c:v>
                </c:pt>
                <c:pt idx="51">
                  <c:v>46508</c:v>
                </c:pt>
                <c:pt idx="52">
                  <c:v>46539</c:v>
                </c:pt>
                <c:pt idx="53">
                  <c:v>46569</c:v>
                </c:pt>
                <c:pt idx="54">
                  <c:v>46600</c:v>
                </c:pt>
                <c:pt idx="55">
                  <c:v>46631</c:v>
                </c:pt>
                <c:pt idx="56">
                  <c:v>46661</c:v>
                </c:pt>
                <c:pt idx="57">
                  <c:v>46692</c:v>
                </c:pt>
                <c:pt idx="58">
                  <c:v>46722</c:v>
                </c:pt>
                <c:pt idx="59">
                  <c:v>46753</c:v>
                </c:pt>
                <c:pt idx="60">
                  <c:v>46784</c:v>
                </c:pt>
                <c:pt idx="61" formatCode="[$-409]mmmm\ d\,\ yyyy;@">
                  <c:v>46813</c:v>
                </c:pt>
                <c:pt idx="62" formatCode="[$-409]mmmm\ d\,\ yyyy;@">
                  <c:v>46844</c:v>
                </c:pt>
                <c:pt idx="63" formatCode="[$-409]mmmm\ d\,\ yyyy;@">
                  <c:v>46874</c:v>
                </c:pt>
                <c:pt idx="64" formatCode="[$-409]mmmm\ d\,\ yyyy;@">
                  <c:v>46905</c:v>
                </c:pt>
                <c:pt idx="65" formatCode="[$-409]mmmm\ d\,\ yyyy;@">
                  <c:v>46935</c:v>
                </c:pt>
                <c:pt idx="66" formatCode="[$-409]mmmm\ d\,\ yyyy;@">
                  <c:v>46966</c:v>
                </c:pt>
                <c:pt idx="67" formatCode="[$-409]mmmm\ d\,\ yyyy;@">
                  <c:v>46997</c:v>
                </c:pt>
              </c:numCache>
            </c:numRef>
          </c:xVal>
          <c:yVal>
            <c:numRef>
              <c:f>Comparison!$BA$4:$BA$71</c:f>
              <c:numCache>
                <c:formatCode>0.00</c:formatCode>
                <c:ptCount val="68"/>
                <c:pt idx="0">
                  <c:v>315.14299999999997</c:v>
                </c:pt>
                <c:pt idx="1">
                  <c:v>602.02499999999998</c:v>
                </c:pt>
                <c:pt idx="2">
                  <c:v>1575.27</c:v>
                </c:pt>
                <c:pt idx="3">
                  <c:v>3625.3249999999998</c:v>
                </c:pt>
                <c:pt idx="4">
                  <c:v>5001.6130000000003</c:v>
                </c:pt>
                <c:pt idx="5">
                  <c:v>2937.8620000000001</c:v>
                </c:pt>
                <c:pt idx="6">
                  <c:v>720.26300000000003</c:v>
                </c:pt>
                <c:pt idx="7">
                  <c:v>414.084</c:v>
                </c:pt>
                <c:pt idx="8">
                  <c:v>484.84699999999998</c:v>
                </c:pt>
                <c:pt idx="9">
                  <c:v>526.23099999999999</c:v>
                </c:pt>
                <c:pt idx="10">
                  <c:v>478.70699999999999</c:v>
                </c:pt>
                <c:pt idx="11">
                  <c:v>430.83</c:v>
                </c:pt>
                <c:pt idx="12">
                  <c:v>416.35899999999998</c:v>
                </c:pt>
                <c:pt idx="13">
                  <c:v>583.29</c:v>
                </c:pt>
                <c:pt idx="14">
                  <c:v>686.82899999999995</c:v>
                </c:pt>
                <c:pt idx="15">
                  <c:v>1685.44</c:v>
                </c:pt>
                <c:pt idx="16">
                  <c:v>1839.002</c:v>
                </c:pt>
                <c:pt idx="17">
                  <c:v>503.61500000000001</c:v>
                </c:pt>
                <c:pt idx="18">
                  <c:v>247.63</c:v>
                </c:pt>
                <c:pt idx="19">
                  <c:v>268.76499999999999</c:v>
                </c:pt>
                <c:pt idx="20">
                  <c:v>349.92500000000001</c:v>
                </c:pt>
                <c:pt idx="21">
                  <c:v>469.46100000000001</c:v>
                </c:pt>
                <c:pt idx="22">
                  <c:v>385.26799999999997</c:v>
                </c:pt>
                <c:pt idx="23">
                  <c:v>324.88099999999997</c:v>
                </c:pt>
                <c:pt idx="24">
                  <c:v>310.21499999999997</c:v>
                </c:pt>
                <c:pt idx="25">
                  <c:v>440.08100000000002</c:v>
                </c:pt>
                <c:pt idx="26">
                  <c:v>495.69400000000002</c:v>
                </c:pt>
                <c:pt idx="27">
                  <c:v>922.37400000000002</c:v>
                </c:pt>
                <c:pt idx="28">
                  <c:v>2366.9920000000002</c:v>
                </c:pt>
                <c:pt idx="29">
                  <c:v>1044.116</c:v>
                </c:pt>
                <c:pt idx="30">
                  <c:v>396.74299999999999</c:v>
                </c:pt>
                <c:pt idx="31">
                  <c:v>425.089</c:v>
                </c:pt>
                <c:pt idx="32">
                  <c:v>338.35899999999998</c:v>
                </c:pt>
                <c:pt idx="33">
                  <c:v>439.19900000000001</c:v>
                </c:pt>
                <c:pt idx="34">
                  <c:v>368.50099999999998</c:v>
                </c:pt>
                <c:pt idx="35">
                  <c:v>323.30500000000001</c:v>
                </c:pt>
                <c:pt idx="36">
                  <c:v>343.60899999999998</c:v>
                </c:pt>
                <c:pt idx="37">
                  <c:v>546.82399999999996</c:v>
                </c:pt>
                <c:pt idx="38">
                  <c:v>996.90499999999997</c:v>
                </c:pt>
                <c:pt idx="39">
                  <c:v>1804.951</c:v>
                </c:pt>
                <c:pt idx="40">
                  <c:v>1198.261</c:v>
                </c:pt>
                <c:pt idx="41">
                  <c:v>424.84699999999998</c:v>
                </c:pt>
                <c:pt idx="42">
                  <c:v>286.24</c:v>
                </c:pt>
                <c:pt idx="43">
                  <c:v>323.51</c:v>
                </c:pt>
                <c:pt idx="44">
                  <c:v>294.08600000000001</c:v>
                </c:pt>
                <c:pt idx="45">
                  <c:v>370.04700000000003</c:v>
                </c:pt>
                <c:pt idx="46">
                  <c:v>313.97699999999998</c:v>
                </c:pt>
                <c:pt idx="47">
                  <c:v>386.90899999999999</c:v>
                </c:pt>
                <c:pt idx="48">
                  <c:v>490.31900000000002</c:v>
                </c:pt>
                <c:pt idx="49">
                  <c:v>568.61500000000001</c:v>
                </c:pt>
                <c:pt idx="50">
                  <c:v>1311.1210000000001</c:v>
                </c:pt>
                <c:pt idx="51">
                  <c:v>3076.9160000000002</c:v>
                </c:pt>
                <c:pt idx="52">
                  <c:v>4454.8639999999996</c:v>
                </c:pt>
                <c:pt idx="53">
                  <c:v>2075.346</c:v>
                </c:pt>
                <c:pt idx="54">
                  <c:v>708.71699999999998</c:v>
                </c:pt>
                <c:pt idx="55">
                  <c:v>636.67899999999997</c:v>
                </c:pt>
                <c:pt idx="56">
                  <c:v>574.23400000000004</c:v>
                </c:pt>
                <c:pt idx="57">
                  <c:v>573.41499999999996</c:v>
                </c:pt>
                <c:pt idx="58">
                  <c:v>432.95100000000002</c:v>
                </c:pt>
                <c:pt idx="59">
                  <c:v>396.745</c:v>
                </c:pt>
                <c:pt idx="60">
                  <c:v>374.113</c:v>
                </c:pt>
                <c:pt idx="61">
                  <c:v>607.28300000000002</c:v>
                </c:pt>
                <c:pt idx="62">
                  <c:v>896.67399999999998</c:v>
                </c:pt>
                <c:pt idx="63">
                  <c:v>2039.654</c:v>
                </c:pt>
                <c:pt idx="64">
                  <c:v>1692.1489999999999</c:v>
                </c:pt>
                <c:pt idx="65">
                  <c:v>371.01100000000002</c:v>
                </c:pt>
                <c:pt idx="66">
                  <c:v>203.27</c:v>
                </c:pt>
                <c:pt idx="67">
                  <c:v>312.90499999999997</c:v>
                </c:pt>
              </c:numCache>
            </c:numRef>
          </c:yVal>
          <c:smooth val="1"/>
          <c:extLst>
            <c:ext xmlns:c16="http://schemas.microsoft.com/office/drawing/2014/chart" uri="{C3380CC4-5D6E-409C-BE32-E72D297353CC}">
              <c16:uniqueId val="{0000001F-A233-46E6-9151-6A4ED47F208F}"/>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Comparison!$U$4:$U$71</c:f>
              <c:numCache>
                <c:formatCode>[$-409]mmmm\-yy;@</c:formatCode>
                <c:ptCount val="68"/>
                <c:pt idx="0">
                  <c:v>44958</c:v>
                </c:pt>
                <c:pt idx="1">
                  <c:v>44986</c:v>
                </c:pt>
                <c:pt idx="2">
                  <c:v>45017</c:v>
                </c:pt>
                <c:pt idx="3">
                  <c:v>45047</c:v>
                </c:pt>
                <c:pt idx="4">
                  <c:v>45078</c:v>
                </c:pt>
                <c:pt idx="5">
                  <c:v>45108</c:v>
                </c:pt>
                <c:pt idx="6">
                  <c:v>45139</c:v>
                </c:pt>
                <c:pt idx="7">
                  <c:v>45170</c:v>
                </c:pt>
                <c:pt idx="8">
                  <c:v>45200</c:v>
                </c:pt>
                <c:pt idx="9">
                  <c:v>45231</c:v>
                </c:pt>
                <c:pt idx="10">
                  <c:v>45261</c:v>
                </c:pt>
                <c:pt idx="11">
                  <c:v>45292</c:v>
                </c:pt>
                <c:pt idx="12">
                  <c:v>45323</c:v>
                </c:pt>
                <c:pt idx="13">
                  <c:v>45352</c:v>
                </c:pt>
                <c:pt idx="14">
                  <c:v>45383</c:v>
                </c:pt>
                <c:pt idx="15">
                  <c:v>45413</c:v>
                </c:pt>
                <c:pt idx="16">
                  <c:v>45444</c:v>
                </c:pt>
                <c:pt idx="17">
                  <c:v>45474</c:v>
                </c:pt>
                <c:pt idx="18">
                  <c:v>45505</c:v>
                </c:pt>
                <c:pt idx="19">
                  <c:v>45536</c:v>
                </c:pt>
                <c:pt idx="20">
                  <c:v>45566</c:v>
                </c:pt>
                <c:pt idx="21">
                  <c:v>45597</c:v>
                </c:pt>
                <c:pt idx="22">
                  <c:v>45627</c:v>
                </c:pt>
                <c:pt idx="23">
                  <c:v>45658</c:v>
                </c:pt>
                <c:pt idx="24">
                  <c:v>45689</c:v>
                </c:pt>
                <c:pt idx="25">
                  <c:v>45717</c:v>
                </c:pt>
                <c:pt idx="26">
                  <c:v>45748</c:v>
                </c:pt>
                <c:pt idx="27">
                  <c:v>45778</c:v>
                </c:pt>
                <c:pt idx="28">
                  <c:v>45809</c:v>
                </c:pt>
                <c:pt idx="29">
                  <c:v>45839</c:v>
                </c:pt>
                <c:pt idx="30">
                  <c:v>45870</c:v>
                </c:pt>
                <c:pt idx="31">
                  <c:v>45901</c:v>
                </c:pt>
                <c:pt idx="32">
                  <c:v>45931</c:v>
                </c:pt>
                <c:pt idx="33">
                  <c:v>45962</c:v>
                </c:pt>
                <c:pt idx="34">
                  <c:v>45992</c:v>
                </c:pt>
                <c:pt idx="35">
                  <c:v>46023</c:v>
                </c:pt>
                <c:pt idx="36">
                  <c:v>46054</c:v>
                </c:pt>
                <c:pt idx="37">
                  <c:v>46082</c:v>
                </c:pt>
                <c:pt idx="38">
                  <c:v>46113</c:v>
                </c:pt>
                <c:pt idx="39">
                  <c:v>46143</c:v>
                </c:pt>
                <c:pt idx="40">
                  <c:v>46174</c:v>
                </c:pt>
                <c:pt idx="41">
                  <c:v>46204</c:v>
                </c:pt>
                <c:pt idx="42">
                  <c:v>46235</c:v>
                </c:pt>
                <c:pt idx="43">
                  <c:v>46266</c:v>
                </c:pt>
                <c:pt idx="44">
                  <c:v>46296</c:v>
                </c:pt>
                <c:pt idx="45">
                  <c:v>46327</c:v>
                </c:pt>
                <c:pt idx="46">
                  <c:v>46357</c:v>
                </c:pt>
                <c:pt idx="47">
                  <c:v>46388</c:v>
                </c:pt>
                <c:pt idx="48">
                  <c:v>46419</c:v>
                </c:pt>
                <c:pt idx="49">
                  <c:v>46447</c:v>
                </c:pt>
                <c:pt idx="50">
                  <c:v>46478</c:v>
                </c:pt>
                <c:pt idx="51">
                  <c:v>46508</c:v>
                </c:pt>
                <c:pt idx="52">
                  <c:v>46539</c:v>
                </c:pt>
                <c:pt idx="53">
                  <c:v>46569</c:v>
                </c:pt>
                <c:pt idx="54">
                  <c:v>46600</c:v>
                </c:pt>
                <c:pt idx="55">
                  <c:v>46631</c:v>
                </c:pt>
                <c:pt idx="56">
                  <c:v>46661</c:v>
                </c:pt>
                <c:pt idx="57">
                  <c:v>46692</c:v>
                </c:pt>
                <c:pt idx="58">
                  <c:v>46722</c:v>
                </c:pt>
                <c:pt idx="59">
                  <c:v>46753</c:v>
                </c:pt>
                <c:pt idx="60">
                  <c:v>46784</c:v>
                </c:pt>
                <c:pt idx="61" formatCode="[$-409]mmmm\ d\,\ yyyy;@">
                  <c:v>46813</c:v>
                </c:pt>
                <c:pt idx="62" formatCode="[$-409]mmmm\ d\,\ yyyy;@">
                  <c:v>46844</c:v>
                </c:pt>
                <c:pt idx="63" formatCode="[$-409]mmmm\ d\,\ yyyy;@">
                  <c:v>46874</c:v>
                </c:pt>
                <c:pt idx="64" formatCode="[$-409]mmmm\ d\,\ yyyy;@">
                  <c:v>46905</c:v>
                </c:pt>
                <c:pt idx="65" formatCode="[$-409]mmmm\ d\,\ yyyy;@">
                  <c:v>46935</c:v>
                </c:pt>
                <c:pt idx="66" formatCode="[$-409]mmmm\ d\,\ yyyy;@">
                  <c:v>46966</c:v>
                </c:pt>
                <c:pt idx="67" formatCode="[$-409]mmmm\ d\,\ yyyy;@">
                  <c:v>46997</c:v>
                </c:pt>
              </c:numCache>
            </c:numRef>
          </c:xVal>
          <c:yVal>
            <c:numRef>
              <c:f>Comparison!$BB$4:$BB$71</c:f>
              <c:numCache>
                <c:formatCode>0.00</c:formatCode>
                <c:ptCount val="68"/>
                <c:pt idx="0">
                  <c:v>276.55500000000001</c:v>
                </c:pt>
                <c:pt idx="1">
                  <c:v>453.64100000000002</c:v>
                </c:pt>
                <c:pt idx="2">
                  <c:v>643.73900000000003</c:v>
                </c:pt>
                <c:pt idx="3">
                  <c:v>2373.7179999999998</c:v>
                </c:pt>
                <c:pt idx="4">
                  <c:v>2513.6579999999999</c:v>
                </c:pt>
                <c:pt idx="5">
                  <c:v>644.84900000000005</c:v>
                </c:pt>
                <c:pt idx="6">
                  <c:v>254.52500000000001</c:v>
                </c:pt>
                <c:pt idx="7">
                  <c:v>240.47900000000001</c:v>
                </c:pt>
                <c:pt idx="8">
                  <c:v>342.38499999999999</c:v>
                </c:pt>
                <c:pt idx="9">
                  <c:v>465.43</c:v>
                </c:pt>
                <c:pt idx="10">
                  <c:v>382.26100000000002</c:v>
                </c:pt>
                <c:pt idx="11">
                  <c:v>318.86799999999999</c:v>
                </c:pt>
                <c:pt idx="12">
                  <c:v>313.38200000000001</c:v>
                </c:pt>
                <c:pt idx="13">
                  <c:v>429.86799999999999</c:v>
                </c:pt>
                <c:pt idx="14">
                  <c:v>489.77699999999999</c:v>
                </c:pt>
                <c:pt idx="15">
                  <c:v>958.79</c:v>
                </c:pt>
                <c:pt idx="16">
                  <c:v>2397.915</c:v>
                </c:pt>
                <c:pt idx="17">
                  <c:v>1051.462</c:v>
                </c:pt>
                <c:pt idx="18">
                  <c:v>393.709</c:v>
                </c:pt>
                <c:pt idx="19">
                  <c:v>420.00200000000001</c:v>
                </c:pt>
                <c:pt idx="20">
                  <c:v>333.76100000000002</c:v>
                </c:pt>
                <c:pt idx="21">
                  <c:v>433.279</c:v>
                </c:pt>
                <c:pt idx="22">
                  <c:v>362.84800000000001</c:v>
                </c:pt>
                <c:pt idx="23">
                  <c:v>317.697</c:v>
                </c:pt>
                <c:pt idx="24">
                  <c:v>337.70499999999998</c:v>
                </c:pt>
                <c:pt idx="25">
                  <c:v>538.101</c:v>
                </c:pt>
                <c:pt idx="26">
                  <c:v>988.22299999999996</c:v>
                </c:pt>
                <c:pt idx="27">
                  <c:v>1805.2370000000001</c:v>
                </c:pt>
                <c:pt idx="28">
                  <c:v>1197.6980000000001</c:v>
                </c:pt>
                <c:pt idx="29">
                  <c:v>421.654</c:v>
                </c:pt>
                <c:pt idx="30">
                  <c:v>282.86</c:v>
                </c:pt>
                <c:pt idx="31">
                  <c:v>320.29899999999998</c:v>
                </c:pt>
                <c:pt idx="32">
                  <c:v>291.06099999999998</c:v>
                </c:pt>
                <c:pt idx="33">
                  <c:v>366.85500000000002</c:v>
                </c:pt>
                <c:pt idx="34">
                  <c:v>311.03699999999998</c:v>
                </c:pt>
                <c:pt idx="35">
                  <c:v>383.67500000000001</c:v>
                </c:pt>
                <c:pt idx="36">
                  <c:v>486.81200000000001</c:v>
                </c:pt>
                <c:pt idx="37">
                  <c:v>563.68700000000001</c:v>
                </c:pt>
                <c:pt idx="38">
                  <c:v>1303.1420000000001</c:v>
                </c:pt>
                <c:pt idx="39">
                  <c:v>3071.6930000000002</c:v>
                </c:pt>
                <c:pt idx="40">
                  <c:v>4452.8280000000004</c:v>
                </c:pt>
                <c:pt idx="41">
                  <c:v>2070.6950000000002</c:v>
                </c:pt>
                <c:pt idx="42">
                  <c:v>707.19799999999998</c:v>
                </c:pt>
                <c:pt idx="43">
                  <c:v>635.14800000000002</c:v>
                </c:pt>
                <c:pt idx="44">
                  <c:v>572.73900000000003</c:v>
                </c:pt>
                <c:pt idx="45">
                  <c:v>571.697</c:v>
                </c:pt>
                <c:pt idx="46">
                  <c:v>431.54700000000003</c:v>
                </c:pt>
                <c:pt idx="47">
                  <c:v>395.26499999999999</c:v>
                </c:pt>
                <c:pt idx="48">
                  <c:v>374.113</c:v>
                </c:pt>
                <c:pt idx="49">
                  <c:v>607.28300000000002</c:v>
                </c:pt>
                <c:pt idx="50">
                  <c:v>896.67399999999998</c:v>
                </c:pt>
                <c:pt idx="51">
                  <c:v>2039.654</c:v>
                </c:pt>
                <c:pt idx="52">
                  <c:v>1692.1489999999999</c:v>
                </c:pt>
                <c:pt idx="53">
                  <c:v>371.01100000000002</c:v>
                </c:pt>
                <c:pt idx="54">
                  <c:v>203.27</c:v>
                </c:pt>
                <c:pt idx="55">
                  <c:v>312.90499999999997</c:v>
                </c:pt>
                <c:pt idx="56">
                  <c:v>457.78100000000001</c:v>
                </c:pt>
                <c:pt idx="57">
                  <c:v>492.29199999999997</c:v>
                </c:pt>
                <c:pt idx="58">
                  <c:v>379.67899999999997</c:v>
                </c:pt>
                <c:pt idx="59">
                  <c:v>362.40499999999997</c:v>
                </c:pt>
                <c:pt idx="60">
                  <c:v>374.113</c:v>
                </c:pt>
                <c:pt idx="61">
                  <c:v>607.28300000000002</c:v>
                </c:pt>
                <c:pt idx="62">
                  <c:v>896.67399999999998</c:v>
                </c:pt>
                <c:pt idx="63">
                  <c:v>2039.654</c:v>
                </c:pt>
                <c:pt idx="64">
                  <c:v>1692.1489999999999</c:v>
                </c:pt>
                <c:pt idx="65">
                  <c:v>371.01100000000002</c:v>
                </c:pt>
                <c:pt idx="66">
                  <c:v>203.27</c:v>
                </c:pt>
                <c:pt idx="67">
                  <c:v>312.90499999999997</c:v>
                </c:pt>
              </c:numCache>
            </c:numRef>
          </c:yVal>
          <c:smooth val="1"/>
          <c:extLst>
            <c:ext xmlns:c16="http://schemas.microsoft.com/office/drawing/2014/chart" uri="{C3380CC4-5D6E-409C-BE32-E72D297353CC}">
              <c16:uniqueId val="{00000020-A233-46E6-9151-6A4ED47F208F}"/>
            </c:ext>
          </c:extLst>
        </c:ser>
        <c:ser>
          <c:idx val="0"/>
          <c:order val="30"/>
          <c:tx>
            <c:v>Min</c:v>
          </c:tx>
          <c:spPr>
            <a:ln w="28575">
              <a:solidFill>
                <a:srgbClr val="000000"/>
              </a:solidFill>
              <a:prstDash val="solid"/>
            </a:ln>
          </c:spPr>
          <c:marker>
            <c:symbol val="none"/>
          </c:marker>
          <c:xVal>
            <c:numRef>
              <c:f>Comparison!$U$4:$U$71</c:f>
              <c:numCache>
                <c:formatCode>[$-409]mmmm\-yy;@</c:formatCode>
                <c:ptCount val="68"/>
                <c:pt idx="0">
                  <c:v>44958</c:v>
                </c:pt>
                <c:pt idx="1">
                  <c:v>44986</c:v>
                </c:pt>
                <c:pt idx="2">
                  <c:v>45017</c:v>
                </c:pt>
                <c:pt idx="3">
                  <c:v>45047</c:v>
                </c:pt>
                <c:pt idx="4">
                  <c:v>45078</c:v>
                </c:pt>
                <c:pt idx="5">
                  <c:v>45108</c:v>
                </c:pt>
                <c:pt idx="6">
                  <c:v>45139</c:v>
                </c:pt>
                <c:pt idx="7">
                  <c:v>45170</c:v>
                </c:pt>
                <c:pt idx="8">
                  <c:v>45200</c:v>
                </c:pt>
                <c:pt idx="9">
                  <c:v>45231</c:v>
                </c:pt>
                <c:pt idx="10">
                  <c:v>45261</c:v>
                </c:pt>
                <c:pt idx="11">
                  <c:v>45292</c:v>
                </c:pt>
                <c:pt idx="12">
                  <c:v>45323</c:v>
                </c:pt>
                <c:pt idx="13">
                  <c:v>45352</c:v>
                </c:pt>
                <c:pt idx="14">
                  <c:v>45383</c:v>
                </c:pt>
                <c:pt idx="15">
                  <c:v>45413</c:v>
                </c:pt>
                <c:pt idx="16">
                  <c:v>45444</c:v>
                </c:pt>
                <c:pt idx="17">
                  <c:v>45474</c:v>
                </c:pt>
                <c:pt idx="18">
                  <c:v>45505</c:v>
                </c:pt>
                <c:pt idx="19">
                  <c:v>45536</c:v>
                </c:pt>
                <c:pt idx="20">
                  <c:v>45566</c:v>
                </c:pt>
                <c:pt idx="21">
                  <c:v>45597</c:v>
                </c:pt>
                <c:pt idx="22">
                  <c:v>45627</c:v>
                </c:pt>
                <c:pt idx="23">
                  <c:v>45658</c:v>
                </c:pt>
                <c:pt idx="24">
                  <c:v>45689</c:v>
                </c:pt>
                <c:pt idx="25">
                  <c:v>45717</c:v>
                </c:pt>
                <c:pt idx="26">
                  <c:v>45748</c:v>
                </c:pt>
                <c:pt idx="27">
                  <c:v>45778</c:v>
                </c:pt>
                <c:pt idx="28">
                  <c:v>45809</c:v>
                </c:pt>
                <c:pt idx="29">
                  <c:v>45839</c:v>
                </c:pt>
                <c:pt idx="30">
                  <c:v>45870</c:v>
                </c:pt>
                <c:pt idx="31">
                  <c:v>45901</c:v>
                </c:pt>
                <c:pt idx="32">
                  <c:v>45931</c:v>
                </c:pt>
                <c:pt idx="33">
                  <c:v>45962</c:v>
                </c:pt>
                <c:pt idx="34">
                  <c:v>45992</c:v>
                </c:pt>
                <c:pt idx="35">
                  <c:v>46023</c:v>
                </c:pt>
                <c:pt idx="36">
                  <c:v>46054</c:v>
                </c:pt>
                <c:pt idx="37">
                  <c:v>46082</c:v>
                </c:pt>
                <c:pt idx="38">
                  <c:v>46113</c:v>
                </c:pt>
                <c:pt idx="39">
                  <c:v>46143</c:v>
                </c:pt>
                <c:pt idx="40">
                  <c:v>46174</c:v>
                </c:pt>
                <c:pt idx="41">
                  <c:v>46204</c:v>
                </c:pt>
                <c:pt idx="42">
                  <c:v>46235</c:v>
                </c:pt>
                <c:pt idx="43">
                  <c:v>46266</c:v>
                </c:pt>
                <c:pt idx="44">
                  <c:v>46296</c:v>
                </c:pt>
                <c:pt idx="45">
                  <c:v>46327</c:v>
                </c:pt>
                <c:pt idx="46">
                  <c:v>46357</c:v>
                </c:pt>
                <c:pt idx="47">
                  <c:v>46388</c:v>
                </c:pt>
                <c:pt idx="48">
                  <c:v>46419</c:v>
                </c:pt>
                <c:pt idx="49">
                  <c:v>46447</c:v>
                </c:pt>
                <c:pt idx="50">
                  <c:v>46478</c:v>
                </c:pt>
                <c:pt idx="51">
                  <c:v>46508</c:v>
                </c:pt>
                <c:pt idx="52">
                  <c:v>46539</c:v>
                </c:pt>
                <c:pt idx="53">
                  <c:v>46569</c:v>
                </c:pt>
                <c:pt idx="54">
                  <c:v>46600</c:v>
                </c:pt>
                <c:pt idx="55">
                  <c:v>46631</c:v>
                </c:pt>
                <c:pt idx="56">
                  <c:v>46661</c:v>
                </c:pt>
                <c:pt idx="57">
                  <c:v>46692</c:v>
                </c:pt>
                <c:pt idx="58">
                  <c:v>46722</c:v>
                </c:pt>
                <c:pt idx="59">
                  <c:v>46753</c:v>
                </c:pt>
                <c:pt idx="60">
                  <c:v>46784</c:v>
                </c:pt>
                <c:pt idx="61" formatCode="[$-409]mmmm\ d\,\ yyyy;@">
                  <c:v>46813</c:v>
                </c:pt>
                <c:pt idx="62" formatCode="[$-409]mmmm\ d\,\ yyyy;@">
                  <c:v>46844</c:v>
                </c:pt>
                <c:pt idx="63" formatCode="[$-409]mmmm\ d\,\ yyyy;@">
                  <c:v>46874</c:v>
                </c:pt>
                <c:pt idx="64" formatCode="[$-409]mmmm\ d\,\ yyyy;@">
                  <c:v>46905</c:v>
                </c:pt>
                <c:pt idx="65" formatCode="[$-409]mmmm\ d\,\ yyyy;@">
                  <c:v>46935</c:v>
                </c:pt>
                <c:pt idx="66" formatCode="[$-409]mmmm\ d\,\ yyyy;@">
                  <c:v>46966</c:v>
                </c:pt>
                <c:pt idx="67" formatCode="[$-409]mmmm\ d\,\ yyyy;@">
                  <c:v>46997</c:v>
                </c:pt>
              </c:numCache>
            </c:numRef>
          </c:xVal>
          <c:yVal>
            <c:numRef>
              <c:f>Comparison!$V$4:$V$71</c:f>
              <c:numCache>
                <c:formatCode>0.00</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numCache>
            </c:numRef>
          </c:yVal>
          <c:smooth val="1"/>
          <c:extLst>
            <c:ext xmlns:c16="http://schemas.microsoft.com/office/drawing/2014/chart" uri="{C3380CC4-5D6E-409C-BE32-E72D297353CC}">
              <c16:uniqueId val="{00000021-A233-46E6-9151-6A4ED47F208F}"/>
            </c:ext>
          </c:extLst>
        </c:ser>
        <c:ser>
          <c:idx val="1"/>
          <c:order val="31"/>
          <c:tx>
            <c:v>Max</c:v>
          </c:tx>
          <c:spPr>
            <a:ln w="28575">
              <a:solidFill>
                <a:srgbClr val="000000"/>
              </a:solidFill>
              <a:prstDash val="solid"/>
            </a:ln>
          </c:spPr>
          <c:marker>
            <c:symbol val="none"/>
          </c:marker>
          <c:xVal>
            <c:numRef>
              <c:f>Comparison!$U$4:$U$71</c:f>
              <c:numCache>
                <c:formatCode>[$-409]mmmm\-yy;@</c:formatCode>
                <c:ptCount val="68"/>
                <c:pt idx="0">
                  <c:v>44958</c:v>
                </c:pt>
                <c:pt idx="1">
                  <c:v>44986</c:v>
                </c:pt>
                <c:pt idx="2">
                  <c:v>45017</c:v>
                </c:pt>
                <c:pt idx="3">
                  <c:v>45047</c:v>
                </c:pt>
                <c:pt idx="4">
                  <c:v>45078</c:v>
                </c:pt>
                <c:pt idx="5">
                  <c:v>45108</c:v>
                </c:pt>
                <c:pt idx="6">
                  <c:v>45139</c:v>
                </c:pt>
                <c:pt idx="7">
                  <c:v>45170</c:v>
                </c:pt>
                <c:pt idx="8">
                  <c:v>45200</c:v>
                </c:pt>
                <c:pt idx="9">
                  <c:v>45231</c:v>
                </c:pt>
                <c:pt idx="10">
                  <c:v>45261</c:v>
                </c:pt>
                <c:pt idx="11">
                  <c:v>45292</c:v>
                </c:pt>
                <c:pt idx="12">
                  <c:v>45323</c:v>
                </c:pt>
                <c:pt idx="13">
                  <c:v>45352</c:v>
                </c:pt>
                <c:pt idx="14">
                  <c:v>45383</c:v>
                </c:pt>
                <c:pt idx="15">
                  <c:v>45413</c:v>
                </c:pt>
                <c:pt idx="16">
                  <c:v>45444</c:v>
                </c:pt>
                <c:pt idx="17">
                  <c:v>45474</c:v>
                </c:pt>
                <c:pt idx="18">
                  <c:v>45505</c:v>
                </c:pt>
                <c:pt idx="19">
                  <c:v>45536</c:v>
                </c:pt>
                <c:pt idx="20">
                  <c:v>45566</c:v>
                </c:pt>
                <c:pt idx="21">
                  <c:v>45597</c:v>
                </c:pt>
                <c:pt idx="22">
                  <c:v>45627</c:v>
                </c:pt>
                <c:pt idx="23">
                  <c:v>45658</c:v>
                </c:pt>
                <c:pt idx="24">
                  <c:v>45689</c:v>
                </c:pt>
                <c:pt idx="25">
                  <c:v>45717</c:v>
                </c:pt>
                <c:pt idx="26">
                  <c:v>45748</c:v>
                </c:pt>
                <c:pt idx="27">
                  <c:v>45778</c:v>
                </c:pt>
                <c:pt idx="28">
                  <c:v>45809</c:v>
                </c:pt>
                <c:pt idx="29">
                  <c:v>45839</c:v>
                </c:pt>
                <c:pt idx="30">
                  <c:v>45870</c:v>
                </c:pt>
                <c:pt idx="31">
                  <c:v>45901</c:v>
                </c:pt>
                <c:pt idx="32">
                  <c:v>45931</c:v>
                </c:pt>
                <c:pt idx="33">
                  <c:v>45962</c:v>
                </c:pt>
                <c:pt idx="34">
                  <c:v>45992</c:v>
                </c:pt>
                <c:pt idx="35">
                  <c:v>46023</c:v>
                </c:pt>
                <c:pt idx="36">
                  <c:v>46054</c:v>
                </c:pt>
                <c:pt idx="37">
                  <c:v>46082</c:v>
                </c:pt>
                <c:pt idx="38">
                  <c:v>46113</c:v>
                </c:pt>
                <c:pt idx="39">
                  <c:v>46143</c:v>
                </c:pt>
                <c:pt idx="40">
                  <c:v>46174</c:v>
                </c:pt>
                <c:pt idx="41">
                  <c:v>46204</c:v>
                </c:pt>
                <c:pt idx="42">
                  <c:v>46235</c:v>
                </c:pt>
                <c:pt idx="43">
                  <c:v>46266</c:v>
                </c:pt>
                <c:pt idx="44">
                  <c:v>46296</c:v>
                </c:pt>
                <c:pt idx="45">
                  <c:v>46327</c:v>
                </c:pt>
                <c:pt idx="46">
                  <c:v>46357</c:v>
                </c:pt>
                <c:pt idx="47">
                  <c:v>46388</c:v>
                </c:pt>
                <c:pt idx="48">
                  <c:v>46419</c:v>
                </c:pt>
                <c:pt idx="49">
                  <c:v>46447</c:v>
                </c:pt>
                <c:pt idx="50">
                  <c:v>46478</c:v>
                </c:pt>
                <c:pt idx="51">
                  <c:v>46508</c:v>
                </c:pt>
                <c:pt idx="52">
                  <c:v>46539</c:v>
                </c:pt>
                <c:pt idx="53">
                  <c:v>46569</c:v>
                </c:pt>
                <c:pt idx="54">
                  <c:v>46600</c:v>
                </c:pt>
                <c:pt idx="55">
                  <c:v>46631</c:v>
                </c:pt>
                <c:pt idx="56">
                  <c:v>46661</c:v>
                </c:pt>
                <c:pt idx="57">
                  <c:v>46692</c:v>
                </c:pt>
                <c:pt idx="58">
                  <c:v>46722</c:v>
                </c:pt>
                <c:pt idx="59">
                  <c:v>46753</c:v>
                </c:pt>
                <c:pt idx="60">
                  <c:v>46784</c:v>
                </c:pt>
                <c:pt idx="61" formatCode="[$-409]mmmm\ d\,\ yyyy;@">
                  <c:v>46813</c:v>
                </c:pt>
                <c:pt idx="62" formatCode="[$-409]mmmm\ d\,\ yyyy;@">
                  <c:v>46844</c:v>
                </c:pt>
                <c:pt idx="63" formatCode="[$-409]mmmm\ d\,\ yyyy;@">
                  <c:v>46874</c:v>
                </c:pt>
                <c:pt idx="64" formatCode="[$-409]mmmm\ d\,\ yyyy;@">
                  <c:v>46905</c:v>
                </c:pt>
                <c:pt idx="65" formatCode="[$-409]mmmm\ d\,\ yyyy;@">
                  <c:v>46935</c:v>
                </c:pt>
                <c:pt idx="66" formatCode="[$-409]mmmm\ d\,\ yyyy;@">
                  <c:v>46966</c:v>
                </c:pt>
                <c:pt idx="67" formatCode="[$-409]mmmm\ d\,\ yyyy;@">
                  <c:v>46997</c:v>
                </c:pt>
              </c:numCache>
            </c:numRef>
          </c:xVal>
          <c:yVal>
            <c:numRef>
              <c:f>Comparison!$W$4:$W$71</c:f>
              <c:numCache>
                <c:formatCode>0.00</c:formatCode>
                <c:ptCount val="68"/>
                <c:pt idx="0">
                  <c:v>300</c:v>
                </c:pt>
                <c:pt idx="1">
                  <c:v>500</c:v>
                </c:pt>
                <c:pt idx="2">
                  <c:v>697</c:v>
                </c:pt>
                <c:pt idx="3">
                  <c:v>1870</c:v>
                </c:pt>
                <c:pt idx="4">
                  <c:v>2200</c:v>
                </c:pt>
                <c:pt idx="5">
                  <c:v>733</c:v>
                </c:pt>
                <c:pt idx="6">
                  <c:v>359</c:v>
                </c:pt>
                <c:pt idx="7">
                  <c:v>285</c:v>
                </c:pt>
                <c:pt idx="8">
                  <c:v>350</c:v>
                </c:pt>
                <c:pt idx="9">
                  <c:v>429</c:v>
                </c:pt>
                <c:pt idx="10">
                  <c:v>347</c:v>
                </c:pt>
                <c:pt idx="11">
                  <c:v>333</c:v>
                </c:pt>
                <c:pt idx="12">
                  <c:v>378</c:v>
                </c:pt>
                <c:pt idx="13">
                  <c:v>564</c:v>
                </c:pt>
                <c:pt idx="14">
                  <c:v>716</c:v>
                </c:pt>
                <c:pt idx="15">
                  <c:v>1552</c:v>
                </c:pt>
                <c:pt idx="16">
                  <c:v>1570</c:v>
                </c:pt>
                <c:pt idx="17">
                  <c:v>298</c:v>
                </c:pt>
                <c:pt idx="18">
                  <c:v>211</c:v>
                </c:pt>
                <c:pt idx="19">
                  <c:v>226</c:v>
                </c:pt>
                <c:pt idx="20">
                  <c:v>338</c:v>
                </c:pt>
                <c:pt idx="21">
                  <c:v>407</c:v>
                </c:pt>
                <c:pt idx="22">
                  <c:v>361</c:v>
                </c:pt>
                <c:pt idx="23">
                  <c:v>333</c:v>
                </c:pt>
                <c:pt idx="24">
                  <c:v>378</c:v>
                </c:pt>
                <c:pt idx="25">
                  <c:v>564</c:v>
                </c:pt>
                <c:pt idx="26">
                  <c:v>716</c:v>
                </c:pt>
                <c:pt idx="27">
                  <c:v>1552</c:v>
                </c:pt>
                <c:pt idx="28">
                  <c:v>1570</c:v>
                </c:pt>
                <c:pt idx="29">
                  <c:v>298</c:v>
                </c:pt>
                <c:pt idx="30">
                  <c:v>211</c:v>
                </c:pt>
                <c:pt idx="31">
                  <c:v>226</c:v>
                </c:pt>
                <c:pt idx="32">
                  <c:v>338</c:v>
                </c:pt>
                <c:pt idx="33">
                  <c:v>407</c:v>
                </c:pt>
                <c:pt idx="34">
                  <c:v>361</c:v>
                </c:pt>
                <c:pt idx="35">
                  <c:v>333</c:v>
                </c:pt>
                <c:pt idx="36">
                  <c:v>378</c:v>
                </c:pt>
                <c:pt idx="37">
                  <c:v>564</c:v>
                </c:pt>
                <c:pt idx="38">
                  <c:v>716</c:v>
                </c:pt>
                <c:pt idx="39">
                  <c:v>1552</c:v>
                </c:pt>
                <c:pt idx="40">
                  <c:v>1570</c:v>
                </c:pt>
                <c:pt idx="41">
                  <c:v>298</c:v>
                </c:pt>
                <c:pt idx="42">
                  <c:v>211</c:v>
                </c:pt>
                <c:pt idx="43">
                  <c:v>226</c:v>
                </c:pt>
                <c:pt idx="44">
                  <c:v>338</c:v>
                </c:pt>
                <c:pt idx="45">
                  <c:v>407</c:v>
                </c:pt>
                <c:pt idx="46">
                  <c:v>361</c:v>
                </c:pt>
                <c:pt idx="47">
                  <c:v>333</c:v>
                </c:pt>
                <c:pt idx="48">
                  <c:v>378</c:v>
                </c:pt>
                <c:pt idx="49">
                  <c:v>564</c:v>
                </c:pt>
                <c:pt idx="50">
                  <c:v>716</c:v>
                </c:pt>
                <c:pt idx="51">
                  <c:v>1552</c:v>
                </c:pt>
                <c:pt idx="52">
                  <c:v>1570</c:v>
                </c:pt>
                <c:pt idx="53">
                  <c:v>298</c:v>
                </c:pt>
                <c:pt idx="54">
                  <c:v>211</c:v>
                </c:pt>
                <c:pt idx="55">
                  <c:v>226</c:v>
                </c:pt>
                <c:pt idx="56">
                  <c:v>338</c:v>
                </c:pt>
                <c:pt idx="57">
                  <c:v>407</c:v>
                </c:pt>
                <c:pt idx="58">
                  <c:v>361</c:v>
                </c:pt>
                <c:pt idx="59">
                  <c:v>333</c:v>
                </c:pt>
                <c:pt idx="60">
                  <c:v>378</c:v>
                </c:pt>
                <c:pt idx="61">
                  <c:v>564</c:v>
                </c:pt>
                <c:pt idx="62">
                  <c:v>716</c:v>
                </c:pt>
                <c:pt idx="63">
                  <c:v>1552</c:v>
                </c:pt>
                <c:pt idx="64">
                  <c:v>1570</c:v>
                </c:pt>
                <c:pt idx="65">
                  <c:v>298</c:v>
                </c:pt>
                <c:pt idx="66">
                  <c:v>211</c:v>
                </c:pt>
                <c:pt idx="67">
                  <c:v>226</c:v>
                </c:pt>
              </c:numCache>
            </c:numRef>
          </c:yVal>
          <c:smooth val="1"/>
          <c:extLst>
            <c:ext xmlns:c16="http://schemas.microsoft.com/office/drawing/2014/chart" uri="{C3380CC4-5D6E-409C-BE32-E72D297353CC}">
              <c16:uniqueId val="{00000022-A233-46E6-9151-6A4ED47F208F}"/>
            </c:ext>
          </c:extLst>
        </c:ser>
        <c:ser>
          <c:idx val="2"/>
          <c:order val="32"/>
          <c:tx>
            <c:v>Most</c:v>
          </c:tx>
          <c:spPr>
            <a:ln w="28575">
              <a:solidFill>
                <a:srgbClr val="000000"/>
              </a:solidFill>
              <a:prstDash val="solid"/>
            </a:ln>
          </c:spPr>
          <c:marker>
            <c:symbol val="none"/>
          </c:marker>
          <c:xVal>
            <c:numRef>
              <c:f>Comparison!$U$4:$U$71</c:f>
              <c:numCache>
                <c:formatCode>[$-409]mmmm\-yy;@</c:formatCode>
                <c:ptCount val="68"/>
                <c:pt idx="0">
                  <c:v>44958</c:v>
                </c:pt>
                <c:pt idx="1">
                  <c:v>44986</c:v>
                </c:pt>
                <c:pt idx="2">
                  <c:v>45017</c:v>
                </c:pt>
                <c:pt idx="3">
                  <c:v>45047</c:v>
                </c:pt>
                <c:pt idx="4">
                  <c:v>45078</c:v>
                </c:pt>
                <c:pt idx="5">
                  <c:v>45108</c:v>
                </c:pt>
                <c:pt idx="6">
                  <c:v>45139</c:v>
                </c:pt>
                <c:pt idx="7">
                  <c:v>45170</c:v>
                </c:pt>
                <c:pt idx="8">
                  <c:v>45200</c:v>
                </c:pt>
                <c:pt idx="9">
                  <c:v>45231</c:v>
                </c:pt>
                <c:pt idx="10">
                  <c:v>45261</c:v>
                </c:pt>
                <c:pt idx="11">
                  <c:v>45292</c:v>
                </c:pt>
                <c:pt idx="12">
                  <c:v>45323</c:v>
                </c:pt>
                <c:pt idx="13">
                  <c:v>45352</c:v>
                </c:pt>
                <c:pt idx="14">
                  <c:v>45383</c:v>
                </c:pt>
                <c:pt idx="15">
                  <c:v>45413</c:v>
                </c:pt>
                <c:pt idx="16">
                  <c:v>45444</c:v>
                </c:pt>
                <c:pt idx="17">
                  <c:v>45474</c:v>
                </c:pt>
                <c:pt idx="18">
                  <c:v>45505</c:v>
                </c:pt>
                <c:pt idx="19">
                  <c:v>45536</c:v>
                </c:pt>
                <c:pt idx="20">
                  <c:v>45566</c:v>
                </c:pt>
                <c:pt idx="21">
                  <c:v>45597</c:v>
                </c:pt>
                <c:pt idx="22">
                  <c:v>45627</c:v>
                </c:pt>
                <c:pt idx="23">
                  <c:v>45658</c:v>
                </c:pt>
                <c:pt idx="24">
                  <c:v>45689</c:v>
                </c:pt>
                <c:pt idx="25">
                  <c:v>45717</c:v>
                </c:pt>
                <c:pt idx="26">
                  <c:v>45748</c:v>
                </c:pt>
                <c:pt idx="27">
                  <c:v>45778</c:v>
                </c:pt>
                <c:pt idx="28">
                  <c:v>45809</c:v>
                </c:pt>
                <c:pt idx="29">
                  <c:v>45839</c:v>
                </c:pt>
                <c:pt idx="30">
                  <c:v>45870</c:v>
                </c:pt>
                <c:pt idx="31">
                  <c:v>45901</c:v>
                </c:pt>
                <c:pt idx="32">
                  <c:v>45931</c:v>
                </c:pt>
                <c:pt idx="33">
                  <c:v>45962</c:v>
                </c:pt>
                <c:pt idx="34">
                  <c:v>45992</c:v>
                </c:pt>
                <c:pt idx="35">
                  <c:v>46023</c:v>
                </c:pt>
                <c:pt idx="36">
                  <c:v>46054</c:v>
                </c:pt>
                <c:pt idx="37">
                  <c:v>46082</c:v>
                </c:pt>
                <c:pt idx="38">
                  <c:v>46113</c:v>
                </c:pt>
                <c:pt idx="39">
                  <c:v>46143</c:v>
                </c:pt>
                <c:pt idx="40">
                  <c:v>46174</c:v>
                </c:pt>
                <c:pt idx="41">
                  <c:v>46204</c:v>
                </c:pt>
                <c:pt idx="42">
                  <c:v>46235</c:v>
                </c:pt>
                <c:pt idx="43">
                  <c:v>46266</c:v>
                </c:pt>
                <c:pt idx="44">
                  <c:v>46296</c:v>
                </c:pt>
                <c:pt idx="45">
                  <c:v>46327</c:v>
                </c:pt>
                <c:pt idx="46">
                  <c:v>46357</c:v>
                </c:pt>
                <c:pt idx="47">
                  <c:v>46388</c:v>
                </c:pt>
                <c:pt idx="48">
                  <c:v>46419</c:v>
                </c:pt>
                <c:pt idx="49">
                  <c:v>46447</c:v>
                </c:pt>
                <c:pt idx="50">
                  <c:v>46478</c:v>
                </c:pt>
                <c:pt idx="51">
                  <c:v>46508</c:v>
                </c:pt>
                <c:pt idx="52">
                  <c:v>46539</c:v>
                </c:pt>
                <c:pt idx="53">
                  <c:v>46569</c:v>
                </c:pt>
                <c:pt idx="54">
                  <c:v>46600</c:v>
                </c:pt>
                <c:pt idx="55">
                  <c:v>46631</c:v>
                </c:pt>
                <c:pt idx="56">
                  <c:v>46661</c:v>
                </c:pt>
                <c:pt idx="57">
                  <c:v>46692</c:v>
                </c:pt>
                <c:pt idx="58">
                  <c:v>46722</c:v>
                </c:pt>
                <c:pt idx="59">
                  <c:v>46753</c:v>
                </c:pt>
                <c:pt idx="60">
                  <c:v>46784</c:v>
                </c:pt>
                <c:pt idx="61" formatCode="[$-409]mmmm\ d\,\ yyyy;@">
                  <c:v>46813</c:v>
                </c:pt>
                <c:pt idx="62" formatCode="[$-409]mmmm\ d\,\ yyyy;@">
                  <c:v>46844</c:v>
                </c:pt>
                <c:pt idx="63" formatCode="[$-409]mmmm\ d\,\ yyyy;@">
                  <c:v>46874</c:v>
                </c:pt>
                <c:pt idx="64" formatCode="[$-409]mmmm\ d\,\ yyyy;@">
                  <c:v>46905</c:v>
                </c:pt>
                <c:pt idx="65" formatCode="[$-409]mmmm\ d\,\ yyyy;@">
                  <c:v>46935</c:v>
                </c:pt>
                <c:pt idx="66" formatCode="[$-409]mmmm\ d\,\ yyyy;@">
                  <c:v>46966</c:v>
                </c:pt>
                <c:pt idx="67" formatCode="[$-409]mmmm\ d\,\ yyyy;@">
                  <c:v>46997</c:v>
                </c:pt>
              </c:numCache>
            </c:numRef>
          </c:xVal>
          <c:yVal>
            <c:numRef>
              <c:f>Comparison!$X$4:$X$71</c:f>
              <c:numCache>
                <c:formatCode>0.00</c:formatCode>
                <c:ptCount val="68"/>
                <c:pt idx="0">
                  <c:v>300</c:v>
                </c:pt>
                <c:pt idx="1">
                  <c:v>500</c:v>
                </c:pt>
                <c:pt idx="2">
                  <c:v>950</c:v>
                </c:pt>
                <c:pt idx="3">
                  <c:v>2550</c:v>
                </c:pt>
                <c:pt idx="4">
                  <c:v>3000</c:v>
                </c:pt>
                <c:pt idx="5">
                  <c:v>1000</c:v>
                </c:pt>
                <c:pt idx="6">
                  <c:v>370</c:v>
                </c:pt>
                <c:pt idx="7">
                  <c:v>340</c:v>
                </c:pt>
                <c:pt idx="8">
                  <c:v>417</c:v>
                </c:pt>
                <c:pt idx="9">
                  <c:v>461</c:v>
                </c:pt>
                <c:pt idx="10">
                  <c:v>361</c:v>
                </c:pt>
                <c:pt idx="11">
                  <c:v>350</c:v>
                </c:pt>
                <c:pt idx="12">
                  <c:v>397</c:v>
                </c:pt>
                <c:pt idx="13">
                  <c:v>614</c:v>
                </c:pt>
                <c:pt idx="14">
                  <c:v>920</c:v>
                </c:pt>
                <c:pt idx="15">
                  <c:v>2060</c:v>
                </c:pt>
                <c:pt idx="16">
                  <c:v>2423</c:v>
                </c:pt>
                <c:pt idx="17">
                  <c:v>711</c:v>
                </c:pt>
                <c:pt idx="18">
                  <c:v>371</c:v>
                </c:pt>
                <c:pt idx="19">
                  <c:v>316</c:v>
                </c:pt>
                <c:pt idx="20">
                  <c:v>417</c:v>
                </c:pt>
                <c:pt idx="21">
                  <c:v>450</c:v>
                </c:pt>
                <c:pt idx="22">
                  <c:v>361</c:v>
                </c:pt>
                <c:pt idx="23">
                  <c:v>350</c:v>
                </c:pt>
                <c:pt idx="24">
                  <c:v>397</c:v>
                </c:pt>
                <c:pt idx="25">
                  <c:v>614</c:v>
                </c:pt>
                <c:pt idx="26">
                  <c:v>920</c:v>
                </c:pt>
                <c:pt idx="27">
                  <c:v>2060</c:v>
                </c:pt>
                <c:pt idx="28">
                  <c:v>2423</c:v>
                </c:pt>
                <c:pt idx="29">
                  <c:v>711</c:v>
                </c:pt>
                <c:pt idx="30">
                  <c:v>371</c:v>
                </c:pt>
                <c:pt idx="31">
                  <c:v>316</c:v>
                </c:pt>
                <c:pt idx="32">
                  <c:v>417</c:v>
                </c:pt>
                <c:pt idx="33">
                  <c:v>450</c:v>
                </c:pt>
                <c:pt idx="34">
                  <c:v>361</c:v>
                </c:pt>
                <c:pt idx="35">
                  <c:v>350</c:v>
                </c:pt>
                <c:pt idx="36">
                  <c:v>397</c:v>
                </c:pt>
                <c:pt idx="37">
                  <c:v>614</c:v>
                </c:pt>
                <c:pt idx="38">
                  <c:v>920</c:v>
                </c:pt>
                <c:pt idx="39">
                  <c:v>2060</c:v>
                </c:pt>
                <c:pt idx="40">
                  <c:v>2423</c:v>
                </c:pt>
                <c:pt idx="41">
                  <c:v>711</c:v>
                </c:pt>
                <c:pt idx="42">
                  <c:v>371</c:v>
                </c:pt>
                <c:pt idx="43">
                  <c:v>316</c:v>
                </c:pt>
                <c:pt idx="44">
                  <c:v>417</c:v>
                </c:pt>
                <c:pt idx="45">
                  <c:v>450</c:v>
                </c:pt>
                <c:pt idx="46">
                  <c:v>361</c:v>
                </c:pt>
                <c:pt idx="47">
                  <c:v>350</c:v>
                </c:pt>
                <c:pt idx="48">
                  <c:v>397</c:v>
                </c:pt>
                <c:pt idx="49">
                  <c:v>614</c:v>
                </c:pt>
                <c:pt idx="50">
                  <c:v>920</c:v>
                </c:pt>
                <c:pt idx="51">
                  <c:v>2060</c:v>
                </c:pt>
                <c:pt idx="52">
                  <c:v>2423</c:v>
                </c:pt>
                <c:pt idx="53">
                  <c:v>711</c:v>
                </c:pt>
                <c:pt idx="54">
                  <c:v>371</c:v>
                </c:pt>
                <c:pt idx="55">
                  <c:v>316</c:v>
                </c:pt>
                <c:pt idx="56">
                  <c:v>417</c:v>
                </c:pt>
                <c:pt idx="57">
                  <c:v>450</c:v>
                </c:pt>
                <c:pt idx="58">
                  <c:v>361</c:v>
                </c:pt>
                <c:pt idx="59">
                  <c:v>350</c:v>
                </c:pt>
                <c:pt idx="60">
                  <c:v>397</c:v>
                </c:pt>
                <c:pt idx="61">
                  <c:v>614</c:v>
                </c:pt>
                <c:pt idx="62">
                  <c:v>920</c:v>
                </c:pt>
                <c:pt idx="63">
                  <c:v>2060</c:v>
                </c:pt>
                <c:pt idx="64">
                  <c:v>2423</c:v>
                </c:pt>
                <c:pt idx="65">
                  <c:v>711</c:v>
                </c:pt>
                <c:pt idx="66">
                  <c:v>371</c:v>
                </c:pt>
                <c:pt idx="67">
                  <c:v>316</c:v>
                </c:pt>
              </c:numCache>
            </c:numRef>
          </c:yVal>
          <c:smooth val="1"/>
          <c:extLst>
            <c:ext xmlns:c16="http://schemas.microsoft.com/office/drawing/2014/chart" uri="{C3380CC4-5D6E-409C-BE32-E72D297353CC}">
              <c16:uniqueId val="{00000023-A233-46E6-9151-6A4ED47F208F}"/>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4" val="0"/>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2" val="0"/>
</file>

<file path=xl/ctrlProps/ctrlProp26.xml><?xml version="1.0" encoding="utf-8"?>
<formControlPr xmlns="http://schemas.microsoft.com/office/spreadsheetml/2009/9/main" objectType="Drop" dropStyle="combo" dx="16" fmlaLink="$D$3" fmlaRange="RunInformation!$K$3:$K$52" sel="15" val="13"/>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fmlaLink="$B$34" lockText="1" noThreeD="1"/>
</file>

<file path=xl/ctrlProps/ctrlProp33.xml><?xml version="1.0" encoding="utf-8"?>
<formControlPr xmlns="http://schemas.microsoft.com/office/spreadsheetml/2009/9/main" objectType="CheckBox" checked="Checked"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Radio" firstButton="1" fmlaLink="RunInformation!$AZ$4" lockText="1" noThreeD="1"/>
</file>

<file path=xl/ctrlProps/ctrlProp50.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23</xdr:row>
          <xdr:rowOff>161925</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24</xdr:row>
          <xdr:rowOff>152400</xdr:rowOff>
        </xdr:from>
        <xdr:to>
          <xdr:col>2</xdr:col>
          <xdr:colOff>0</xdr:colOff>
          <xdr:row>25</xdr:row>
          <xdr:rowOff>180975</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25</xdr:row>
          <xdr:rowOff>161925</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26</xdr:row>
          <xdr:rowOff>161925</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13</xdr:row>
          <xdr:rowOff>161925</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161925</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27</xdr:row>
          <xdr:rowOff>161925</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14</xdr:row>
          <xdr:rowOff>161925</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180975</xdr:rowOff>
        </xdr:from>
        <xdr:to>
          <xdr:col>2</xdr:col>
          <xdr:colOff>457200</xdr:colOff>
          <xdr:row>16</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15</xdr:row>
          <xdr:rowOff>161925</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28575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161925</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17</xdr:row>
          <xdr:rowOff>152400</xdr:rowOff>
        </xdr:from>
        <xdr:to>
          <xdr:col>2</xdr:col>
          <xdr:colOff>0</xdr:colOff>
          <xdr:row>18</xdr:row>
          <xdr:rowOff>180975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28575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descr="Max"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descr="Min"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68</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18</xdr:row>
          <xdr:rowOff>161925</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28575</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19</xdr:row>
          <xdr:rowOff>161925</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9525</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20</xdr:row>
          <xdr:rowOff>161925</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28575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21</xdr:row>
          <xdr:rowOff>161925</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28575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161925</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28575</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180975</xdr:rowOff>
        </xdr:from>
        <xdr:to>
          <xdr:col>2</xdr:col>
          <xdr:colOff>457200</xdr:colOff>
          <xdr:row>25</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161925</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161925</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161925</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161925</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102" connectionId="8" xr16:uid="{E005F49D-1BD0-4F3C-B8F8-953B9460814F}"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102" connectionId="6" xr16:uid="{3CDA3DC4-B13B-46BB-8CF2-80BB59B597A4}"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102" connectionId="15" xr16:uid="{683F4BC9-D09B-4637-A35F-CA6E48699CF6}"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102" connectionId="14" xr16:uid="{C18DBD0A-4C79-4711-BE53-6ECAD38C652B}"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102" connectionId="13" xr16:uid="{6E5021CA-D189-48A2-BB7C-A1E53501CC3D}"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102" connectionId="12" xr16:uid="{7FE93872-CCF3-4D9E-A55A-841BEC345B6C}"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102" connectionId="11" xr16:uid="{C89670D0-5A6A-4F88-81FD-EB03D2D3C9D3}"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102" connectionId="10" xr16:uid="{B034EC09-DBE4-473E-AD19-46111A335C54}"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102" connectionId="9" xr16:uid="{7562C74D-91D6-462B-AF96-93CC861FF1A6}"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102" connectionId="7" xr16:uid="{B10F2E15-A381-4430-9CFD-0208DAA2ADC6}"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102" connectionId="3" xr16:uid="{6AAF1838-65C4-468B-90DF-B9856A6809FA}"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103" connectionId="1" xr16:uid="{50F39060-9913-4C6E-94DE-46D865DB9589}"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GJNC2LOC.espmvol.5yr.adj.espmvol_82" connectionId="8" xr16:uid="{74BAF726-412F-42B8-A013-277CAC173EEC}"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CLSC2.espmvol.5yr.adj.espmvol_50" connectionId="3" xr16:uid="{E92C9E17-FA96-4992-88BD-81B5F0AF7195}"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RGC2.espmvol.5yr.adj.espmvol_94" connectionId="6" xr16:uid="{826D7A01-6ED0-4824-A620-19FEE500F84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GLDA3.espmvol.5yr.adj.espmvol_72" connectionId="9" xr16:uid="{211D9F35-FA39-46B9-B172-44F63CB4219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CLSC2.espmvol.5yr.adj.espmvol_86" connectionId="3" xr16:uid="{237A1E33-6837-48AC-A61A-84545DF76CC3}"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BRW4.espmvol.5yr.adj.espmvol_50" connectionId="7" xr16:uid="{4368E3A5-D0A7-44A8-98D0-44D1ECAADA5A}"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CLSC2.espmvol.5yr.adj.espmvol_68" connectionId="3" xr16:uid="{8EA13824-DD61-41A3-8AD0-184F1D3E7596}"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GLDA3.espmvol.5yr.adj.espmvol_57" connectionId="9" xr16:uid="{0C4B3DEF-C6D9-4049-A459-9C2A30C966A8}"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NVRN5.espmvol.5yr.adj.espmvol_63" connectionId="12" xr16:uid="{D1DAF6A9-B08A-4A1D-9477-C26BE99E0EE3}"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GBRW4.espmvol.5yr.adj.espmvol_78" connectionId="7" xr16:uid="{E4A81E59-CFC9-4533-96CC-39784990F046}"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GLDA3.espmvol.5yr.adj.espmvol_58" connectionId="9" xr16:uid="{83328703-ED43-4B78-AC85-76E109CAF147}"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MPSC2.espmvol.5yr.adj.espmvol_61" connectionId="11" xr16:uid="{05A5E0DD-E3D3-4018-90DD-262388F07DCC}"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YDLC2.espmvol.5yr.adj.espmvol_55" connectionId="15" xr16:uid="{A40DEC50-7257-4857-B198-EE3628256CDE}"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TPIC2.espmvol.5yr.adj.espmvol_91" connectionId="13" xr16:uid="{EF574528-262F-4E76-BA4D-D6F83CB577E1}"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GBRW4.espmvol.5yr.adj.espmvol_84" connectionId="7" xr16:uid="{57028AF9-9597-4E6E-B2EE-48857E2F3EDE}"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YDLC2.espmvol.5yr.adj.espmvol_61" connectionId="15" xr16:uid="{47AE820A-C5CE-45F8-844D-C4F5591E5A31}"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CLSC2.espmvol.5yr.adj.espmvol_73" connectionId="3" xr16:uid="{B444475D-7AB8-4125-8A44-439933524B35}"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NVRN5.espmvol.5yr.adj.espmvol_93" connectionId="12" xr16:uid="{4A61CFFB-D84C-4404-8F82-D3A16D1D5F5A}"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GRNU1.espmvol.5yr.adj.espmvol_67" connectionId="10" xr16:uid="{D06F4D06-9140-4BF3-AE97-5BD725686296}"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VCRC2.espmvol.5yr.adj.espmvol_44" connectionId="14" xr16:uid="{8E8B09A1-FEE8-449E-AB62-F1F4970D376E}"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VCRC2.espmvol.5yr.adj.espmvol_56" connectionId="14" xr16:uid="{E206E5ED-67FD-40BC-AE2E-876F6A74940D}"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MPSC2.espmvol.5yr.adj.espmvol_85" connectionId="11" xr16:uid="{99D64FE0-9F9B-44C2-9176-DCFED9DEAAC8}"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DRGC2.espmvol.5yr.adj.espmvol_60" connectionId="6" xr16:uid="{E71E9E68-3994-4A70-89B0-928DE4AF5358}"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MPSC2.espmvol.5yr.adj.espmvol_74" connectionId="11" xr16:uid="{28535D22-5E7C-4B84-8D52-4ED842B42C38}"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DRGC2.espmvol.5yr.adj.espmvol_48" connectionId="6" xr16:uid="{CD21BDC7-4EAC-4561-9C7F-89BA4E56750F}"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DRGC2.espmvol.5yr.adj.espmvol_59" connectionId="6" xr16:uid="{5B747B14-99C9-415A-9083-C278D0817655}"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GBRW4.espmvol.5yr.adj.espmvol_81" connectionId="7" xr16:uid="{69B9206D-8D87-443E-8756-15389F78750E}"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GLDA3.espmvol.5yr.adj.espmvol_85" connectionId="9" xr16:uid="{49A486D1-CBEF-4B66-8BA9-6D4558C881DF}"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TPIC2.espmvol.5yr.adj.espmvol_43" connectionId="13" xr16:uid="{86A8E26F-5E91-4CC7-B391-E9EAFC3C66DD}"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CLSC2.espmvol.5yr.adj.espmvol_61" connectionId="3" xr16:uid="{99550E7E-683F-4125-981F-36572D6FAE98}"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GRNU1.espmvol.5yr.adj.espmvol_71" connectionId="10" xr16:uid="{3C026C87-35DA-4E7F-A25C-93F3B76A12F1}"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GBRW4.espmvol.5yr.adj.espmvol_100" connectionId="7" xr16:uid="{9F069558-0BFE-473B-8416-230C485B7459}"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CLSC2.espmvol.5yr.adj.espmvol_101" connectionId="3" xr16:uid="{4FA61C2A-B5D8-4CFB-9A1A-6FB669CB45C3}"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GRNU1.espmvol.5yr.adj.espmvol_100" connectionId="10" xr16:uid="{6FFB8BC9-6EC5-4B93-BC85-5BE4A3398B7A}"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GBRW4.espmvol.5yr.adj.espmvol_91" connectionId="7" xr16:uid="{C7126CA3-776D-4728-8500-DDD4CADA90B3}"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GLDA3.espmvol.5yr.adj.espmvol_69" connectionId="9" xr16:uid="{0E7D2C59-1505-4C96-9E0E-95C6D1A0575D}"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YDLC2.espmvol.5yr.adj.espmvol_89" connectionId="15" xr16:uid="{B959CC09-CC43-477F-9D18-AC1FE900F5C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BMDC2.espmvol.5yr.adj.espmvol_47" connectionId="1" xr16:uid="{6F2DAD19-4E44-46D7-80C5-AB7239682C48}"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GLDA3.espmvol.5yr.adj.espmvol_51" connectionId="9" xr16:uid="{79652DF1-5E5C-4E12-B066-DAA97C78CABD}"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YDLC2.espmvol.5yr.adj.espmvol_59" connectionId="15" xr16:uid="{9289828B-4124-40DA-BDC1-48D38A5F8EC6}"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GBRW4.espmvol.5yr.adj.espmvol_94" connectionId="7" xr16:uid="{F518B98D-609E-4EBB-817E-F20677B06185}"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GRNU1.espmvol.5yr.adj.espmvol_93" connectionId="10" xr16:uid="{0F4E526F-4AC4-43BB-8CCF-06354450D5CA}"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VCRC2.espmvol.5yr.adj.espmvol_69" connectionId="14" xr16:uid="{5D87F352-663D-4AD7-8232-904EA9779156}"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GJNC2LOC.espmvol.5yr.adj.espmvol_44" connectionId="8" xr16:uid="{F4117320-C14A-4C2F-B6F2-9FA9871920C8}"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DRGC2.espmvol.5yr.adj.espmvol_42" connectionId="6" xr16:uid="{4930A150-4424-46EA-BECD-469862FFBA2A}"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VCRC2.espmvol.5yr.adj.espmvol_101" connectionId="14" xr16:uid="{06400630-4273-4AC6-A8A1-673EA7BCBE1B}"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GRNU1.espmvol.5yr.adj.espmvol_80" connectionId="10" xr16:uid="{E87BEA85-D137-44CC-8922-386A43990BB6}"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TPIC2.espmvol.5yr.adj.espmvol_95" connectionId="13" xr16:uid="{227CC27B-48FF-47A6-BBA9-12D35CBE8481}"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GLDA3.espmvol.5yr.adj.espmvol_49" connectionId="9" xr16:uid="{566099B8-AF77-410E-9C19-7DF421D8374B}"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GBRW4.espmvol.5yr.adj.espmvol_57" connectionId="7" xr16:uid="{0D65F7B3-C189-4ACB-B4E1-96BDC96B283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DRGC2.espmvol.5yr.adj.espmvol_92" connectionId="6" xr16:uid="{AB95DFB7-C56D-434D-981C-9E4352752E63}"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TPIC2.espmvol.5yr.adj.espmvol_75" connectionId="13" xr16:uid="{23FE9EE5-BDD1-42E4-BFDF-028A925D1E1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GLDA3.espmvol.5yr.adj.espmvol_78" connectionId="9" xr16:uid="{4F858AE9-B256-4596-AB70-1C94F387214C}"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MPSC2.espmvol.5yr.adj.espmvol_89" connectionId="11" xr16:uid="{A2E6A87B-4905-4AA9-A130-F9E33D8C6AA6}"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GBRW4.espmvol.5yr.adj.espmvol_60" connectionId="7" xr16:uid="{54E06097-5F14-40A3-9526-47A53E636B1D}"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NVRN5.espmvol.5yr.adj.espmvol_80" connectionId="12" xr16:uid="{4E707A33-1EE5-4A42-A770-C60E23B5C25A}"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TPIC2.espmvol.5yr.adj.espmvol_76" connectionId="13" xr16:uid="{A1499090-024B-4AA7-8FF0-4EA561FBDD8B}"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VCRC2.espmvol.5yr.adj.espmvol_72" connectionId="14" xr16:uid="{8C72E3A3-3C18-48EF-AC4D-7742B834B71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DRGC2.espmvol.5yr.adj.espmvol_52" connectionId="6" xr16:uid="{2D95B54D-02DE-4737-8D6F-EAD3C1A19CF4}"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TPIC2.espmvol.5yr.adj.espmvol_97" connectionId="13" xr16:uid="{A44F1382-B9E8-4F89-93E4-BB6BF9D0652E}"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GBRW4.espmvol.5yr.adj.espmvol_56" connectionId="7" xr16:uid="{BE2A0342-28CD-4C0D-9046-8E9B40FEF62E}"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GJNC2LOC.espmvol.5yr.adj.espmvol_74" connectionId="8" xr16:uid="{037FECC0-C34C-4B68-8AE0-4479618C41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YDLC2.espmvol.5yr.adj.espmvol_66" connectionId="15" xr16:uid="{C9F0CB23-A259-45CB-86D9-8CDC3DDE705B}"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BMDC2.espmvol.5yr.adj.espmvol_100" connectionId="1" xr16:uid="{9C70A6B8-32FD-4205-B031-89D4E4CC406A}"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GRNU1.espmvol.5yr.adj.espmvol_64" connectionId="10" xr16:uid="{2E595CE1-B138-4661-9EAB-754647043D19}"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DRGC2.espmvol.5yr.adj.espmvol_73" connectionId="6" xr16:uid="{9AA3658B-095E-4B8F-91EA-8FDB82DF9674}"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YDLC2.espmvol.5yr.adj.espmvol_87" connectionId="15" xr16:uid="{8A0EEADB-1498-472F-B900-C544C6E72F36}"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GLDA3.espmvol.5yr.adj.espmvol_52" connectionId="9" xr16:uid="{00805880-85CB-4A10-94CB-F5CE87B093B6}"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GBRW4.espmvol.5yr.adj.espmvol_64" connectionId="7" xr16:uid="{D2B3D2FB-A003-4CDE-AC36-B4D652C0AC01}"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CLSC2.espmvol.5yr.adj.espmvol_57" connectionId="3" xr16:uid="{4732A626-CA4B-4330-AC29-4815B9C9FEB3}"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BMDC2.espmvol.5yr.adj.espmvol_51" connectionId="1" xr16:uid="{F368FDAE-F967-4C62-9334-CB8F3B4A4667}"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GJNC2LOC.espmvol.5yr.adj.espmvol_67" connectionId="8" xr16:uid="{D3F85DF8-94AB-49DD-B1BF-6A9E1415882E}"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BMDC2.espmvol.5yr.adj.espmvol_59" connectionId="1" xr16:uid="{2F23F4EC-3904-4C22-969F-09015A2BE15C}"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DRGC2.espmvol.5yr.adj.espmvol_68" connectionId="6" xr16:uid="{39A6475F-B500-4AF1-B1B8-978F17D085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DRGC2.espmvol.5yr.adj.espmvol_96" connectionId="6" xr16:uid="{FA5E4F13-3168-452F-B7FB-49EA751DCF7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BMDC2.espmvol.5yr.adj.espmvol_69" connectionId="1" xr16:uid="{B19F0FF6-4F96-4388-8720-109D866B04EF}"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GBRW4.espmvol.5yr.adj.espmvol_90" connectionId="7" xr16:uid="{22A4B776-07D9-4A51-98C8-BA2CA3A1833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CLSC2.espmvol.5yr.adj.espmvol_65" connectionId="3" xr16:uid="{F6D5A1C9-4203-41EE-B046-8B02986E99C5}"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GRNU1.espmvol.5yr.adj.espmvol_58" connectionId="10" xr16:uid="{3A98C360-574E-4222-9B63-E7839DCA62D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GRNU1.espmvol.5yr.adj.espmvol_48" connectionId="10" xr16:uid="{C5E6B7C9-86A2-42AC-A514-6ACA3CD55A35}"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BMDC2.espmvol.5yr.adj.espmvol_101" connectionId="1" xr16:uid="{B5A78612-F001-4779-B75A-86BD8B02A4ED}"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BMDC2.espmvol.5yr.adj.espmvol_62" connectionId="1" xr16:uid="{B3D127E1-6C05-480F-8186-29ADFDB2CDF9}"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CLSC2.espmvol.5yr.adj.espmvol_60" connectionId="3" xr16:uid="{CCE12EAB-04D4-4B34-8E06-F5D3ABB3FA84}"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GJNC2LOC.espmvol.5yr.adj.espmvol_99" connectionId="8" xr16:uid="{EC25CF9B-AA81-49E1-B268-EFC2A73C82E9}"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YDLC2.espmvol.5yr.adj.espmvol_91" connectionId="15" xr16:uid="{921FA2D2-FC5A-44BC-880B-8248C4BFECFF}"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GLDA3.espmvol.5yr.adj.espmvol_83" connectionId="9" xr16:uid="{52D51837-BF1D-4552-BADA-A65C9A5CE3DF}"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MPSC2.espmvol.5yr.adj.espmvol_88" connectionId="11" xr16:uid="{F0F2B018-062D-4219-BD7C-2252D356A908}"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GBRW4.espmvol.5yr.adj.espmvol_70" connectionId="7" xr16:uid="{FB2B47B1-4DB4-4300-A92B-0D373774BE19}"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TPIC2.espmvol.5yr.adj.espmvol_70" connectionId="13" xr16:uid="{10A7E571-AFA1-4920-9EAC-C4150322746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VCRC2.espmvol.5yr.adj.espmvol_92" connectionId="14" xr16:uid="{EAE528A5-2E23-4334-BF27-A90AC9607865}"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GRNU1.espmvol.5yr.adj.espmvol_89" connectionId="10" xr16:uid="{892A46CD-D7F2-44B5-A951-DEC93AB47808}"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GBRW4.espmvol.5yr.adj.espmvol_79" connectionId="7" xr16:uid="{6E9D3FD1-D851-437A-A07C-0168358BF73A}"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MPSC2.espmvol.5yr.adj.espmvol_78" connectionId="11" xr16:uid="{3019EB87-86F2-4F97-91D4-1FEA5ABBB212}"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GBRW4.espmvol.5yr.adj.espmvol_97" connectionId="7" xr16:uid="{2A41F4FC-B338-41F0-8F84-1A222FE9DDCC}"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GJNC2LOC.espmvol.5yr.adj.espmvol_90" connectionId="8" xr16:uid="{A9EE5976-7389-42E3-903C-0453635B0182}"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GBRW4.espmvol.5yr.adj.espmvol_62" connectionId="7" xr16:uid="{AD51D56B-1C23-4AD7-8388-CBFB4834ECD9}"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GJNC2LOC.espmvol.5yr.adj.espmvol_83" connectionId="8" xr16:uid="{E14FAD3F-F694-4249-ACE0-D6351D061289}"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MPSC2.espmvol.5yr.adj.espmvol_64" connectionId="11" xr16:uid="{2EE4F23F-BE08-443B-A69C-70437FEACD0A}"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DRGC2.espmvol.5yr.adj.espmvol_67" connectionId="6" xr16:uid="{B496AEEF-19E8-4ED3-A879-CD6E5DB923E8}"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BMDC2.espmvol.5yr.adj.espmvol_98" connectionId="1" xr16:uid="{1B7EA516-85FD-4DD1-94DA-AD073BB0D63D}"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GBRW4.espmvol.5yr.adj.espmvol_99" connectionId="7" xr16:uid="{02890929-3989-406E-8D11-3DFC4821E663}"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VCRC2.espmvol.5yr.adj.espmvol_64" connectionId="14" xr16:uid="{A1BBDBE4-B06E-424B-BF27-840A699C8289}"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VCRC2.espmvol.5yr.adj.espmvol_91" connectionId="14" xr16:uid="{4A6D79EF-3FCA-4FD1-BF55-623218DB341B}"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DRGC2.espmvol.5yr.adj.espmvol_85" connectionId="6" xr16:uid="{A017B188-BFD3-490C-82B2-01F9483FFA03}"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GBRW4.espmvol.5yr.adj.espmvol_46" connectionId="7" xr16:uid="{FB3A6F2F-83C9-48AC-BD03-35E9A81917DD}"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TPIC2.espmvol.5yr.adj.espmvol_99" connectionId="13" xr16:uid="{0F0F0BC7-576F-4637-8285-3E810D86AD0D}"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TPIC2.espmvol.5yr.adj.espmvol_50" connectionId="13" xr16:uid="{4CA95EE3-FD2C-4889-8C19-D1E675E534A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GRNU1.espmvol.5yr.adj.espmvol_81" connectionId="10" xr16:uid="{DB2ADCC8-224B-4DFB-A3E2-BF0B8F3D1089}"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MPSC2.espmvol.5yr.adj.espmvol_86" connectionId="11" xr16:uid="{76D45425-32C5-45F9-B390-1071452778FA}"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TPIC2.espmvol.5yr.adj.espmvol_84" connectionId="13" xr16:uid="{4598406A-4ED6-42CE-974F-A2D00E7C8322}"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BMDC2.espmvol.5yr.adj.espmvol_71" connectionId="1" xr16:uid="{96D0FCFF-A64E-4730-9CCB-EE735207855C}"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NVRN5.espmvol.5yr.adj.espmvol_74" connectionId="12" xr16:uid="{93B2BB43-BE70-4728-961D-971FE5A61548}"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GRNU1.espmvol.5yr.adj.espmvol_87" connectionId="10" xr16:uid="{012A68BD-04F7-4088-B9FB-48CE369774E6}"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VCRC2.espmvol.5yr.adj.espmvol_84" connectionId="14" xr16:uid="{CE1543CA-DA14-4011-8EA4-EC4D630EFF0E}"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GRNU1.espmvol.5yr.adj.espmvol_85" connectionId="10" xr16:uid="{3FA7B9AD-A8A1-4014-A4A3-174D7A9BF0AC}"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GBRW4.espmvol.5yr.adj.espmvol_67" connectionId="7" xr16:uid="{96CDF038-5A15-4077-AD0D-7E2FBB905D96}"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YDLC2.espmvol.5yr.adj.espmvol_75" connectionId="15" xr16:uid="{3FE2687A-3C68-4115-9771-DE302515B82D}"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MPSC2.espmvol.5yr.adj.espmvol_76" connectionId="11" xr16:uid="{FC09DEC4-6DA3-44BA-A43B-532FE6E22527}"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TPIC2.espmvol.5yr.adj.espmvol_55" connectionId="13" xr16:uid="{BFAA23B0-3493-4D70-8445-DECE8ED2CB83}"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DRGC2.espmvol.5yr.adj.espmvol_64" connectionId="6" xr16:uid="{655FD1F9-E735-4E40-B82E-B50645E752EC}"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NVRN5.espmvol.5yr.adj.espmvol_100" connectionId="12" xr16:uid="{414A27EE-59ED-4AE6-B367-794376653B13}"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GLDA3.espmvol.5yr.adj.espmvol_68" connectionId="9" xr16:uid="{CA828970-DE44-45DB-A2D6-6239CEFCCE6C}"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GBRW4.espmvol.5yr.adj.espmvol_74" connectionId="7" xr16:uid="{D847490A-DBF9-4361-BC4D-622F5CAC0BE6}"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TPIC2.espmvol.5yr.adj.espmvol_71" connectionId="13" xr16:uid="{D5146A60-AC52-4909-B7F9-62344141CC01}"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MPSC2.espmvol.5yr.adj.espmvol_77" connectionId="11" xr16:uid="{AB58EFE6-9AB6-49ED-8010-AC0CDEF0CB4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TPIC2.espmvol.5yr.adj.espmvol_48" connectionId="13" xr16:uid="{7873D3AD-070E-4FCB-AC29-4625DE395973}"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YDLC2.espmvol.5yr.adj.espmvol_50" connectionId="15" xr16:uid="{337871A3-16D4-4300-B786-37787A60F239}"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GLDA3.espmvol.5yr.adj.espmvol_95" connectionId="9" xr16:uid="{27DDA4AD-B5D2-4C0F-8127-CA45BCD4A643}"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NVRN5.espmvol.5yr.adj.espmvol_79" connectionId="12" xr16:uid="{6C5D0D62-989F-40AB-99F6-FA8EBF003D1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DRGC2.espmvol.5yr.adj.espmvol_43" connectionId="6" xr16:uid="{527B9643-B33C-416E-8E49-6DDCF30586DC}"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YDLC2.espmvol.5yr.adj.espmvol_63" connectionId="15" xr16:uid="{3B44B6BF-A230-41A1-96E9-0BDDB3E161A9}"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MPSC2.espmvol.5yr.adj.espmvol_68" connectionId="11" xr16:uid="{7C5542A5-148C-4F9A-878F-256317AA71D9}"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YDLC2.espmvol.5yr.adj.espmvol_65" connectionId="15" xr16:uid="{471D4488-943B-4691-A57A-3637AC3C1443}"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YDLC2.espmvol.5yr.adj.espmvol_100" connectionId="15" xr16:uid="{4D417A4E-AC1D-4C04-8CDB-4ED0DE940F85}"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CLSC2.espmvol.5yr.adj.espmvol_71" connectionId="3" xr16:uid="{E25C62E1-5A11-438A-9A26-23E40589F4D2}"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GLDA3.espmvol.5yr.adj.espmvol_101" connectionId="9" xr16:uid="{7F385304-E3B7-4874-8115-E482B36EBDDE}"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GJNC2LOC.espmvol.5yr.adj.espmvol_98" connectionId="8" xr16:uid="{00A00225-8BCA-484F-9BDF-695A4C815509}"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GLDA3.espmvol.5yr.adj.espmvol_59" connectionId="9" xr16:uid="{62119A89-7173-47FB-A2FB-ABB9F92F4FAC}"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NVRN5.espmvol.5yr.adj.espmvol_45" connectionId="12" xr16:uid="{BD762166-136F-4951-AA2A-8710A7DD8686}"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VCRC2.espmvol.5yr.adj.espmvol_74" connectionId="14" xr16:uid="{7ED3BEAD-E962-4851-9D16-CAACE3237A53}"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VCRC2.espmvol.5yr.adj.espmvol_100" connectionId="14" xr16:uid="{D6383490-5C57-49FB-8F86-E7D4FABA82D5}"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BMDC2.espmvol.5yr.adj.espmvol_68" connectionId="1" xr16:uid="{465558D2-9557-471F-9FDA-E57C81D64DF4}"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DRGC2.espmvol.5yr.adj.espmvol_95" connectionId="6" xr16:uid="{9E3A4711-1FC6-45B4-93A2-B17937CA6EB5}"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GJNC2LOC.espmvol.5yr.adj.espmvol_94" connectionId="8" xr16:uid="{619E3431-0B88-4583-BF98-AAC303868C9F}"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NVRN5.espmvol.5yr.adj.espmvol_50" connectionId="12" xr16:uid="{D627A031-8D03-4B2B-88EC-F90A2545A026}"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GLDA3.espmvol.5yr.adj.espmvol_70" connectionId="9" xr16:uid="{2802EFF6-DBF9-45C4-8BC6-1E66D472A5C7}"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NVRN5.espmvol.5yr.adj.espmvol_49" connectionId="12" xr16:uid="{31A5EDE9-29C3-4B17-9782-EEE56D60AF64}"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BMDC2.espmvol.5yr.adj.espmvol_96" connectionId="1" xr16:uid="{BE53636E-B83C-41C9-9A7A-A8B51DC4A069}"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YDLC2.espmvol.5yr.adj.espmvol_68" connectionId="15" xr16:uid="{A50EDC36-958C-4213-B718-93FBB620438B}"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GLDA3.espmvol.5yr.adj.espmvol_45" connectionId="9" xr16:uid="{E6682259-9E4D-4907-A5A9-95DFFBA208D3}"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CLSC2.espmvol.5yr.adj.espmvol_90" connectionId="3" xr16:uid="{BA86E9E6-9924-4680-95DF-8ACEEC83DFA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CLSC2.espmvol.5yr.adj.espmvol_78" connectionId="3" xr16:uid="{1197FBC6-9B49-46A6-A7C0-352B50D5E499}"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CLSC2.espmvol.5yr.adj.espmvol_49" connectionId="3" xr16:uid="{4FA7607C-4E55-465B-B7E4-F9D63D3D2B3F}"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GJNC2LOC.espmvol.5yr.adj.espmvol_45" connectionId="8" xr16:uid="{E2F46138-742E-4115-BFE3-69044FDE8636}"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VCRC2.espmvol.5yr.adj.espmvol_52" connectionId="14" xr16:uid="{6E99441E-1DB5-4A24-BBD8-184D9FFE2CED}"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CLSC2.espmvol.5yr.adj.espmvol_54" connectionId="3" xr16:uid="{517F6719-31C8-4530-AFE9-0F4F676C5A37}"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MPSC2.espmvol.5yr.adj.espmvol_62" connectionId="11" xr16:uid="{C2385AF0-27E5-4787-AF2B-835292AD64CD}"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MPSC2.espmvol.5yr.adj.espmvol_80" connectionId="11" xr16:uid="{C13F2D27-B329-47AC-8128-747CD8EA7B94}"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BMDC2.espmvol.5yr.adj.espmvol_50" connectionId="1" xr16:uid="{D7373CD3-BCD1-47CA-B0AA-AF79081B437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CLSC2.espmvol.5yr.adj.espmvol_53" connectionId="3" xr16:uid="{0EEA7E07-E8E1-426F-83A7-55134F385623}"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YDLC2.espmvol.5yr.adj.espmvol_64" connectionId="15" xr16:uid="{84910EB7-DD3F-4903-95BD-A3BE0B3FB5AE}"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NVRN5.espmvol.5yr.adj.espmvol_82" connectionId="12" xr16:uid="{701DCD59-1A2D-4F3F-96B0-64F0DD95AB25}"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BMDC2.espmvol.5yr.adj.espmvol_95" connectionId="1" xr16:uid="{A00254F8-C21E-44AF-9765-D914081CAD1C}"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BMDC2.espmvol.5yr.adj.espmvol_77" connectionId="1" xr16:uid="{50AAFF77-9930-401B-AF17-E3243C6FD8C4}"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GBRW4.espmvol.5yr.adj.espmvol_77" connectionId="7" xr16:uid="{5149D693-803C-40F6-9C4B-CAD7BBF94DF3}"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VCRC2.espmvol.5yr.adj.espmvol_65" connectionId="14" xr16:uid="{1C60E75B-745B-4D9C-975C-504E4A61762C}"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MPSC2.espmvol.5yr.adj.espmvol_52" connectionId="11" xr16:uid="{B69770BE-3DC2-4182-A4F6-6C9C1CD3A8FF}"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CLSC2.espmvol.5yr.adj.espmvol_97" connectionId="3" xr16:uid="{C0FB437A-27A2-4491-858C-22EDB8A6485C}"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YDLC2.espmvol.5yr.adj.espmvol_99" connectionId="15" xr16:uid="{17386162-DEAA-46DC-ACBA-8D5D41D69B48}"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GJNC2LOC.espmvol.5yr.adj.espmvol_93" connectionId="8" xr16:uid="{A1CE52A0-B5F9-4D0E-A067-B67354AC880A}"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BMDC2.espmvol.5yr.adj.espmvol_46" connectionId="1" xr16:uid="{0510B343-1725-4E42-8303-C5066B15217C}"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BMDC2.espmvol.5yr.adj.espmvol_99" connectionId="1" xr16:uid="{150BB34C-8C8F-49B4-822A-DBBA5BC94958}"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DRGC2.espmvol.5yr.adj.espmvol_89" connectionId="6" xr16:uid="{B9B7AFF7-DD45-4361-9F1D-1AE90205FC52}"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VCRC2.espmvol.5yr.adj.espmvol_86" connectionId="14" xr16:uid="{6316E8B6-179B-4598-8646-5CB8F42B9848}"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BMDC2.espmvol.5yr.adj.espmvol_64" connectionId="1" xr16:uid="{487F9FB6-AFA2-4CB6-8236-1948B247D75D}"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NVRN5.espmvol.5yr.adj.espmvol_73" connectionId="12" xr16:uid="{13828B78-4047-4B6F-A3A6-824B539C117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MPSC2.espmvol.5yr.adj.espmvol_93" connectionId="11" xr16:uid="{EAEB348D-D1D7-42E2-880F-FC8817A0C797}"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VCRC2.espmvol.5yr.adj.espmvol_66" connectionId="14" xr16:uid="{236A465A-27DA-4655-8A23-2B26198179CC}"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MPSC2.espmvol.5yr.adj.espmvol_63" connectionId="11" xr16:uid="{8EC17B4C-BA7F-44C0-B189-C4B2CAA03301}"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TPIC2.espmvol.5yr.adj.espmvol_63" connectionId="13" xr16:uid="{29A2CC33-D771-4A24-B020-4A52C2734854}"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VCRC2.espmvol.5yr.adj.espmvol_93" connectionId="14" xr16:uid="{6D0D6B92-67B6-4A64-8C21-08B6FB90C54E}"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GRNU1.espmvol.5yr.adj.espmvol_54" connectionId="10" xr16:uid="{47263076-E607-4109-B377-010E05535C2F}"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MPSC2.espmvol.5yr.adj.espmvol_99" connectionId="11" xr16:uid="{A4AF5313-73E3-4E58-8E9E-8C5B92272FC4}"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GLDA3.espmvol.5yr.adj.espmvol_92" connectionId="9" xr16:uid="{0F61DBA5-B6FC-4731-B741-0D199B5C4885}"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YDLC2.espmvol.5yr.adj.espmvol_92" connectionId="15" xr16:uid="{2413FD57-2693-4511-800C-22EB94A2636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MPSC2.espmvol.5yr.adj.espmvol_42" connectionId="11" xr16:uid="{17B4A58F-7B5B-4FEF-BB00-0D28DB466D6C}"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MPSC2.espmvol.5yr.adj.espmvol_44" connectionId="11" xr16:uid="{FA7F5E86-BA16-4CA8-8782-999D2E68338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GLDA3.espmvol.5yr.adj.espmvol_42" connectionId="9" xr16:uid="{35505788-36BE-435E-BF5A-7824BA5506E6}"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YDLC2.espmvol.5yr.adj.espmvol_43" connectionId="15" xr16:uid="{1EFADD95-8F97-40F7-B629-38BCE5AB3E0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GRNU1.espmvol.5yr.adj.espmvol_45" connectionId="10" xr16:uid="{BD5A8BB6-92E8-4D7E-A5B2-E997EC2CF4FA}"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GJNC2LOC.espmvol.5yr.adj.espmvol_42" connectionId="8" xr16:uid="{138FB47C-E519-4940-8E1B-A41480DDFC78}"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CLSC2.espmvol.5yr.adj.espmvol_47" connectionId="3" xr16:uid="{46BE0E8E-4DC1-4EAF-8BF3-FD1C8307423C}"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VCRC2.espmvol.5yr.adj.espmvol_47" connectionId="14" xr16:uid="{7D4FEB03-607A-49E7-9A24-CDE5A7606918}"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GJNC2LOC.espmvol.5yr.adj.espmvol_76" connectionId="8" xr16:uid="{A85AF010-6AA2-4A80-85AA-6F865AEF8344}"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BMDC2.espmvol.5yr.adj.espmvol_102" connectionId="1" xr16:uid="{191DD643-1015-40C8-8795-A36A85B58B7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GBRW4.espmvol.5yr.adj.espmvol_58" connectionId="7" xr16:uid="{772E2956-0B2C-477F-BBA9-D5230479DC23}"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YDLC2.espmvol.5yr.adj.espmvol_44" connectionId="15" xr16:uid="{2B4279FB-8E0D-45F7-B7EF-EA655BCB0A2E}"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VCRC2.espmvol.5yr.adj.espmvol_98" connectionId="14" xr16:uid="{EB93B653-82E9-4563-9A97-FCEBAC16F235}"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NVRN5.espmvol.5yr.adj.espmvol_88" connectionId="12" xr16:uid="{8CD1EAF6-6458-4DEE-9038-4200ABA85644}"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DRGC2.espmvol.5yr.adj.espmvol_100" connectionId="6" xr16:uid="{1E6FC8B7-19DC-40DF-8789-C940BB39E85F}"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YDLC2.espmvol.5yr.adj.espmvol_42" connectionId="15" xr16:uid="{D0D56151-29C7-47C7-ADE4-BF4892724A29}"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GRNU1.espmvol.5yr.adj.espmvol_79" connectionId="10" xr16:uid="{5B5EA6F7-5BA6-4E4F-B96F-AB67BBE9243D}"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VCRC2.espmvol.5yr.adj.espmvol_87" connectionId="14" xr16:uid="{BB9583A4-D90E-48D0-9F90-4DE8A84F3907}"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DRGC2.espmvol.5yr.adj.espmvol_49" connectionId="6" xr16:uid="{AFCA601C-8F10-40A4-9DBD-D01A299DA8F5}"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GJNC2LOC.espmvol.5yr.adj.espmvol_51" connectionId="8" xr16:uid="{F46DCDD0-2B91-4E87-A151-D67C79E1BEC1}"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VCRC2.espmvol.5yr.adj.espmvol_48" connectionId="14" xr16:uid="{57CCE723-482F-481D-9C3C-497E9F5A3972}"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GJNC2LOC.espmvol.5yr.adj.espmvol_59" connectionId="8" xr16:uid="{CCC95973-E2AA-4026-9BD2-5D44E2803033}"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CLSC2.espmvol.5yr.adj.espmvol_48" connectionId="3" xr16:uid="{49D624BF-1EE1-4721-BF2E-D7BB653CFE51}"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GRNU1.espmvol.5yr.adj.espmvol_73" connectionId="10" xr16:uid="{4EC0E697-0548-45DE-89D7-0226F287B52D}"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BMDC2.espmvol.5yr.adj.espmvol_82" connectionId="1" xr16:uid="{9FE60C69-0EEB-439D-9416-AA271BD08F45}"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TPIC2.espmvol.5yr.adj.espmvol_101" connectionId="13" xr16:uid="{30367179-22E9-458A-9CA9-F5C9958943A5}"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DRGC2.espmvol.5yr.adj.espmvol_99" connectionId="6" xr16:uid="{427BA1D0-3C3D-4CE8-BDA6-DC05B851FAE7}"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GLDA3.espmvol.5yr.adj.espmvol_61" connectionId="9" xr16:uid="{E18B7684-B1D1-425D-8F42-2AFFA349DCA6}"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VCRC2.espmvol.5yr.adj.espmvol_73" connectionId="14" xr16:uid="{2509D39D-33AB-4B07-83B5-182E3261FF78}"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YDLC2.espmvol.5yr.adj.espmvol_48" connectionId="15" xr16:uid="{C4DCBFC1-25C5-41BD-AD8B-23DA0B92139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MPSC2.espmvol.5yr.adj.espmvol_97" connectionId="11" xr16:uid="{DCDDCD53-5454-486D-B733-E795ED7BA142}"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GRNU1.espmvol.5yr.adj.espmvol_59" connectionId="10" xr16:uid="{3DB9E25E-A2FC-48B1-B231-FD7663DF4017}"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GLDA3.espmvol.5yr.adj.espmvol_94" connectionId="9" xr16:uid="{2E75A4DE-FA61-4F72-9394-D7D21B8EFBDA}"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GLDA3.espmvol.5yr.adj.espmvol_91" connectionId="9" xr16:uid="{E266A3AA-A031-4E9C-8114-F5232F411F5D}"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NVRN5.espmvol.5yr.adj.espmvol_94" connectionId="12" xr16:uid="{6C297C14-4765-4D7D-98BB-067E0EF469FB}"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CLSC2.espmvol.5yr.adj.espmvol_43" connectionId="3" xr16:uid="{5B032645-B2F3-4474-8AEA-B48F0DC49FB6}"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NVRN5.espmvol.5yr.adj.espmvol_68" connectionId="12" xr16:uid="{929CFA6E-CBEA-4CC2-A2B7-20BBF50B3341}"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YDLC2.espmvol.5yr.adj.espmvol_71" connectionId="15" xr16:uid="{C431839E-B043-49DB-9EF3-5B5DFBA86404}"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CLSC2.espmvol.5yr.adj.espmvol_80" connectionId="3" xr16:uid="{6C4D6575-6FC6-48EC-8BA4-1DA8F573B054}"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YDLC2.espmvol.5yr.adj.espmvol_90" connectionId="15" xr16:uid="{C62225A2-C6C0-4309-A876-71F45C253B09}"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CLSC2.espmvol.5yr.adj.espmvol_85" connectionId="3" xr16:uid="{A84535AA-6963-4F0B-B26E-4B765B405972}"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MPSC2.espmvol.5yr.adj.espmvol_84" connectionId="11" xr16:uid="{0598C470-3E48-41AE-AC4B-5A1220032C47}"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BMDC2.espmvol.5yr.adj.espmvol_53" connectionId="1" xr16:uid="{542C0B88-F16F-4322-9C4B-6F4F91F61BC5}"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GLDA3.espmvol.5yr.adj.espmvol_97" connectionId="9" xr16:uid="{BE49D8DD-3323-488A-8DF7-A4899B57448F}"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VCRC2.espmvol.5yr.adj.espmvol_83" connectionId="14" xr16:uid="{CB0896BC-2D35-4D5C-94FE-78335B69234D}"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NVRN5.espmvol.5yr.adj.espmvol_46" connectionId="12" xr16:uid="{2C15C1DC-25EE-4E66-BEE3-ACA3893E9631}"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GLDA3.espmvol.5yr.adj.espmvol_67" connectionId="9" xr16:uid="{DC2297A5-95E2-4EB1-B667-D607B1EB4BB6}"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CLSC2.espmvol.5yr.adj.espmvol_45" connectionId="3" xr16:uid="{40A00A68-EE32-4F3D-8A40-5005612CFED9}"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TPIC2.espmvol.5yr.adj.espmvol_73" connectionId="13" xr16:uid="{43C8D132-6DC0-47E5-895A-9E065901A98D}"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GBRW4.espmvol.5yr.adj.espmvol_101" connectionId="7" xr16:uid="{B5F413D4-35D1-4304-B5D9-4EF8358B9C4D}"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BMDC2.espmvol.5yr.adj.espmvol_48" connectionId="1" xr16:uid="{F51D14EF-1544-42DE-8B36-0083433854ED}"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CLSC2.espmvol.5yr.adj.espmvol_83" connectionId="3" xr16:uid="{59A8B4BA-C5A3-4900-9613-48E1C6F2DA14}"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GRNU1.espmvol.5yr.adj.espmvol_69" connectionId="10" xr16:uid="{569FD03C-E71B-462B-A8BB-89F1C76B210C}"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GBRW4.espmvol.5yr.adj.espmvol_80" connectionId="7" xr16:uid="{E162A9A3-3ECD-4157-B25C-996DCFD7BCD5}"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GLDA3.espmvol.5yr.adj.espmvol_93" connectionId="9" xr16:uid="{9C47CA04-9CED-4B96-A1B5-84B09B9A102E}"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CLSC2.espmvol.5yr.adj.espmvol_98" connectionId="3" xr16:uid="{875E3476-66A5-4A3F-9DA5-E61C60C57F89}"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VCRC2.espmvol.5yr.adj.espmvol_68" connectionId="14" xr16:uid="{E8CC317E-0F67-495B-A952-820F4E45DE43}"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YDLC2.espmvol.5yr.adj.espmvol_98" connectionId="15" xr16:uid="{32758247-3672-4A22-A9D9-34D38449A4B5}"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GBRW4.espmvol.5yr.adj.espmvol_45" connectionId="7" xr16:uid="{177FCE7D-E1B5-4874-A3E7-2737A7A5085F}"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VCRC2.espmvol.5yr.adj.espmvol_51" connectionId="14" xr16:uid="{99A3BC19-15FA-40BD-AC7D-307DF971EB83}"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GBRW4.espmvol.5yr.adj.espmvol_82" connectionId="7" xr16:uid="{B3F793BD-45A0-4E08-8E1C-F96DD89C041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TPIC2.espmvol.5yr.adj.espmvol_93" connectionId="13" xr16:uid="{C09C5228-CABB-4319-95DB-D15F27BC8732}"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TPIC2.espmvol.5yr.adj.espmvol_82" connectionId="13" xr16:uid="{CEEDBC18-853B-4704-A694-64575D42AC53}"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GBRW4.espmvol.5yr.adj.espmvol_93" connectionId="7" xr16:uid="{6D35D917-121E-4734-B4E8-E0340E7A6215}"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GRNU1.espmvol.5yr.adj.espmvol_55" connectionId="10" xr16:uid="{73332059-21AB-40EF-AB76-8ED241C40F89}"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GBRW4.espmvol.5yr.adj.espmvol_49" connectionId="7" xr16:uid="{8D4FA299-8F09-43BF-9D4F-599EF8523418}"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GLDA3.espmvol.5yr.adj.espmvol_75" connectionId="9" xr16:uid="{3CF1257A-F56C-4D26-837F-A9DE00924A23}"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TPIC2.espmvol.5yr.adj.espmvol_47" connectionId="13" xr16:uid="{9B1E4E73-3DD1-492B-B2A7-C802FAD93AC9}"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GBRW4.espmvol.5yr.adj.espmvol_89" connectionId="7" xr16:uid="{2C681CF6-4ADB-4919-86EA-F2F9F24ECEA3}"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NVRN5.espmvol.5yr.adj.espmvol_60" connectionId="12" xr16:uid="{93DBB45D-AEF1-4D76-B870-47947A4ECE92}"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BMDC2.espmvol.5yr.adj.espmvol_90" connectionId="1" xr16:uid="{71F678BC-E956-4438-A2A0-939848BB0C26}"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MPSC2.espmvol.5yr.adj.espmvol_59" connectionId="11" xr16:uid="{19F74737-8CFD-42CE-872E-351C482762B8}"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DRGC2.espmvol.5yr.adj.espmvol_90" connectionId="6" xr16:uid="{0D862125-76D6-448B-92B0-84F3FAF00117}"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CLSC2.espmvol.5yr.adj.espmvol_88" connectionId="3" xr16:uid="{50FCA75C-B4F8-4C3E-A751-CAEBCFA4E65B}"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TPIC2.espmvol.5yr.adj.espmvol_81" connectionId="13" xr16:uid="{41482C2A-6881-49A8-991F-880DAF901493}"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YDLC2.espmvol.5yr.adj.espmvol_94" connectionId="15" xr16:uid="{01754204-391D-4F9C-9B57-40D49CE849F4}"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BMDC2.espmvol.5yr.adj.espmvol_81" connectionId="1" xr16:uid="{59F7CBEB-DF7E-4BF6-B356-6059551B96A8}"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NVRN5.espmvol.5yr.adj.espmvol_76" connectionId="12" xr16:uid="{AAA518BA-495E-479F-8062-41224AD8BEFB}"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BMDC2.espmvol.5yr.adj.espmvol_87" connectionId="1" xr16:uid="{09970281-512B-4F0B-B01B-4F92A00E3522}"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YDLC2.espmvol.5yr.adj.espmvol_101" connectionId="15" xr16:uid="{1B0E65AA-6B3A-4ECC-B91F-096229887C59}"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BMDC2.espmvol.5yr.adj.espmvol_72" connectionId="1" xr16:uid="{1A037291-41F1-4DE8-912B-14CA9DA784D3}"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GBRW4.espmvol.5yr.adj.espmvol_63" connectionId="7" xr16:uid="{0BD25D1D-2B4B-4EBB-8E62-D4799DA475B6}"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GBRW4.espmvol.5yr.adj.espmvol_61" connectionId="7" xr16:uid="{E87F7102-9BE2-4525-9354-8D2C27E1FE4C}"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TPIC2.espmvol.5yr.adj.espmvol_54" connectionId="13" xr16:uid="{A8866409-7728-46D1-BEF4-0DFFB54E4273}"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TPIC2.espmvol.5yr.adj.espmvol_60" connectionId="13" xr16:uid="{FCEE34E0-C9F6-42E9-B49E-3457FD3ECB04}"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NVRN5.espmvol.5yr.adj.espmvol_77" connectionId="12" xr16:uid="{5C9E992F-FDFA-4F3A-8F52-0CE58976AC8B}"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YDLC2.espmvol.5yr.adj.espmvol_72" connectionId="15" xr16:uid="{F7DA3FD1-1F41-4C53-906F-80A20A63B152}"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GJNC2LOC.espmvol.5yr.adj.espmvol_78" connectionId="8" xr16:uid="{CA5A46D6-5698-48D5-A307-AF1BE1DE7C56}"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DRGC2.espmvol.5yr.adj.espmvol_57" connectionId="6" xr16:uid="{6E57BCBC-DD2A-4EBA-9AF5-B431DD9BB722}"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MPSC2.espmvol.5yr.adj.espmvol_43" connectionId="11" xr16:uid="{F0AA67E1-75FF-4313-AE6E-93A5C9F58A21}"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NVRN5.espmvol.5yr.adj.espmvol_95" connectionId="12" xr16:uid="{D956D3D7-F4ED-4302-A07B-4A4888A91E4A}"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YDLC2.espmvol.5yr.adj.espmvol_49" connectionId="15" xr16:uid="{5EE18CC0-1C66-4506-8DB1-0980834B8C6E}"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NVRN5.espmvol.5yr.adj.espmvol_86" connectionId="12" xr16:uid="{0B7415D4-A0F9-4741-8A68-57A04959CD37}"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DRGC2.espmvol.5yr.adj.espmvol_53" connectionId="6" xr16:uid="{BA652734-CEBC-40D5-90FD-E9714BA6AD81}"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CLSC2.espmvol.5yr.adj.espmvol_91" connectionId="3" xr16:uid="{8061E767-1A56-4720-A33D-CB3200E9A3F7}"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GBRW4.espmvol.5yr.adj.espmvol_72" connectionId="7" xr16:uid="{76839B1D-CE54-405A-A1EF-97BFC6C544BD}"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YDLC2.espmvol.5yr.adj.espmvol_86" connectionId="15" xr16:uid="{E2AA87EC-EEA6-4D14-A3F6-F4E9A791F193}"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MPSC2.espmvol.5yr.adj.espmvol_46" connectionId="11" xr16:uid="{630B51D2-93DE-4DB2-8900-AF5D27993E6E}"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VCRC2.espmvol.5yr.adj.espmvol_79" connectionId="14" xr16:uid="{BB092EDA-15E4-425F-AE17-DA52B7D9778C}"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VCRC2.espmvol.5yr.adj.espmvol_45" connectionId="14" xr16:uid="{4DE83707-098A-41D9-AE7B-3119E92637E5}"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VCRC2.espmvol.5yr.adj.espmvol_77" connectionId="14" xr16:uid="{4DDFCF0E-3DC5-416A-8247-6EDF07BF5267}"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BMDC2.espmvol.5yr.adj.espmvol_75" connectionId="1" xr16:uid="{EC140F7F-189D-43C4-8AF8-BC0B05F8B3E1}"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GRNU1.espmvol.5yr.adj.espmvol_98" connectionId="10" xr16:uid="{8D9D6199-0E6C-4CC4-B187-B2236773703D}"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GLDA3.espmvol.5yr.adj.espmvol_60" connectionId="9" xr16:uid="{9F472010-7701-4437-9028-78E312AB8D7F}"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GJNC2LOC.espmvol.5yr.adj.espmvol_72" connectionId="8" xr16:uid="{D6EDA4DA-761B-4834-8A91-7F49F8DA82DD}"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YDLC2.espmvol.5yr.adj.espmvol_77" connectionId="15" xr16:uid="{ECBCFA5A-22B2-4A30-A6F2-B95D5CD7839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MPSC2.espmvol.5yr.adj.espmvol_87" connectionId="11" xr16:uid="{14022DBE-342D-4EB7-A6C9-C5C264BDB631}"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MPSC2.espmvol.5yr.adj.espmvol_50" connectionId="11" xr16:uid="{F92F1E1F-00B9-4708-AF61-384E30206705}"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DRGC2.espmvol.5yr.adj.espmvol_54" connectionId="6" xr16:uid="{323B266D-9516-4A81-9F8A-4687CB4F7121}"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GBRW4.espmvol.5yr.adj.espmvol_66" connectionId="7" xr16:uid="{66C0C619-6F19-409C-8744-1F67BCCED5BA}"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BMDC2.espmvol.5yr.adj.espmvol_67" connectionId="1" xr16:uid="{68F71E17-6EE1-4710-BE3E-E5C1B5467D4A}"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TPIC2.espmvol.5yr.adj.espmvol_45" connectionId="13" xr16:uid="{0289F160-512B-418F-8CE7-A124FDCAD377}"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GBRW4.espmvol.5yr.adj.espmvol_42" connectionId="7" xr16:uid="{21593FD2-784D-4A2F-8084-5E34E3C2893F}"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DRGC2.espmvol.5yr.adj.espmvol_74" connectionId="6" xr16:uid="{5455C5AC-1169-4385-8661-4C904027F66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MPSC2.espmvol.5yr.adj.espmvol_71" connectionId="11" xr16:uid="{9C8F9059-2AB1-46B8-A0A2-2D3243716E58}"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MPSC2.espmvol.5yr.adj.espmvol_69" connectionId="11" xr16:uid="{73FEF852-B706-4DAD-88C7-068BEAE4541A}"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GLDA3.espmvol.5yr.adj.espmvol_66" connectionId="9" xr16:uid="{98B53B9C-D7C5-4CD5-B3A9-31206C8B9616}"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BMDC2.espmvol.5yr.adj.espmvol_55" connectionId="1" xr16:uid="{36EAA7B3-FCD0-4C59-85B1-71AE08FE3586}"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DRGC2.espmvol.5yr.adj.espmvol_86" connectionId="6" xr16:uid="{59BF75CD-190E-4F15-835B-697BF8FCB23C}"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GLDA3.espmvol.5yr.adj.espmvol_62" connectionId="9" xr16:uid="{FCE0D988-89CB-468F-ACFC-84D921A38046}"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VCRC2.espmvol.5yr.adj.espmvol_96" connectionId="14" xr16:uid="{A6CEDA05-4F1B-46E3-8657-45A00CFDEF9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MPSC2.espmvol.5yr.adj.espmvol_58" connectionId="11" xr16:uid="{BBCA704C-480B-4D13-BDF1-C7929808437F}"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GBRW4.espmvol.5yr.adj.espmvol_69" connectionId="7" xr16:uid="{A183297C-C0AC-4FF3-8ACC-706E19170EB9}"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VCRC2.espmvol.5yr.adj.espmvol_63" connectionId="14" xr16:uid="{11531546-BF41-4F16-94A2-EACD3F2D2917}"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TPIC2.espmvol.5yr.adj.espmvol_94" connectionId="13" xr16:uid="{EF803260-2FE2-4247-937F-6E421963CE1C}"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YDLC2.espmvol.5yr.adj.espmvol_95" connectionId="15" xr16:uid="{662CB1D3-3CB0-4813-B4FC-F23F9DD03C1E}"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GBRW4.espmvol.5yr.adj.espmvol_75" connectionId="7" xr16:uid="{21654E4D-795E-44C7-A985-C1CF440FAF7C}"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TPIC2.espmvol.5yr.adj.espmvol_83" connectionId="13" xr16:uid="{32FCFE79-87D0-4A44-A96B-3967B8B5DA53}"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GJNC2LOC.espmvol.5yr.adj.espmvol_73" connectionId="8" xr16:uid="{6F54607E-864C-46E3-93E7-1786CC36993A}"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BMDC2.espmvol.5yr.adj.espmvol_44" connectionId="1" xr16:uid="{140A230F-CA8E-478D-8D3A-A8EAA5281E7F}"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YDLC2.espmvol.5yr.adj.espmvol_76" connectionId="15" xr16:uid="{B61BEB30-0C47-4303-9B89-9AFB948D5CD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GJNC2LOC.espmvol.5yr.adj.espmvol_71" connectionId="8" xr16:uid="{D357EF32-F885-48C7-9FDD-38FEDA0B3E5E}"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VCRC2.espmvol.5yr.adj.espmvol_54" connectionId="14" xr16:uid="{7800ECE9-9A92-404E-8CDA-B9A8F5919445}"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MPSC2.espmvol.5yr.adj.espmvol_60" connectionId="11" xr16:uid="{E8D11D3A-0FD5-49A7-A141-C2401470FB65}"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CLSC2.espmvol.5yr.adj.espmvol_89" connectionId="3" xr16:uid="{17366B12-8D63-400D-9878-E18987C23B55}"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CLSC2.espmvol.5yr.adj.espmvol_62" connectionId="3" xr16:uid="{A3ABFD56-A5CF-4C03-837C-BCD06C3C27D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VCRC2.espmvol.5yr.adj.espmvol_94" connectionId="14" xr16:uid="{8248FC25-8841-49C8-8427-E49BC83745F5}"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GLDA3.espmvol.5yr.adj.espmvol_50" connectionId="9" xr16:uid="{C1415B03-B1D7-4B83-9F9F-251CC339AF6A}"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MPSC2.espmvol.5yr.adj.espmvol_92" connectionId="11" xr16:uid="{5F4219CD-B238-4CD2-B294-24BB58C8332B}"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BMDC2.espmvol.5yr.adj.espmvol_73" connectionId="1" xr16:uid="{D3EA55D1-24D6-4DC7-B3FC-33DBF1692523}"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VCRC2.espmvol.5yr.adj.espmvol_82" connectionId="14" xr16:uid="{EBE9D7CD-3C0D-4263-AFCE-CC72D8D462C7}"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MPSC2.espmvol.5yr.adj.espmvol_56" connectionId="11" xr16:uid="{69AABC36-C05E-49CC-8259-F0D60770536B}"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BMDC2.espmvol.5yr.adj.espmvol_58" connectionId="1" xr16:uid="{1844BA22-E7A5-4461-B3F9-80CF1EE6BA14}"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GJNC2LOC.espmvol.5yr.adj.espmvol_70" connectionId="8" xr16:uid="{2B7FD0DB-D62E-420D-9969-A6DACE8B5227}"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DRGC2.espmvol.5yr.adj.espmvol_44" connectionId="6" xr16:uid="{19C2A2F8-F1F4-46D7-8415-F0C3EB767EDB}"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GLDA3.espmvol.5yr.adj.espmvol_89" connectionId="9" xr16:uid="{D7F07CE1-4C9A-4617-8E96-F7D09FD15318}"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GBRW4.espmvol.5yr.adj.espmvol_68" connectionId="7" xr16:uid="{268428E7-09A6-40F4-878D-35E88D4F2584}"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GJNC2LOC.espmvol.5yr.adj.espmvol_86" connectionId="8" xr16:uid="{7199669D-ACD3-4667-BBE2-E741945CA0CB}"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GJNC2LOC.espmvol.5yr.adj.espmvol_101" connectionId="8" xr16:uid="{9D2CF11C-B760-4F5E-A4F2-958C5AA12122}"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GLDA3.espmvol.5yr.adj.espmvol_47" connectionId="9" xr16:uid="{CEC53166-9E20-47D8-AE8E-C78447E225C9}"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NVRN5.espmvol.5yr.adj.espmvol_87" connectionId="12" xr16:uid="{0D77D7ED-8637-4B81-A27E-1932BD1FBC7C}"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GLDA3.espmvol.5yr.adj.espmvol_64" connectionId="9" xr16:uid="{F2FFB4D3-DC07-46CC-9763-31715DC6E2CB}"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GRNU1.espmvol.5yr.adj.espmvol_76" connectionId="10" xr16:uid="{9473300C-61D6-41A9-9E07-86A8696A8B1B}"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DRGC2.espmvol.5yr.adj.espmvol_62" connectionId="6" xr16:uid="{A5F54C15-A7E7-4263-98FA-4849EC6B08BB}"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GLDA3.espmvol.5yr.adj.espmvol_87" connectionId="9" xr16:uid="{F1D8C5D4-693A-485A-8FB1-0E636847822D}"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YDLC2.espmvol.5yr.adj.espmvol_97" connectionId="15" xr16:uid="{08F95E27-F023-4A04-869F-E57191F74CFE}"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MPSC2.espmvol.5yr.adj.espmvol_65" connectionId="11" xr16:uid="{AFADF104-F662-47DB-A6F7-43B2D41F6034}"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CLSC2.espmvol.5yr.adj.espmvol_51" connectionId="3" xr16:uid="{B156CF97-AACC-4CC2-9EB1-C1BA4CB918C6}"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GBRW4.espmvol.5yr.adj.espmvol_54" connectionId="7" xr16:uid="{E52BBD75-758F-4ED2-8B3C-C02A2204B47C}"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NVRN5.espmvol.5yr.adj.espmvol_98" connectionId="12" xr16:uid="{38B422D1-F877-4FA2-98D7-F3298C2A0C06}"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GJNC2LOC.espmvol.5yr.adj.espmvol_100" connectionId="8" xr16:uid="{DE7F2589-2F82-4128-900A-48BD12D62EC6}"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GBRW4.espmvol.5yr.adj.espmvol_59" connectionId="7" xr16:uid="{70F07B2D-94F7-4A76-83A6-7429551C3402}"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DRGC2.espmvol.5yr.adj.espmvol_83" connectionId="6" xr16:uid="{FBFFEA5C-9354-4A63-96AD-83FC4C6737F5}"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CLSC2.espmvol.5yr.adj.espmvol_77" connectionId="3" xr16:uid="{B0D6125B-8FF1-4A8A-A5B7-662553D8EFFB}"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CLSC2.espmvol.5yr.adj.espmvol_66" connectionId="3" xr16:uid="{FA904191-2E67-44C5-ADCC-3C91414B9E94}"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GJNC2LOC.espmvol.5yr.adj.espmvol_84" connectionId="8" xr16:uid="{19F4620E-A2C9-46CB-85C6-41F9FDCE03C8}"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BMDC2.espmvol.5yr.adj.espmvol_60" connectionId="1" xr16:uid="{37A60C50-F7DE-4430-9D4E-926CDB0A2B54}"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TPIC2.espmvol.5yr.adj.espmvol_61" connectionId="13" xr16:uid="{79824949-572E-4BDC-88AF-05B23A87627C}"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BMDC2.espmvol.5yr.adj.espmvol_49" connectionId="1" xr16:uid="{B35D5B40-88F5-4E2D-BD89-8DD3E5F2AFB5}"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GRNU1.espmvol.5yr.adj.espmvol_70" connectionId="10" xr16:uid="{EB4008A4-69D1-4532-9DF1-1B9C0E95787C}"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GJNC2LOC.espmvol.5yr.adj.espmvol_46" connectionId="8" xr16:uid="{84DE6DB7-73D0-45CF-94EE-B701D6609E32}"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GJNC2LOC.espmvol.5yr.adj.espmvol_88" connectionId="8" xr16:uid="{B38C26FE-D979-4D60-AE6D-1F50B8D07EB4}"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GJNC2LOC.espmvol.5yr.adj.espmvol_92" connectionId="8" xr16:uid="{AD6DD73C-5C4F-4F5D-99E8-36B68761AF4F}"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GLDA3.espmvol.5yr.adj.espmvol_80" connectionId="9" xr16:uid="{C1EEB7E4-B859-43E5-8842-FB0FFD2544BE}"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CLSC2.espmvol.5yr.adj.espmvol_59" connectionId="3" xr16:uid="{6ACC342D-77BE-493D-BEEC-6248A79F0D21}"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BMDC2.espmvol.5yr.adj.espmvol_88" connectionId="1" xr16:uid="{4DBB7738-798D-4C88-8CF9-883A766045FE}"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MPSC2.espmvol.5yr.adj.espmvol_55" connectionId="11" xr16:uid="{B2C29E28-6890-482F-BC8C-498EAD3F4F06}"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GLDA3.espmvol.5yr.adj.espmvol_73" connectionId="9" xr16:uid="{C188DE46-FC1B-498D-A268-CE48E115493A}"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GRNU1.espmvol.5yr.adj.espmvol_91" connectionId="10" xr16:uid="{5222BFE1-7FAC-4CA2-90DD-3DD689DFB3DF}"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GJNC2LOC.espmvol.5yr.adj.espmvol_97" connectionId="8" xr16:uid="{CB41721A-A33B-4AF4-AB79-5D0AA111B0E6}"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NVRN5.espmvol.5yr.adj.espmvol_85" connectionId="12" xr16:uid="{77569776-7EAE-419E-91CE-CFD5666E86EA}"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DRGC2.espmvol.5yr.adj.espmvol_78" connectionId="6" xr16:uid="{2FE7224C-93CF-49C9-A777-810B5BB2065F}"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NVRN5.espmvol.5yr.adj.espmvol_47" connectionId="12" xr16:uid="{2BB9BA67-A5DF-47C1-8507-BD13D8997217}"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MPSC2.espmvol.5yr.adj.espmvol_83" connectionId="11" xr16:uid="{AD2AB13E-11F9-470B-B5B9-2779D7B21C4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TPIC2.espmvol.5yr.adj.espmvol_49" connectionId="13" xr16:uid="{61358DEB-2511-44E7-B9BE-605D89090A43}"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GJNC2LOC.espmvol.5yr.adj.espmvol_55" connectionId="8" xr16:uid="{D169E180-5809-4D1C-AF87-AFEA883D50FA}"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DRGC2.espmvol.5yr.adj.espmvol_79" connectionId="6" xr16:uid="{CAF6E743-96E8-4732-BCB4-F43A89443833}"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GJNC2LOC.espmvol.5yr.adj.espmvol_96" connectionId="8" xr16:uid="{3F71D7CE-866F-4839-9C47-B25C4681BB0F}"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GRNU1.espmvol.5yr.adj.espmvol_99" connectionId="10" xr16:uid="{F05AD4F2-580E-42DD-BFE8-EC302A113A85}"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VCRC2.espmvol.5yr.adj.espmvol_78" connectionId="14" xr16:uid="{1A37227B-2877-4561-A79E-F3D0D3C491EA}"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YDLC2.espmvol.5yr.adj.espmvol_93" connectionId="15" xr16:uid="{30616F7B-6B78-4F90-820F-1371AB4D9872}"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GBRW4.espmvol.5yr.adj.espmvol_98" connectionId="7" xr16:uid="{9DA35AEB-5B37-40A1-AFB1-B5D3021B99EB}"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BMDC2.espmvol.5yr.adj.espmvol_74" connectionId="1" xr16:uid="{203332E0-8859-499A-BF49-BD416DE1A077}"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MPSC2.espmvol.5yr.adj.espmvol_67" connectionId="11" xr16:uid="{6CDD0876-FD78-4DC0-A283-1659C7A7C481}"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GJNC2LOC.espmvol.5yr.adj.espmvol_49" connectionId="8" xr16:uid="{38E7CA08-ACC1-40CC-BE8C-F76B29D0B956}"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GJNC2LOC.espmvol.5yr.adj.espmvol_54" connectionId="8" xr16:uid="{17F6658C-C53C-430C-BF26-97CA4472BA78}"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CLSC2.espmvol.5yr.adj.espmvol_79" connectionId="3" xr16:uid="{B7F7F838-7FC1-4D42-A531-633C07B8F11E}"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VCRC2.espmvol.5yr.adj.espmvol_59" connectionId="14" xr16:uid="{A79866CD-E157-4465-9FFA-D1B8B773F117}"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GBRW4.espmvol.5yr.adj.espmvol_51" connectionId="7" xr16:uid="{509E4B76-C1F1-4E84-8A3B-170ED9A13D2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GLDA3.espmvol.5yr.adj.espmvol_53" connectionId="9" xr16:uid="{D543D475-F3EC-49A4-95A1-5C923FFBEE25}"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VCRC2.espmvol.5yr.adj.espmvol_49" connectionId="14" xr16:uid="{87723002-A8FA-4063-9188-7FA6FC3F8DF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CLSC2.espmvol.5yr.adj.espmvol_82" connectionId="3" xr16:uid="{6B40DD24-4D40-44F0-AB3A-6773372EDF94}"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BMDC2.espmvol.5yr.adj.espmvol_52" connectionId="1" xr16:uid="{96BE317F-C339-45E2-9443-307E9A657FF9}"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GLDA3.espmvol.5yr.adj.espmvol_84" connectionId="9" xr16:uid="{2274CB24-E0B4-43CB-BBF6-DC38FC78D584}"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GJNC2LOC.espmvol.5yr.adj.espmvol_89" connectionId="8" xr16:uid="{4E70AEA3-BF3A-4218-9C42-B678B3ADEAD2}"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YDLC2.espmvol.5yr.adj.espmvol_51" connectionId="15" xr16:uid="{F4BF53C0-E5E6-42F6-AB65-5887A6DEB483}"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NVRN5.espmvol.5yr.adj.espmvol_42" connectionId="12" xr16:uid="{AAF02B25-89AA-4C11-8A4F-3A8AE9A5D994}"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TPIC2.espmvol.5yr.adj.espmvol_69" connectionId="13" xr16:uid="{83F18A3C-44A8-4D70-A875-2FDF9B47D7F9}"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GRNU1.espmvol.5yr.adj.espmvol_61" connectionId="10" xr16:uid="{50D90846-930E-4783-92C5-3C1A08A7708D}"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MPSC2.espmvol.5yr.adj.espmvol_79" connectionId="11" xr16:uid="{D5DF850A-2F7C-4A46-A2C9-3460A8043015}"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TPIC2.espmvol.5yr.adj.espmvol_89" connectionId="13" xr16:uid="{917BBF48-9A25-4EE5-B18F-0F3A6C01D6C9}"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VCRC2.espmvol.5yr.adj.espmvol_97" connectionId="14" xr16:uid="{2CD484EC-787B-4581-B6EE-F15B8BC746DA}"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GRNU1.espmvol.5yr.adj.espmvol_53" connectionId="10" xr16:uid="{858CC076-FFF0-414B-A7BE-169B1D73D3F7}"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DRGC2.espmvol.5yr.adj.espmvol_65" connectionId="6" xr16:uid="{8DB8653B-E2DF-4F34-AF59-D7D09CC871E1}"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NVRN5.espmvol.5yr.adj.espmvol_97" connectionId="12" xr16:uid="{526D52A7-E677-4EA1-8F4A-F79663005379}"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NVRN5.espmvol.5yr.adj.espmvol_65" connectionId="12" xr16:uid="{E38648B0-A4ED-44C6-B9F1-E1208097398F}"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BMDC2.espmvol.5yr.adj.espmvol_70" connectionId="1" xr16:uid="{53E84E32-74FE-41E7-9142-F8FE2349E08E}"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CLSC2.espmvol.5yr.adj.espmvol_52" connectionId="3" xr16:uid="{F54F0359-B8BA-4396-AA8F-02FADD0F15F7}"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NVRN5.espmvol.5yr.adj.espmvol_69" connectionId="12" xr16:uid="{1D8BB380-D6F5-4DDF-8CA2-C3468024B86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TPIC2.espmvol.5yr.adj.espmvol_44" connectionId="13" xr16:uid="{F632934C-283B-4012-B918-EAF25AD64C71}"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TPIC2.espmvol.5yr.adj.espmvol_42" connectionId="13" xr16:uid="{107DD0C6-2775-4390-BAB6-60DE086C3549}"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YDLC2.espmvol.5yr.adj.espmvol_67" connectionId="15" xr16:uid="{F7898244-EF5F-4325-BE99-0D9A995CA2D9}"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VCRC2.espmvol.5yr.adj.espmvol_53" connectionId="14" xr16:uid="{52AFBD97-B011-4017-A29F-0ED6CCD7EBBC}"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VCRC2.espmvol.5yr.adj.espmvol_71" connectionId="14" xr16:uid="{41C273CC-B46A-45AF-841D-F60B56314926}"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GRNU1.espmvol.5yr.adj.espmvol_68" connectionId="10" xr16:uid="{C7FDDB27-03F9-423F-9AEF-304DB6E1720E}"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GRNU1.espmvol.5yr.adj.espmvol_47" connectionId="10" xr16:uid="{64F615EC-918C-4D09-BA7D-BBB9BA22E6AE}"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NVRN5.espmvol.5yr.adj.espmvol_99" connectionId="12" xr16:uid="{42AA6072-0F39-4652-8516-D69222C26782}"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VCRC2.espmvol.5yr.adj.espmvol_67" connectionId="14" xr16:uid="{B751E996-98E5-4F5A-83A5-7DCC64DC41D6}"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DRGC2.espmvol.5yr.adj.espmvol_46" connectionId="6" xr16:uid="{E0594540-9A06-4B17-80A4-373BC65DF18E}"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BMDC2.espmvol.5yr.adj.espmvol_83" connectionId="1" xr16:uid="{7DC268DF-3B74-4D28-9813-9D319B6F0949}"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MPSC2.espmvol.5yr.adj.espmvol_91" connectionId="11" xr16:uid="{2C6285E7-0B67-41B2-87A9-5212502F4593}"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YDLC2.espmvol.5yr.adj.espmvol_45" connectionId="15" xr16:uid="{98A079E7-B221-4612-81D1-E1DB80AACEB3}"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GRNU1.espmvol.5yr.adj.espmvol_63" connectionId="10" xr16:uid="{46320ACE-91BA-4230-8968-22816A1D698B}"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TPIC2.espmvol.5yr.adj.espmvol_67" connectionId="13" xr16:uid="{F40E9615-3948-4049-922F-C210E159A8CD}"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GLDA3.espmvol.5yr.adj.espmvol_88" connectionId="9" xr16:uid="{708D6431-5036-4E6B-A7A8-3A23ECC020FA}"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GJNC2LOC.espmvol.5yr.adj.espmvol_47" connectionId="8" xr16:uid="{5EE6AD65-7BD6-4B84-A06A-BDF33CC049E8}"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MPSC2.espmvol.5yr.adj.espmvol_49" connectionId="11" xr16:uid="{E8A31F58-0102-462A-92A2-3D6E319B1139}"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MPSC2.espmvol.5yr.adj.espmvol_48" connectionId="11" xr16:uid="{587B91D7-66A0-4AF9-97D0-A568F5D3181A}"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BMDC2.espmvol.5yr.adj.espmvol_97" connectionId="1" xr16:uid="{15868DF2-AF8F-456E-9245-2A57689F5719}"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GRNU1.espmvol.5yr.adj.espmvol_95" connectionId="10" xr16:uid="{AE07477E-76CC-4D6B-AF02-55C1A44FBC35}"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DRGC2.espmvol.5yr.adj.espmvol_56" connectionId="6" xr16:uid="{D671B687-517D-4981-9BE0-CFD63F187BC3}"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TPIC2.espmvol.5yr.adj.espmvol_58" connectionId="13" xr16:uid="{1A40DB36-C965-426E-9444-5AADF8EF644F}"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GRNU1.espmvol.5yr.adj.espmvol_77" connectionId="10" xr16:uid="{C91653F0-9968-43A3-AF7A-2DAE33D90F7E}"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GJNC2LOC.espmvol.5yr.adj.espmvol_69" connectionId="8" xr16:uid="{EFFC7D89-7AFA-47A2-A6D2-81657BF2C269}"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MPSC2.espmvol.5yr.adj.espmvol_47" connectionId="11" xr16:uid="{714CD919-2FD1-495C-B6B6-1FD6C549B217}"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GLDA3.espmvol.5yr.adj.espmvol_65" connectionId="9" xr16:uid="{D27D9200-EAAC-4E12-89AE-2F913CF63311}"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YDLC2.espmvol.5yr.adj.espmvol_70" connectionId="15" xr16:uid="{4D252F95-9CA3-4C48-8A7F-27F262483452}"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TPIC2.espmvol.5yr.adj.espmvol_59" connectionId="13" xr16:uid="{FE6AEB3C-52F2-4084-985B-2131F537A1E2}"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VCRC2.espmvol.5yr.adj.espmvol_99" connectionId="14" xr16:uid="{BBC04C86-96AC-498A-B8AA-E018F755F730}"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GLDA3.espmvol.5yr.adj.espmvol_96" connectionId="9" xr16:uid="{B868DB1A-D340-48DA-83E9-6C96FBA5A2CD}"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DRGC2.espmvol.5yr.adj.espmvol_55" connectionId="6" xr16:uid="{C3742C70-046F-432D-A9B0-CA5EB75E2F12}"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GRNU1.espmvol.5yr.adj.espmvol_97" connectionId="10" xr16:uid="{46737EC7-A6C9-4C3E-B51A-B6814908D309}"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MPSC2.espmvol.5yr.adj.espmvol_98" connectionId="11" xr16:uid="{685D6A85-DE2D-46C4-985C-744C5F323F80}"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GLDA3.espmvol.5yr.adj.espmvol_48" connectionId="9" xr16:uid="{406EF4CE-B834-407A-8076-588C916F7E07}"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GRNU1.espmvol.5yr.adj.espmvol_60" connectionId="10" xr16:uid="{D4673320-0813-4BF1-A80F-E2A6C97A137E}"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BMDC2.espmvol.5yr.adj.espmvol_54" connectionId="1" xr16:uid="{64242BD7-DEA0-4258-98D9-7483DC7E1705}"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DRGC2.espmvol.5yr.adj.espmvol_45" connectionId="6" xr16:uid="{A7A29CF0-BE91-4B21-9612-CF41F6D7147E}"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NVRN5.espmvol.5yr.adj.espmvol_53" connectionId="12" xr16:uid="{528BC8B7-D515-4D4B-BA13-4B45AA9DCB19}"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CLSC2.espmvol.5yr.adj.espmvol_72" connectionId="3" xr16:uid="{91C140C1-C5A9-49E4-A061-2E644429C13E}"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GJNC2LOC.espmvol.5yr.adj.espmvol_87" connectionId="8" xr16:uid="{57788AE9-9E3F-4684-85EC-32153A5AFB3C}"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BMDC2.espmvol.5yr.adj.espmvol_85" connectionId="1" xr16:uid="{1A49C947-572A-4BC5-AE86-37E872E93A4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TPIC2.espmvol.5yr.adj.espmvol_79" connectionId="13" xr16:uid="{7B67A55F-9E28-43CF-8A25-196E74FBE1D2}"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VCRC2.espmvol.5yr.adj.espmvol_85" connectionId="14" xr16:uid="{3DE9158B-C233-4511-B5F3-B27188FB7E78}"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CLSC2.espmvol.5yr.adj.espmvol_75" connectionId="3" xr16:uid="{11BBF0FC-EB4D-499F-9998-B4EC53F74BA3}"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GRNU1.espmvol.5yr.adj.espmvol_101" connectionId="10" xr16:uid="{85B6A8EC-46F3-4125-B4AD-2955C386C587}"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GJNC2LOC.espmvol.5yr.adj.espmvol_61" connectionId="8" xr16:uid="{2AC41C15-7A84-4C90-ABCB-A3991DE9BBE3}"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GRNU1.espmvol.5yr.adj.espmvol_56" connectionId="10" xr16:uid="{9CB11987-11DC-469F-86F4-4577C64AA3E6}"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GJNC2LOC.espmvol.5yr.adj.espmvol_57" connectionId="8" xr16:uid="{91D2BD8F-F9FF-49D4-A3E8-179F349C399A}"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GBRW4.espmvol.5yr.adj.espmvol_65" connectionId="7" xr16:uid="{49807DEA-612D-4ADA-993C-9B8D0C8EA048}"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NVRN5.espmvol.5yr.adj.espmvol_96" connectionId="12" xr16:uid="{84285D97-09E4-4A98-92AC-FE4C7D958CC6}"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GJNC2LOC.espmvol.5yr.adj.espmvol_80" connectionId="8" xr16:uid="{D2B6190D-6C86-4926-9FAB-002312EC676E}"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GJNC2LOC.espmvol.5yr.adj.espmvol_85" connectionId="8" xr16:uid="{ABBAF606-7321-4196-A1E9-615F339092AF}"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TPIC2.espmvol.5yr.adj.espmvol_65" connectionId="13" xr16:uid="{57999881-F354-49FE-856A-CFC8D40A9007}"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GJNC2LOC.espmvol.5yr.adj.espmvol_77" connectionId="8" xr16:uid="{194D7F07-6E39-46C1-BFAE-2A229EE2777A}"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DRGC2.espmvol.5yr.adj.espmvol_50" connectionId="6" xr16:uid="{187E7F4E-489A-41E6-9ED1-F16B76F1567C}"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NVRN5.espmvol.5yr.adj.espmvol_70" connectionId="12" xr16:uid="{370C69B2-8F9B-46F4-BD08-32A8EF3B8B35}"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TPIC2.espmvol.5yr.adj.espmvol_87" connectionId="13" xr16:uid="{11FF66E3-DA95-4F5C-BA61-F12CCBE2D898}"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TPIC2.espmvol.5yr.adj.espmvol_98" connectionId="13" xr16:uid="{0A6D4C0A-8903-430F-BEB0-5E68A47A5385}"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GRNU1.espmvol.5yr.adj.espmvol_65" connectionId="10" xr16:uid="{C5234D9B-EE82-40E9-9646-E1BDECCEF167}"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TPIC2.espmvol.5yr.adj.espmvol_74" connectionId="13" xr16:uid="{3DA33FCF-8F26-4041-8B80-C5610B184C62}"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BMDC2.espmvol.5yr.adj.espmvol_79" connectionId="1" xr16:uid="{547D0A41-1220-4BD7-AA56-1A5A8DF961D4}"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CLSC2.espmvol.5yr.adj.espmvol_55" connectionId="3" xr16:uid="{F72CFEF9-8A9D-420C-985E-01D59D3EC455}"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TPIC2.espmvol.5yr.adj.espmvol_92" connectionId="13" xr16:uid="{717215AD-11DB-4CB1-A8B0-2F0AA66E3169}"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GRNU1.espmvol.5yr.adj.espmvol_43" connectionId="10" xr16:uid="{EFABF569-0C4F-4EAD-BDF6-F0243C9CD7E5}"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VCRC2.espmvol.5yr.adj.espmvol_80" connectionId="14" xr16:uid="{B09BDFA4-1C7E-48B0-B6D3-716A49B1E925}"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GLDA3.espmvol.5yr.adj.espmvol_79" connectionId="9" xr16:uid="{7901CBDF-62CD-4E98-9ABF-54B1FB78928A}"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GRNU1.espmvol.5yr.adj.espmvol_82" connectionId="10" xr16:uid="{1B96F220-6BC9-4DDC-9E9D-6D9A9F1AD90B}"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GRNU1.espmvol.5yr.adj.espmvol_52" connectionId="10" xr16:uid="{5B37E434-5EE5-4DDA-AC79-085B58D57D69}"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BMDC2.espmvol.5yr.adj.espmvol_78" connectionId="1" xr16:uid="{E54B36CF-9F9B-40D9-8CFB-50AFE6395788}"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GBRW4.espmvol.5yr.adj.espmvol_52" connectionId="7" xr16:uid="{B09A1B50-2B54-4058-B63A-08598407C09F}"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DRGC2.espmvol.5yr.adj.espmvol_51" connectionId="6" xr16:uid="{0AB38A6A-BB6F-4860-A35C-E892C4B7569A}"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MPSC2.espmvol.5yr.adj.espmvol_73" connectionId="11" xr16:uid="{2705E966-5043-4A3E-BCC5-006B115882E4}"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GBRW4.espmvol.5yr.adj.espmvol_76" connectionId="7" xr16:uid="{1CA2ACE4-AF58-41A3-AA77-4790057D6B55}"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VCRC2.espmvol.5yr.adj.espmvol_90" connectionId="14" xr16:uid="{ECF5FDEE-7E3F-4343-9793-729990603438}"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BMDC2.espmvol.5yr.adj.espmvol_56" connectionId="1" xr16:uid="{487B53EF-48A6-4916-AA65-0F213629399B}"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YDLC2.espmvol.5yr.adj.espmvol_82" connectionId="15" xr16:uid="{B75AD0CD-0DBD-427F-9ACE-E15CD4577FA0}"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VCRC2.espmvol.5yr.adj.espmvol_46" connectionId="14" xr16:uid="{9CEFA192-F3D8-4875-943A-A9FD77513F41}"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VCRC2.espmvol.5yr.adj.espmvol_76" connectionId="14" xr16:uid="{7C555B60-CB49-40AB-B35C-ED1300DC74B1}"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GLDA3.espmvol.5yr.adj.espmvol_74" connectionId="9" xr16:uid="{C120A305-3464-4009-B3F1-445DFB6DE2CA}"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NVRN5.espmvol.5yr.adj.espmvol_67" connectionId="12" xr16:uid="{C4F87518-132F-475F-9BE2-006D61CE5746}"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GJNC2LOC.espmvol.5yr.adj.espmvol_50" connectionId="8" xr16:uid="{366C2EB3-75A7-473D-9AA0-8B1A367CDBAD}"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DRGC2.espmvol.5yr.adj.espmvol_72" connectionId="6" xr16:uid="{42686CDB-EF43-419B-B9D4-F6420DBAD53B}"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MPSC2.espmvol.5yr.adj.espmvol_100" connectionId="11" xr16:uid="{0C87BDC1-D79B-4D8A-BEA8-2676F1D3CD1A}"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DRGC2.espmvol.5yr.adj.espmvol_76" connectionId="6" xr16:uid="{79FDEE4B-FF91-4272-BF3E-52A74161DA4B}"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CLSC2.espmvol.5yr.adj.espmvol_81" connectionId="3" xr16:uid="{0F11C6C8-2A46-4405-979E-5A86F19D9B4F}"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GJNC2LOC.espmvol.5yr.adj.espmvol_66" connectionId="8" xr16:uid="{B102F6CC-E859-45BB-B79A-9093B389B8AE}"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CLSC2.espmvol.5yr.adj.espmvol_99" connectionId="3" xr16:uid="{4EAE850D-7C6A-44CE-88B3-B586CCC6A8C1}"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BMDC2.espmvol.5yr.adj.espmvol_76" connectionId="1" xr16:uid="{EB4575F7-A319-4279-93E9-B100529E39C3}"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GBRW4.espmvol.5yr.adj.espmvol_43" connectionId="7" xr16:uid="{5640F488-09B7-4BAD-8B34-3AF33F9DB5E8}"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TPIC2.espmvol.5yr.adj.espmvol_68" connectionId="13" xr16:uid="{47279218-A823-435A-B964-F99AB060A594}"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CLSC2.espmvol.5yr.adj.espmvol_70" connectionId="3" xr16:uid="{62F9ACBF-D5D3-45A3-B357-129195975C04}"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VCRC2.espmvol.5yr.adj.espmvol_43" connectionId="14" xr16:uid="{A544DF7E-22E5-4974-8F27-BA37FC76E7A3}"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GBRW4.espmvol.5yr.adj.espmvol_53" connectionId="7" xr16:uid="{E9E84997-2F0F-43AA-9FB5-398A46E5B51B}"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NVRN5.espmvol.5yr.adj.espmvol_44" connectionId="12" xr16:uid="{CADA8269-D10B-4865-9ED1-66DEFB801678}"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TPIC2.espmvol.5yr.adj.espmvol_80" connectionId="13" xr16:uid="{2E9C9680-2B28-4698-92DA-B9D421CF3FFE}"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YDLC2.espmvol.5yr.adj.espmvol_62" connectionId="15" xr16:uid="{57A6D774-144E-4CED-81B9-B3307079137B}"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BMDC2.espmvol.5yr.adj.espmvol_91" connectionId="1" xr16:uid="{602AB786-DE8A-4218-A5EA-772FDBE13AE6}"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YDLC2.espmvol.5yr.adj.espmvol_69" connectionId="15" xr16:uid="{7FEDC0A9-3D87-4787-BBB1-0D1B00B3E6B7}"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GJNC2LOC.espmvol.5yr.adj.espmvol_63" connectionId="8" xr16:uid="{AFBDDAE9-ECB5-4E62-A8BA-ADDCA2303EED}"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GJNC2LOC.espmvol.5yr.adj.espmvol_58" connectionId="8" xr16:uid="{9D350845-31D1-4AC7-AD35-8E3107383630}"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NVRN5.espmvol.5yr.adj.espmvol_48" connectionId="12" xr16:uid="{3D23E973-6301-4280-8700-8FFA188B7EE8}"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CLSC2.espmvol.5yr.adj.espmvol_56" connectionId="3" xr16:uid="{C66D0A6E-276E-4218-B6C9-0D42FDF49A91}"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NVRN5.espmvol.5yr.adj.espmvol_72" connectionId="12" xr16:uid="{C75C01E1-37E6-4A0E-A3BB-52AA163A95A6}"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YDLC2.espmvol.5yr.adj.espmvol_53" connectionId="15" xr16:uid="{9BB05048-E340-4B07-8735-B6E8AE01182B}"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NVRN5.espmvol.5yr.adj.espmvol_58" connectionId="12" xr16:uid="{7982126B-F9CA-4633-A177-24950398C6B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GJNC2LOC.espmvol.5yr.adj.espmvol_64" connectionId="8" xr16:uid="{D912C142-2734-4332-A680-20376BAAB4B2}"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MPSC2.espmvol.5yr.adj.espmvol_95" connectionId="11" xr16:uid="{FE76FD92-BB9A-4E56-8C17-CAA358454317}"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NVRN5.espmvol.5yr.adj.espmvol_75" connectionId="12" xr16:uid="{88E9E780-D67D-4A9C-98CE-DE1BB6C65AA5}"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BMDC2.espmvol.5yr.adj.espmvol_57" connectionId="1" xr16:uid="{0EF844BD-ACB1-4B19-A517-6C40EA932ABA}"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CLSC2.espmvol.5yr.adj.espmvol_87" connectionId="3" xr16:uid="{C9CE356E-8240-4FC4-85EF-92ECBC5592CB}"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NVRN5.espmvol.5yr.adj.espmvol_43" connectionId="12" xr16:uid="{72C81C7E-DB7F-44DB-81E1-FA30F5599AA5}"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NVRN5.espmvol.5yr.adj.espmvol_101" connectionId="12" xr16:uid="{46ED0600-92C3-419F-8525-8FCA48C969CD}"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DRGC2.espmvol.5yr.adj.espmvol_77" connectionId="6" xr16:uid="{C9776E55-838E-41D9-A440-1E47779BFE22}"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CLSC2.espmvol.5yr.adj.espmvol_93" connectionId="3" xr16:uid="{A9E2D198-5E5E-4B7F-BE4B-173BC58FA92F}"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MPSC2.espmvol.5yr.adj.espmvol_57" connectionId="11" xr16:uid="{824EA01B-5CC4-45F7-89E6-ABAAD6AB01B0}"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BMDC2.espmvol.5yr.adj.espmvol_94" connectionId="1" xr16:uid="{40277E77-9196-4626-AA58-47778061A77A}"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GLDA3.espmvol.5yr.adj.espmvol_63" connectionId="9" xr16:uid="{45368B1F-67D4-4C52-A133-AD7F87655EFF}"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CLSC2.espmvol.5yr.adj.espmvol_63" connectionId="3" xr16:uid="{AD9AD4D8-0F99-461F-91C3-13BB975EE20B}"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GRNU1.espmvol.5yr.adj.espmvol_62" connectionId="10" xr16:uid="{E8F609BC-9656-4CC9-9059-4D34F740B8AB}"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BMDC2.espmvol.5yr.adj.espmvol_84" connectionId="1" xr16:uid="{380FACE0-2492-48AD-B5C9-487172A28AE2}"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GLDA3.espmvol.5yr.adj.espmvol_54" connectionId="9" xr16:uid="{76121934-5B63-4176-85F1-FCE7271C11FA}"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DRGC2.espmvol.5yr.adj.espmvol_97" connectionId="6" xr16:uid="{073C8E9C-3632-4125-9243-581F50396ADF}"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GRNU1.espmvol.5yr.adj.espmvol_90" connectionId="10" xr16:uid="{1E8D949F-899A-4099-A934-C1635BBBDC1B}"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NVRN5.espmvol.5yr.adj.espmvol_83" connectionId="12" xr16:uid="{420521C1-7401-4481-A3D4-9DAB751D1FE7}"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YDLC2.espmvol.5yr.adj.espmvol_81" connectionId="15" xr16:uid="{D0A1EED5-2DF3-4727-882C-09DAF10B90B4}"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GJNC2LOC.espmvol.5yr.adj.espmvol_81" connectionId="8" xr16:uid="{C8CF8718-D7E0-49D8-A434-B491F92B90BC}"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GJNC2LOC.espmvol.5yr.adj.espmvol_48" connectionId="8" xr16:uid="{45CF0DEE-2D09-4768-B6CB-55DA61807F5F}"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GRNU1.espmvol.5yr.adj.espmvol_57" connectionId="10" xr16:uid="{F7CD1EBA-CC23-455E-ACBE-2EFBA4A04C44}"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BMDC2.espmvol.5yr.adj.espmvol_63" connectionId="1" xr16:uid="{766ECA53-38EF-42B3-9279-4D68868CF86C}"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GRNU1.espmvol.5yr.adj.espmvol_86" connectionId="10" xr16:uid="{A81CDFC7-DDDE-4B7D-AE10-F58C111AD5C2}"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GJNC2LOC.espmvol.5yr.adj.espmvol_79" connectionId="8" xr16:uid="{B343315C-227D-4789-8F08-D655B16AAB15}"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MPSC2.espmvol.5yr.adj.espmvol_96" connectionId="11" xr16:uid="{EDF16A0C-8A87-499B-B250-04F2A18B903C}"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TPIC2.espmvol.5yr.adj.espmvol_100" connectionId="13" xr16:uid="{17F399D7-2310-494D-A301-47C170F4FBC5}"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YDLC2.espmvol.5yr.adj.espmvol_57" connectionId="15" xr16:uid="{7BC77346-1597-4D30-A42B-84DEAB299480}"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CLSC2.espmvol.5yr.adj.espmvol_100" connectionId="3" xr16:uid="{39A2D576-6DE4-40B4-ADD6-A24A8B188301}"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DRGC2.espmvol.5yr.adj.espmvol_58" connectionId="6" xr16:uid="{BEEAD428-53E2-436B-9895-B097BBD4516E}"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GLDA3.espmvol.5yr.adj.espmvol_98" connectionId="9" xr16:uid="{A95C9F2D-9327-4CA8-91C1-2BB665937351}"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GJNC2LOC.espmvol.5yr.adj.espmvol_43" connectionId="8" xr16:uid="{AA6F90AB-6323-4239-9EFF-067E00022794}"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GBRW4.espmvol.5yr.adj.espmvol_96" connectionId="7" xr16:uid="{7A0B2466-52F9-4341-9C5B-64DE5B3266F2}"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TPIC2.espmvol.5yr.adj.espmvol_46" connectionId="13" xr16:uid="{69757894-2DEF-4206-A8DA-7D0349BBDB65}"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GJNC2LOC.espmvol.5yr.adj.espmvol_95" connectionId="8" xr16:uid="{840DC23A-B38C-465A-994B-BF687E8397A9}"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GBRW4.espmvol.5yr.adj.espmvol_83" connectionId="7" xr16:uid="{B87B8B48-CB4E-4E75-AFAB-3367AA2C6042}"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GLDA3.espmvol.5yr.adj.espmvol_44" connectionId="9" xr16:uid="{5638275A-C372-484B-AF03-71D3E85F17FB}"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CLSC2.espmvol.5yr.adj.espmvol_95" connectionId="3" xr16:uid="{E96D9D55-42E8-4835-B01E-15B620B4EED6}"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TPIC2.espmvol.5yr.adj.espmvol_52" connectionId="13" xr16:uid="{B585DB20-D929-4BB2-B022-A4F4E3B7AB3B}"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YDLC2.espmvol.5yr.adj.espmvol_54" connectionId="15" xr16:uid="{4687A2F5-6BE4-4C2A-A454-A449EBF262A3}"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CLSC2.espmvol.5yr.adj.espmvol_96" connectionId="3" xr16:uid="{0E9E1C66-DFD3-4098-9AA5-7CB7EC139164}"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GJNC2LOC.espmvol.5yr.adj.espmvol_62" connectionId="8" xr16:uid="{F0C3BCDB-737C-4B2E-9F26-8ED7386BB4DD}"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NVRN5.espmvol.5yr.adj.espmvol_57" connectionId="12" xr16:uid="{09AEB8EC-F3D1-496D-AECD-BF4280717A65}"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GLDA3.espmvol.5yr.adj.espmvol_43" connectionId="9" xr16:uid="{C6D8AAEB-E3B8-4575-BE66-06CD87A07546}"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GLDA3.espmvol.5yr.adj.espmvol_46" connectionId="9" xr16:uid="{885A8AB2-624D-42CD-A9E1-698E74F0CDF7}"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CLSC2.espmvol.5yr.adj.espmvol_92" connectionId="3" xr16:uid="{A295EA78-039A-4153-BFFD-84A8D4DECFCB}"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GRNU1.espmvol.5yr.adj.espmvol_94" connectionId="10" xr16:uid="{12A40E86-B05A-42DA-AA16-AAE2B259A760}"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VCRC2.espmvol.5yr.adj.espmvol_88" connectionId="14" xr16:uid="{E03DA58F-9768-4C42-A375-9B1CC6FD7805}"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CLSC2.espmvol.5yr.adj.espmvol_64" connectionId="3" xr16:uid="{CA5AF73F-D1F1-4206-BF17-6E79EB8ED92C}"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GRNU1.espmvol.5yr.adj.espmvol_74" connectionId="10" xr16:uid="{99A794AA-1921-4810-983B-C60C237CC755}"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GLDA3.espmvol.5yr.adj.espmvol_99" connectionId="9" xr16:uid="{688F50DA-5D43-4C32-8EAB-F044E9E5E551}"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VCRC2.espmvol.5yr.adj.espmvol_55" connectionId="14" xr16:uid="{6E704297-3327-43BD-AEAD-23CB8F83CF46}"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VCRC2.espmvol.5yr.adj.espmvol_95" connectionId="14" xr16:uid="{8B4F5FDD-9F5D-45F0-A218-BECB7404AE49}"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DRGC2.espmvol.5yr.adj.espmvol_93" connectionId="6" xr16:uid="{3AEFC69F-503E-47E9-A0EF-F7C43195D6E4}"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MPSC2.espmvol.5yr.adj.espmvol_90" connectionId="11" xr16:uid="{47904ED9-E9AF-44FA-96AE-05ED0FAAEDC1}"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BMDC2.espmvol.5yr.adj.espmvol_43" connectionId="1" xr16:uid="{3A4F2E5C-2AF3-48EB-AF17-FA7B61FF9563}"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GLDA3.espmvol.5yr.adj.espmvol_76" connectionId="9" xr16:uid="{0CCDC958-7430-420C-A40D-12CEA682BCAB}"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DRGC2.espmvol.5yr.adj.espmvol_75" connectionId="6" xr16:uid="{379C8182-C171-48BE-A63C-53240068E8ED}"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GRNU1.espmvol.5yr.adj.espmvol_96" connectionId="10" xr16:uid="{651EDB37-018F-47FF-B6C0-DC5F2F664A68}"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DRGC2.espmvol.5yr.adj.espmvol_84" connectionId="6" xr16:uid="{FA20FDDC-091B-429F-9ACE-F37E8AE7A8B6}"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DRGC2.espmvol.5yr.adj.espmvol_88" connectionId="6" xr16:uid="{17E433AE-B089-4457-94E7-8F858B388294}"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GRNU1.espmvol.5yr.adj.espmvol_66" connectionId="10" xr16:uid="{D9C34674-3984-4B24-96CC-639D522B873C}"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NVRN5.espmvol.5yr.adj.espmvol_55" connectionId="12" xr16:uid="{0A121FCD-B8FC-4BF8-83D7-83930E97C243}"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DRGC2.espmvol.5yr.adj.espmvol_81" connectionId="6" xr16:uid="{2132828C-4B9D-49C4-B0A0-E3D88A8168CE}"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TPIC2.espmvol.5yr.adj.espmvol_96" connectionId="13" xr16:uid="{F640DD37-C8FC-470C-9EF8-716F245BB2D4}"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CLSC2.espmvol.5yr.adj.espmvol_74" connectionId="3" xr16:uid="{2BB79321-9E24-4703-9978-1C3BD2D9AA28}"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NVRN5.espmvol.5yr.adj.espmvol_64" connectionId="12" xr16:uid="{9D63D6D0-1C18-4AF1-8C54-0E18AE0CFA38}"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GJNC2LOC.espmvol.5yr.adj.espmvol_53" connectionId="8" xr16:uid="{AA5EE2B9-E736-49DD-BF24-9B37F0045541}"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GRNU1.espmvol.5yr.adj.espmvol_42" connectionId="10" xr16:uid="{2F1F83C7-D2B1-48E8-81D9-88BE2B652E3A}"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GRNU1.espmvol.5yr.adj.espmvol_49" connectionId="10" xr16:uid="{B765AF06-021F-4E4B-A39F-B158E72849A3}"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GRNU1.espmvol.5yr.adj.espmvol_50" connectionId="10" xr16:uid="{242C518F-D8BC-4CE3-9C9A-978C42B2D99E}"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VCRC2.espmvol.5yr.adj.espmvol_81" connectionId="14" xr16:uid="{3F3BFF6D-861A-4B07-946F-DA1EB1790BB0}"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TPIC2.espmvol.5yr.adj.espmvol_86" connectionId="13" xr16:uid="{600A2435-85F7-4938-878C-A347D4E36583}"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YDLC2.espmvol.5yr.adj.espmvol_83" connectionId="15" xr16:uid="{0B50AEC4-C926-42A3-B266-CAF3E18455CD}"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GBRW4.espmvol.5yr.adj.espmvol_88" connectionId="7" xr16:uid="{99AC1E69-AFE7-457F-B4CC-68442B67F688}"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NVRN5.espmvol.5yr.adj.espmvol_71" connectionId="12" xr16:uid="{58C78AF4-4D53-4B2F-A855-EDE87C5E31E9}"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GRNU1.espmvol.5yr.adj.espmvol_78" connectionId="10" xr16:uid="{D4B259DA-46EB-479F-B7D0-BE80C4AEEEF9}"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CLSC2.espmvol.5yr.adj.espmvol_46" connectionId="3" xr16:uid="{67E78078-C6A4-4252-9878-D8ACE58DF2DD}"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DRGC2.espmvol.5yr.adj.espmvol_101" connectionId="6" xr16:uid="{AB54CFFE-0DFF-4798-85C1-737F27037828}"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TPIC2.espmvol.5yr.adj.espmvol_62" connectionId="13" xr16:uid="{2242BB50-04B2-4AC1-AE45-D3A405264F81}"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VCRC2.espmvol.5yr.adj.espmvol_75" connectionId="14" xr16:uid="{C775FEBC-2092-4674-BD26-2D350001BA9D}"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CLSC2.espmvol.5yr.adj.espmvol_42" connectionId="3" xr16:uid="{7BBCA49A-46E6-4A22-81FA-AC4C2601976C}"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NVRN5.espmvol.5yr.adj.espmvol_78" connectionId="12" xr16:uid="{F1CC186A-5748-4D02-AAEE-093CD0D99667}"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BMDC2.espmvol.5yr.adj.espmvol_45" connectionId="1" xr16:uid="{923982EB-6766-4856-9DAF-F5D70796A0B0}"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GJNC2LOC.espmvol.5yr.adj.espmvol_91" connectionId="8" xr16:uid="{4C20D98D-A02E-4F21-8BD6-F768D46F9EC0}"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NVRN5.espmvol.5yr.adj.espmvol_54" connectionId="12" xr16:uid="{4EEA27F9-A5B5-4416-87C8-B3836F3080C6}"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TPIC2.espmvol.5yr.adj.espmvol_64" connectionId="13" xr16:uid="{51C15362-8289-44E8-BBB2-AC000CE9CC35}"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GLDA3.espmvol.5yr.adj.espmvol_71" connectionId="9" xr16:uid="{28E9C615-FDE3-4C08-AB6D-4266DC1A3B32}"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VCRC2.espmvol.5yr.adj.espmvol_57" connectionId="14" xr16:uid="{79E3F84F-4177-4B02-9D47-2670D8249260}"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GJNC2LOC.espmvol.5yr.adj.espmvol_75" connectionId="8" xr16:uid="{BF08A347-DF1E-49D1-A7BF-472E66B35ACA}"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CLSC2.espmvol.5yr.adj.espmvol_76" connectionId="3" xr16:uid="{EBE98BAF-FAB1-467A-9B3B-46B07943A7D7}"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TPIC2.espmvol.5yr.adj.espmvol_53" connectionId="13" xr16:uid="{FDDA5B67-37E0-44BC-85CF-0BC4D1424B63}"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GBRW4.espmvol.5yr.adj.espmvol_48" connectionId="7" xr16:uid="{A8F31563-66EC-447A-81F9-91ADB7E11EBC}"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YDLC2.espmvol.5yr.adj.espmvol_73" connectionId="15" xr16:uid="{F65A8D12-F376-4497-B2A1-88EEE8B17A99}"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GLDA3.espmvol.5yr.adj.espmvol_81" connectionId="9" xr16:uid="{CF768ECA-D740-4E10-AA7F-5A336E00F927}"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DRGC2.espmvol.5yr.adj.espmvol_82" connectionId="6" xr16:uid="{CDF4B2DD-5CE7-4FE3-8F1D-07DB7AA46FF4}"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TPIC2.espmvol.5yr.adj.espmvol_72" connectionId="13" xr16:uid="{E4872389-09F6-4AF6-8706-BE32B583D55B}"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xmlns:mc="http://schemas.openxmlformats.org/markup-compatibility/2006" xmlns:xr16="http://schemas.microsoft.com/office/spreadsheetml/2017/revision16" mc:Ignorable="xr16" name="GJNC2LOC.espmvol.5yr.adj.espmvol_56" connectionId="8" xr16:uid="{AC12808C-FB21-4AB5-9FBA-0624613E00A0}"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xmlns:mc="http://schemas.openxmlformats.org/markup-compatibility/2006" xmlns:xr16="http://schemas.microsoft.com/office/spreadsheetml/2017/revision16" mc:Ignorable="xr16" name="YDLC2.espmvol.5yr.adj.espmvol_74" connectionId="15" xr16:uid="{3729B0CF-B23B-4563-A0E4-FE49F503BFAB}"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xmlns:mc="http://schemas.openxmlformats.org/markup-compatibility/2006" xmlns:xr16="http://schemas.microsoft.com/office/spreadsheetml/2017/revision16" mc:Ignorable="xr16" name="GBRW4.espmvol.5yr.adj.espmvol_44" connectionId="7" xr16:uid="{E27A47EA-DB89-4DCE-B9FB-B8D2301151C0}"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xmlns:mc="http://schemas.openxmlformats.org/markup-compatibility/2006" xmlns:xr16="http://schemas.microsoft.com/office/spreadsheetml/2017/revision16" mc:Ignorable="xr16" name="VCRC2.espmvol.5yr.adj.espmvol_50" connectionId="14" xr16:uid="{A985E8A6-F7FC-4BC8-9EC1-D50F5F71D9C8}"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xmlns:mc="http://schemas.openxmlformats.org/markup-compatibility/2006" xmlns:xr16="http://schemas.microsoft.com/office/spreadsheetml/2017/revision16" mc:Ignorable="xr16" name="VCRC2.espmvol.5yr.adj.espmvol_42" connectionId="14" xr16:uid="{00CDB620-6E3B-41D0-A65A-3CD3B6468CF9}"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xmlns:mc="http://schemas.openxmlformats.org/markup-compatibility/2006" xmlns:xr16="http://schemas.microsoft.com/office/spreadsheetml/2017/revision16" mc:Ignorable="xr16" name="TPIC2.espmvol.5yr.adj.espmvol_90" connectionId="13" xr16:uid="{91D35965-94F7-4754-BCCC-AB2F0D648FE1}"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xmlns:mc="http://schemas.openxmlformats.org/markup-compatibility/2006" xmlns:xr16="http://schemas.microsoft.com/office/spreadsheetml/2017/revision16" mc:Ignorable="xr16" name="MPSC2.espmvol.5yr.adj.espmvol_53" connectionId="11" xr16:uid="{B8C892D7-F338-4EA4-8599-0AFBC2A2C521}"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xmlns:mc="http://schemas.openxmlformats.org/markup-compatibility/2006" xmlns:xr16="http://schemas.microsoft.com/office/spreadsheetml/2017/revision16" mc:Ignorable="xr16" name="GLDA3.espmvol.5yr.adj.espmvol_77" connectionId="9" xr16:uid="{9F2ED727-F174-4A35-957C-23570F04D9FE}"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xmlns:mc="http://schemas.openxmlformats.org/markup-compatibility/2006" xmlns:xr16="http://schemas.microsoft.com/office/spreadsheetml/2017/revision16" mc:Ignorable="xr16" name="GBRW4.espmvol.5yr.adj.espmvol_85" connectionId="7" xr16:uid="{61F16430-2C68-413A-80F9-D2A8BE9F481B}"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xmlns:mc="http://schemas.openxmlformats.org/markup-compatibility/2006" xmlns:xr16="http://schemas.microsoft.com/office/spreadsheetml/2017/revision16" mc:Ignorable="xr16" name="NVRN5.espmvol.5yr.adj.espmvol_61" connectionId="12" xr16:uid="{CAA744E7-6258-4D98-B4A3-9248ECF9320A}"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xmlns:mc="http://schemas.openxmlformats.org/markup-compatibility/2006" xmlns:xr16="http://schemas.microsoft.com/office/spreadsheetml/2017/revision16" mc:Ignorable="xr16" name="NVRN5.espmvol.5yr.adj.espmvol_56" connectionId="12" xr16:uid="{BFE47FF2-A3CD-4B83-ABCD-4FEA21BA43FB}"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xmlns:mc="http://schemas.openxmlformats.org/markup-compatibility/2006" xmlns:xr16="http://schemas.microsoft.com/office/spreadsheetml/2017/revision16" mc:Ignorable="xr16" name="GBRW4.espmvol.5yr.adj.espmvol_55" connectionId="7" xr16:uid="{8E1F8915-6F39-4499-890C-B86CEC230595}"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xmlns:mc="http://schemas.openxmlformats.org/markup-compatibility/2006" xmlns:xr16="http://schemas.microsoft.com/office/spreadsheetml/2017/revision16" mc:Ignorable="xr16" name="MPSC2.espmvol.5yr.adj.espmvol_51" connectionId="11" xr16:uid="{332BFD0B-DA9A-4BA8-8245-F93A9917E533}"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xmlns:mc="http://schemas.openxmlformats.org/markup-compatibility/2006" xmlns:xr16="http://schemas.microsoft.com/office/spreadsheetml/2017/revision16" mc:Ignorable="xr16" name="NVRN5.espmvol.5yr.adj.espmvol_90" connectionId="12" xr16:uid="{2CDACB4C-3ADD-406D-8AB8-56520FC4FE1C}"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xmlns:mc="http://schemas.openxmlformats.org/markup-compatibility/2006" xmlns:xr16="http://schemas.microsoft.com/office/spreadsheetml/2017/revision16" mc:Ignorable="xr16" name="TPIC2.espmvol.5yr.adj.espmvol_88" connectionId="13" xr16:uid="{01729261-C6B5-499E-99E3-9C7CE8E13809}"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xmlns:mc="http://schemas.openxmlformats.org/markup-compatibility/2006" xmlns:xr16="http://schemas.microsoft.com/office/spreadsheetml/2017/revision16" mc:Ignorable="xr16" name="GLDA3.espmvol.5yr.adj.espmvol_56" connectionId="9" xr16:uid="{2A7821E2-54FE-47E2-AF13-8592D3778852}"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xmlns:mc="http://schemas.openxmlformats.org/markup-compatibility/2006" xmlns:xr16="http://schemas.microsoft.com/office/spreadsheetml/2017/revision16" mc:Ignorable="xr16" name="DRGC2.espmvol.5yr.adj.espmvol_71" connectionId="6" xr16:uid="{168A09EC-B79D-41CB-B06E-41B4E1A8BE5B}"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xmlns:mc="http://schemas.openxmlformats.org/markup-compatibility/2006" xmlns:xr16="http://schemas.microsoft.com/office/spreadsheetml/2017/revision16" mc:Ignorable="xr16" name="YDLC2.espmvol.5yr.adj.espmvol_56" connectionId="15" xr16:uid="{262757FA-9A8B-4075-A1FB-7C4EC70963FA}"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xmlns:mc="http://schemas.openxmlformats.org/markup-compatibility/2006" xmlns:xr16="http://schemas.microsoft.com/office/spreadsheetml/2017/revision16" mc:Ignorable="xr16" name="DRGC2.espmvol.5yr.adj.espmvol_66" connectionId="6" xr16:uid="{BEEB27BC-F371-4C97-B5C5-5A40E210E0AC}"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xmlns:mc="http://schemas.openxmlformats.org/markup-compatibility/2006" xmlns:xr16="http://schemas.microsoft.com/office/spreadsheetml/2017/revision16" mc:Ignorable="xr16" name="DRGC2.espmvol.5yr.adj.espmvol_69" connectionId="6" xr16:uid="{09E8D77B-D8C7-4246-8C95-123ECE4852F6}"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xmlns:mc="http://schemas.openxmlformats.org/markup-compatibility/2006" xmlns:xr16="http://schemas.microsoft.com/office/spreadsheetml/2017/revision16" mc:Ignorable="xr16" name="CLSC2.espmvol.5yr.adj.espmvol_69" connectionId="3" xr16:uid="{0D06B65E-15AF-4AEE-BD98-51C80B106424}"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xmlns:mc="http://schemas.openxmlformats.org/markup-compatibility/2006" xmlns:xr16="http://schemas.microsoft.com/office/spreadsheetml/2017/revision16" mc:Ignorable="xr16" name="DRGC2.espmvol.5yr.adj.espmvol_87" connectionId="6" xr16:uid="{B228DB9E-5BB4-40AD-9817-5DABBE2AEE75}"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xmlns:mc="http://schemas.openxmlformats.org/markup-compatibility/2006" xmlns:xr16="http://schemas.microsoft.com/office/spreadsheetml/2017/revision16" mc:Ignorable="xr16" name="GBRW4.espmvol.5yr.adj.espmvol_47" connectionId="7" xr16:uid="{16CA2A31-47DF-488B-BEF2-669CF8D4C84F}"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xmlns:mc="http://schemas.openxmlformats.org/markup-compatibility/2006" xmlns:xr16="http://schemas.microsoft.com/office/spreadsheetml/2017/revision16" mc:Ignorable="xr16" name="BMDC2.espmvol.5yr.adj.espmvol_86" connectionId="1" xr16:uid="{40596A13-F110-4FA1-A182-EECC57CFB91A}"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xmlns:mc="http://schemas.openxmlformats.org/markup-compatibility/2006" xmlns:xr16="http://schemas.microsoft.com/office/spreadsheetml/2017/revision16" mc:Ignorable="xr16" name="NVRN5.espmvol.5yr.adj.espmvol_84" connectionId="12" xr16:uid="{043B0187-3956-4438-8351-8A0B8D9485F5}"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xmlns:mc="http://schemas.openxmlformats.org/markup-compatibility/2006" xmlns:xr16="http://schemas.microsoft.com/office/spreadsheetml/2017/revision16" mc:Ignorable="xr16" name="BMDC2.espmvol.5yr.adj.espmvol_80" connectionId="1" xr16:uid="{0FABA029-1C8F-42D4-B6E4-B8B388C4D8B4}"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xmlns:mc="http://schemas.openxmlformats.org/markup-compatibility/2006" xmlns:xr16="http://schemas.microsoft.com/office/spreadsheetml/2017/revision16" mc:Ignorable="xr16" name="MPSC2.espmvol.5yr.adj.espmvol_72" connectionId="11" xr16:uid="{1DC02FCB-673C-47AB-B759-2A4E12CFC824}"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xmlns:mc="http://schemas.openxmlformats.org/markup-compatibility/2006" xmlns:xr16="http://schemas.microsoft.com/office/spreadsheetml/2017/revision16" mc:Ignorable="xr16" name="YDLC2.espmvol.5yr.adj.espmvol_79" connectionId="15" xr16:uid="{1C08B0CE-0C87-4CD9-8A48-6F32FF69F9D0}"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xmlns:mc="http://schemas.openxmlformats.org/markup-compatibility/2006" xmlns:xr16="http://schemas.microsoft.com/office/spreadsheetml/2017/revision16" mc:Ignorable="xr16" name="GLDA3.espmvol.5yr.adj.espmvol_55" connectionId="9" xr16:uid="{8292F0E5-1920-4AD2-86E1-ED0DA5D176D5}"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xmlns:mc="http://schemas.openxmlformats.org/markup-compatibility/2006" xmlns:xr16="http://schemas.microsoft.com/office/spreadsheetml/2017/revision16" mc:Ignorable="xr16" name="BMDC2.espmvol.5yr.adj.espmvol_89" connectionId="1" xr16:uid="{F04077A0-2AFD-4F96-807B-1F1C915AA385}"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xmlns:mc="http://schemas.openxmlformats.org/markup-compatibility/2006" xmlns:xr16="http://schemas.microsoft.com/office/spreadsheetml/2017/revision16" mc:Ignorable="xr16" name="GBRW4.espmvol.5yr.adj.espmvol_95" connectionId="7" xr16:uid="{F309C45A-5919-4172-BC3C-530B6387C061}"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xmlns:mc="http://schemas.openxmlformats.org/markup-compatibility/2006" xmlns:xr16="http://schemas.microsoft.com/office/spreadsheetml/2017/revision16" mc:Ignorable="xr16" name="GRNU1.espmvol.5yr.adj.espmvol_51" connectionId="10" xr16:uid="{9D5C5E32-F235-470B-9447-7B51C1227ED5}"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xmlns:mc="http://schemas.openxmlformats.org/markup-compatibility/2006" xmlns:xr16="http://schemas.microsoft.com/office/spreadsheetml/2017/revision16" mc:Ignorable="xr16" name="GBRW4.espmvol.5yr.adj.espmvol_71" connectionId="7" xr16:uid="{BA2296A5-3196-4782-90F7-A89E3B8DEF97}"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xmlns:mc="http://schemas.openxmlformats.org/markup-compatibility/2006" xmlns:xr16="http://schemas.microsoft.com/office/spreadsheetml/2017/revision16" mc:Ignorable="xr16" name="VCRC2.espmvol.5yr.adj.espmvol_89" connectionId="14" xr16:uid="{90B24AF2-BB5D-4C4F-B34E-9934B5D8D809}"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xmlns:mc="http://schemas.openxmlformats.org/markup-compatibility/2006" xmlns:xr16="http://schemas.microsoft.com/office/spreadsheetml/2017/revision16" mc:Ignorable="xr16" name="DRGC2.espmvol.5yr.adj.espmvol_80" connectionId="6" xr16:uid="{C378CDA0-3132-47C3-B59C-4307E7045D49}"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xmlns:mc="http://schemas.openxmlformats.org/markup-compatibility/2006" xmlns:xr16="http://schemas.microsoft.com/office/spreadsheetml/2017/revision16" mc:Ignorable="xr16" name="YDLC2.espmvol.5yr.adj.espmvol_47" connectionId="15" xr16:uid="{01219D03-A538-492C-8582-630F9BF781F4}"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xmlns:mc="http://schemas.openxmlformats.org/markup-compatibility/2006" xmlns:xr16="http://schemas.microsoft.com/office/spreadsheetml/2017/revision16" mc:Ignorable="xr16" name="GLDA3.espmvol.5yr.adj.espmvol_82" connectionId="9" xr16:uid="{6C5F8A88-AB3B-45E2-8DB1-93B025150EF6}"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xmlns:mc="http://schemas.openxmlformats.org/markup-compatibility/2006" xmlns:xr16="http://schemas.microsoft.com/office/spreadsheetml/2017/revision16" mc:Ignorable="xr16" name="GRNU1.espmvol.5yr.adj.espmvol_44" connectionId="10" xr16:uid="{679D2FD4-CAFB-4DF6-8831-E66522A0692B}"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xmlns:mc="http://schemas.openxmlformats.org/markup-compatibility/2006" xmlns:xr16="http://schemas.microsoft.com/office/spreadsheetml/2017/revision16" mc:Ignorable="xr16" name="YDLC2.espmvol.5yr.adj.espmvol_60" connectionId="15" xr16:uid="{71B9091E-905C-4F4B-AF35-3F8224A3CE5B}"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xmlns:mc="http://schemas.openxmlformats.org/markup-compatibility/2006" xmlns:xr16="http://schemas.microsoft.com/office/spreadsheetml/2017/revision16" mc:Ignorable="xr16" name="MPSC2.espmvol.5yr.adj.espmvol_75" connectionId="11" xr16:uid="{9D9C264C-2C4F-4558-B34F-F6939A2622AC}"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xmlns:mc="http://schemas.openxmlformats.org/markup-compatibility/2006" xmlns:xr16="http://schemas.microsoft.com/office/spreadsheetml/2017/revision16" mc:Ignorable="xr16" name="YDLC2.espmvol.5yr.adj.espmvol_88" connectionId="15" xr16:uid="{BC5BE9D8-5A64-4437-9638-16B83A966606}"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xmlns:mc="http://schemas.openxmlformats.org/markup-compatibility/2006" xmlns:xr16="http://schemas.microsoft.com/office/spreadsheetml/2017/revision16" mc:Ignorable="xr16" name="CLSC2.espmvol.5yr.adj.espmvol_58" connectionId="3" xr16:uid="{3CB58BD1-17D4-49E7-B456-1AFAF7688E62}"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xmlns:mc="http://schemas.openxmlformats.org/markup-compatibility/2006" xmlns:xr16="http://schemas.microsoft.com/office/spreadsheetml/2017/revision16" mc:Ignorable="xr16" name="GRNU1.espmvol.5yr.adj.espmvol_46" connectionId="10" xr16:uid="{854BC9A4-8A23-423D-8466-CFDB87673EA6}"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xmlns:mc="http://schemas.openxmlformats.org/markup-compatibility/2006" xmlns:xr16="http://schemas.microsoft.com/office/spreadsheetml/2017/revision16" mc:Ignorable="xr16" name="VCRC2.espmvol.5yr.adj.espmvol_61" connectionId="14" xr16:uid="{B874E43A-428F-4011-8C9A-2DE72A634EEC}"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xmlns:mc="http://schemas.openxmlformats.org/markup-compatibility/2006" xmlns:xr16="http://schemas.microsoft.com/office/spreadsheetml/2017/revision16" mc:Ignorable="xr16" name="GJNC2LOC.espmvol.5yr.adj.espmvol_68" connectionId="8" xr16:uid="{452DE279-00D2-4F48-8D43-A5FA17D018C0}"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xmlns:mc="http://schemas.openxmlformats.org/markup-compatibility/2006" xmlns:xr16="http://schemas.microsoft.com/office/spreadsheetml/2017/revision16" mc:Ignorable="xr16" name="CLSC2.espmvol.5yr.adj.espmvol_44" connectionId="3" xr16:uid="{13ED1D59-61F9-4EED-B2BA-84DD20F9FFF9}"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xmlns:mc="http://schemas.openxmlformats.org/markup-compatibility/2006" xmlns:xr16="http://schemas.microsoft.com/office/spreadsheetml/2017/revision16" mc:Ignorable="xr16" name="BMDC2.espmvol.5yr.adj.espmvol_93" connectionId="1" xr16:uid="{4F25FC9A-3AF4-4CE2-B837-5637479473C5}"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xmlns:mc="http://schemas.openxmlformats.org/markup-compatibility/2006" xmlns:xr16="http://schemas.microsoft.com/office/spreadsheetml/2017/revision16" mc:Ignorable="xr16" name="GLDA3.espmvol.5yr.adj.espmvol_100" connectionId="9" xr16:uid="{C5AEF2DC-5FB9-4A52-8CE3-EAEFE3CF9E82}"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xmlns:mc="http://schemas.openxmlformats.org/markup-compatibility/2006" xmlns:xr16="http://schemas.microsoft.com/office/spreadsheetml/2017/revision16" mc:Ignorable="xr16" name="GRNU1.espmvol.5yr.adj.espmvol_72" connectionId="10" xr16:uid="{2F68F366-36C4-4358-ACEF-05FD15E71D03}"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xmlns:mc="http://schemas.openxmlformats.org/markup-compatibility/2006" xmlns:xr16="http://schemas.microsoft.com/office/spreadsheetml/2017/revision16" mc:Ignorable="xr16" name="MPSC2.espmvol.5yr.adj.espmvol_70" connectionId="11" xr16:uid="{90A0D59E-C646-4106-88A0-E0C63AE852CD}"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xmlns:mc="http://schemas.openxmlformats.org/markup-compatibility/2006" xmlns:xr16="http://schemas.microsoft.com/office/spreadsheetml/2017/revision16" mc:Ignorable="xr16" name="YDLC2.espmvol.5yr.adj.espmvol_84" connectionId="15" xr16:uid="{47B03B47-B842-4282-ADAC-DAC78CF74E77}"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xmlns:mc="http://schemas.openxmlformats.org/markup-compatibility/2006" xmlns:xr16="http://schemas.microsoft.com/office/spreadsheetml/2017/revision16" mc:Ignorable="xr16" name="VCRC2.espmvol.5yr.adj.espmvol_60" connectionId="14" xr16:uid="{6DC28ADF-886D-4A4A-A897-20730AF057CC}"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xmlns:mc="http://schemas.openxmlformats.org/markup-compatibility/2006" xmlns:xr16="http://schemas.microsoft.com/office/spreadsheetml/2017/revision16" mc:Ignorable="xr16" name="YDLC2.espmvol.5yr.adj.espmvol_85" connectionId="15" xr16:uid="{BD77D1DD-9906-4248-AEE6-1A65D8173E70}"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xmlns:mc="http://schemas.openxmlformats.org/markup-compatibility/2006" xmlns:xr16="http://schemas.microsoft.com/office/spreadsheetml/2017/revision16" mc:Ignorable="xr16" name="VCRC2.espmvol.5yr.adj.espmvol_62" connectionId="14" xr16:uid="{EE37F8D3-8F8F-47FE-B387-5B88E917FDBE}"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xmlns:mc="http://schemas.openxmlformats.org/markup-compatibility/2006" xmlns:xr16="http://schemas.microsoft.com/office/spreadsheetml/2017/revision16" mc:Ignorable="xr16" name="BMDC2.espmvol.5yr.adj.espmvol_65" connectionId="1" xr16:uid="{5C69BFD9-38CB-4AD6-9CCE-00BB9EEB3007}"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xmlns:mc="http://schemas.openxmlformats.org/markup-compatibility/2006" xmlns:xr16="http://schemas.microsoft.com/office/spreadsheetml/2017/revision16" mc:Ignorable="xr16" name="GJNC2LOC.espmvol.5yr.adj.espmvol_60" connectionId="8" xr16:uid="{16E24BB4-0285-476D-B7C4-ABEB4DC3CD3E}"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xmlns:mc="http://schemas.openxmlformats.org/markup-compatibility/2006" xmlns:xr16="http://schemas.microsoft.com/office/spreadsheetml/2017/revision16" mc:Ignorable="xr16" name="CLSC2.espmvol.5yr.adj.espmvol_94" connectionId="3" xr16:uid="{8DE36D78-A5FE-4127-BD96-DB57E05498E8}"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xmlns:mc="http://schemas.openxmlformats.org/markup-compatibility/2006" xmlns:xr16="http://schemas.microsoft.com/office/spreadsheetml/2017/revision16" mc:Ignorable="xr16" name="DRGC2.espmvol.5yr.adj.espmvol_70" connectionId="6" xr16:uid="{D842854F-10D2-4B4E-9FC1-FD29EF424224}"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xmlns:mc="http://schemas.openxmlformats.org/markup-compatibility/2006" xmlns:xr16="http://schemas.microsoft.com/office/spreadsheetml/2017/revision16" mc:Ignorable="xr16" name="GJNC2LOC.espmvol.5yr.adj.espmvol_52" connectionId="8" xr16:uid="{86218B0B-77F3-4951-BA25-6E8F117B0716}"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xmlns:mc="http://schemas.openxmlformats.org/markup-compatibility/2006" xmlns:xr16="http://schemas.microsoft.com/office/spreadsheetml/2017/revision16" mc:Ignorable="xr16" name="YDLC2.espmvol.5yr.adj.espmvol_58" connectionId="15" xr16:uid="{68741D32-0EB4-4E50-9EFB-5508E574971D}"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xmlns:mc="http://schemas.openxmlformats.org/markup-compatibility/2006" xmlns:xr16="http://schemas.microsoft.com/office/spreadsheetml/2017/revision16" mc:Ignorable="xr16" name="NVRN5.espmvol.5yr.adj.espmvol_62" connectionId="12" xr16:uid="{017926A0-9C4F-488E-9214-FAA5158A98DD}"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xmlns:mc="http://schemas.openxmlformats.org/markup-compatibility/2006" xmlns:xr16="http://schemas.microsoft.com/office/spreadsheetml/2017/revision16" mc:Ignorable="xr16" name="NVRN5.espmvol.5yr.adj.espmvol_91" connectionId="12" xr16:uid="{69486ADB-0F0E-4EAC-A201-5C1B4002F767}"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xmlns:mc="http://schemas.openxmlformats.org/markup-compatibility/2006" xmlns:xr16="http://schemas.microsoft.com/office/spreadsheetml/2017/revision16" mc:Ignorable="xr16" name="TPIC2.espmvol.5yr.adj.espmvol_78" connectionId="13" xr16:uid="{534C1650-68B8-4BDB-A778-3946C28C272E}"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xmlns:mc="http://schemas.openxmlformats.org/markup-compatibility/2006" xmlns:xr16="http://schemas.microsoft.com/office/spreadsheetml/2017/revision16" mc:Ignorable="xr16" name="MPSC2.espmvol.5yr.adj.espmvol_101" connectionId="11" xr16:uid="{6046370C-1898-4123-9FBC-289C298311EE}"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xmlns:mc="http://schemas.openxmlformats.org/markup-compatibility/2006" xmlns:xr16="http://schemas.microsoft.com/office/spreadsheetml/2017/revision16" mc:Ignorable="xr16" name="GBRW4.espmvol.5yr.adj.espmvol_86" connectionId="7" xr16:uid="{1205BF87-8A9C-4D40-8D9E-E5004E8F8D58}"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xmlns:mc="http://schemas.openxmlformats.org/markup-compatibility/2006" xmlns:xr16="http://schemas.microsoft.com/office/spreadsheetml/2017/revision16" mc:Ignorable="xr16" name="NVRN5.espmvol.5yr.adj.espmvol_66" connectionId="12" xr16:uid="{0CB676ED-1153-4871-A2E0-A9F67531A597}"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xmlns:mc="http://schemas.openxmlformats.org/markup-compatibility/2006" xmlns:xr16="http://schemas.microsoft.com/office/spreadsheetml/2017/revision16" mc:Ignorable="xr16" name="TPIC2.espmvol.5yr.adj.espmvol_57" connectionId="13" xr16:uid="{936D10B1-972E-4561-B104-9A5A036C5507}"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xmlns:mc="http://schemas.openxmlformats.org/markup-compatibility/2006" xmlns:xr16="http://schemas.microsoft.com/office/spreadsheetml/2017/revision16" mc:Ignorable="xr16" name="DRGC2.espmvol.5yr.adj.espmvol_61" connectionId="6" xr16:uid="{E22A9529-3639-4442-9FEA-510EB8F180D6}"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xmlns:mc="http://schemas.openxmlformats.org/markup-compatibility/2006" xmlns:xr16="http://schemas.microsoft.com/office/spreadsheetml/2017/revision16" mc:Ignorable="xr16" name="MPSC2.espmvol.5yr.adj.espmvol_45" connectionId="11" xr16:uid="{1F05FF6C-B462-4121-85DC-0EF2ADEB6764}"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xmlns:mc="http://schemas.openxmlformats.org/markup-compatibility/2006" xmlns:xr16="http://schemas.microsoft.com/office/spreadsheetml/2017/revision16" mc:Ignorable="xr16" name="NVRN5.espmvol.5yr.adj.espmvol_81" connectionId="12" xr16:uid="{8CBB5CAD-DE7D-4237-BC87-6CC1A523B541}"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xmlns:mc="http://schemas.openxmlformats.org/markup-compatibility/2006" xmlns:xr16="http://schemas.microsoft.com/office/spreadsheetml/2017/revision16" mc:Ignorable="xr16" name="YDLC2.espmvol.5yr.adj.espmvol_96" connectionId="15" xr16:uid="{A865BF97-D4DC-426A-8F60-B6520739896B}"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xmlns:mc="http://schemas.openxmlformats.org/markup-compatibility/2006" xmlns:xr16="http://schemas.microsoft.com/office/spreadsheetml/2017/revision16" mc:Ignorable="xr16" name="VCRC2.espmvol.5yr.adj.espmvol_70" connectionId="14" xr16:uid="{30E01033-90D4-4E41-B540-A46DE1E2EE38}"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xmlns:mc="http://schemas.openxmlformats.org/markup-compatibility/2006" xmlns:xr16="http://schemas.microsoft.com/office/spreadsheetml/2017/revision16" mc:Ignorable="xr16" name="CLSC2.espmvol.5yr.adj.espmvol_67" connectionId="3" xr16:uid="{66AE7A20-A322-4C3C-9903-8B4776D11BF8}"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xmlns:mc="http://schemas.openxmlformats.org/markup-compatibility/2006" xmlns:xr16="http://schemas.microsoft.com/office/spreadsheetml/2017/revision16" mc:Ignorable="xr16" name="CLSC2.espmvol.5yr.adj.espmvol_84" connectionId="3" xr16:uid="{050A2E02-1CBB-4999-A61C-42BB38F1B124}"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xmlns:mc="http://schemas.openxmlformats.org/markup-compatibility/2006" xmlns:xr16="http://schemas.microsoft.com/office/spreadsheetml/2017/revision16" mc:Ignorable="xr16" name="NVRN5.espmvol.5yr.adj.espmvol_52" connectionId="12" xr16:uid="{83F7DA3F-DE94-455E-9708-BDA7EFCBC6A8}"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xmlns:mc="http://schemas.openxmlformats.org/markup-compatibility/2006" xmlns:xr16="http://schemas.microsoft.com/office/spreadsheetml/2017/revision16" mc:Ignorable="xr16" name="GRNU1.espmvol.5yr.adj.espmvol_83" connectionId="10" xr16:uid="{7E2D894D-3CBD-4124-B1B9-FC757CF9AFEE}"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xmlns:mc="http://schemas.openxmlformats.org/markup-compatibility/2006" xmlns:xr16="http://schemas.microsoft.com/office/spreadsheetml/2017/revision16" mc:Ignorable="xr16" name="MPSC2.espmvol.5yr.adj.espmvol_82" connectionId="11" xr16:uid="{9BCD57A1-D7A9-4BDD-8445-50BA31916101}"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xmlns:mc="http://schemas.openxmlformats.org/markup-compatibility/2006" xmlns:xr16="http://schemas.microsoft.com/office/spreadsheetml/2017/revision16" mc:Ignorable="xr16" name="GRNU1.espmvol.5yr.adj.espmvol_88" connectionId="10" xr16:uid="{179B409E-20DD-41C9-A36C-8C32F6E89C81}"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xmlns:mc="http://schemas.openxmlformats.org/markup-compatibility/2006" xmlns:xr16="http://schemas.microsoft.com/office/spreadsheetml/2017/revision16" mc:Ignorable="xr16" name="MPSC2.espmvol.5yr.adj.espmvol_54" connectionId="11" xr16:uid="{46D65813-28C6-42B0-AC75-34710B751E1F}"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xmlns:mc="http://schemas.openxmlformats.org/markup-compatibility/2006" xmlns:xr16="http://schemas.microsoft.com/office/spreadsheetml/2017/revision16" mc:Ignorable="xr16" name="GRNU1.espmvol.5yr.adj.espmvol_92" connectionId="10" xr16:uid="{E32F361E-244E-4115-AD38-C06E6FE51FF9}"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xmlns:mc="http://schemas.openxmlformats.org/markup-compatibility/2006" xmlns:xr16="http://schemas.microsoft.com/office/spreadsheetml/2017/revision16" mc:Ignorable="xr16" name="NVRN5.espmvol.5yr.adj.espmvol_59" connectionId="12" xr16:uid="{B527F439-2513-4266-BBB8-D043049717CA}"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xmlns:mc="http://schemas.openxmlformats.org/markup-compatibility/2006" xmlns:xr16="http://schemas.microsoft.com/office/spreadsheetml/2017/revision16" mc:Ignorable="xr16" name="NVRN5.espmvol.5yr.adj.espmvol_92" connectionId="12" xr16:uid="{FF16A8DF-816B-4761-937C-F7FEF614B36E}"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xmlns:mc="http://schemas.openxmlformats.org/markup-compatibility/2006" xmlns:xr16="http://schemas.microsoft.com/office/spreadsheetml/2017/revision16" mc:Ignorable="xr16" name="GRNU1.espmvol.5yr.adj.espmvol_75" connectionId="10" xr16:uid="{5EBC9494-A04F-4B35-BE74-A57A60B00B63}"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xmlns:mc="http://schemas.openxmlformats.org/markup-compatibility/2006" xmlns:xr16="http://schemas.microsoft.com/office/spreadsheetml/2017/revision16" mc:Ignorable="xr16" name="VCRC2.espmvol.5yr.adj.espmvol_58" connectionId="14" xr16:uid="{2DB02E2C-5BD8-42C9-8370-2ECF87737DAE}"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xmlns:mc="http://schemas.openxmlformats.org/markup-compatibility/2006" xmlns:xr16="http://schemas.microsoft.com/office/spreadsheetml/2017/revision16" mc:Ignorable="xr16" name="TPIC2.espmvol.5yr.adj.espmvol_51" connectionId="13" xr16:uid="{B9552840-5393-4F2D-A7E5-83B902B9042C}"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xmlns:mc="http://schemas.openxmlformats.org/markup-compatibility/2006" xmlns:xr16="http://schemas.microsoft.com/office/spreadsheetml/2017/revision16" mc:Ignorable="xr16" name="GBRW4.espmvol.5yr.adj.espmvol_87" connectionId="7" xr16:uid="{271B652B-1768-467C-BC8C-7F58B90CC9E7}"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xmlns:mc="http://schemas.openxmlformats.org/markup-compatibility/2006" xmlns:xr16="http://schemas.microsoft.com/office/spreadsheetml/2017/revision16" mc:Ignorable="xr16" name="GBRW4.espmvol.5yr.adj.espmvol_73" connectionId="7" xr16:uid="{FE7D8719-4375-46AC-BD3D-354C218EDA22}"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xmlns:mc="http://schemas.openxmlformats.org/markup-compatibility/2006" xmlns:xr16="http://schemas.microsoft.com/office/spreadsheetml/2017/revision16" mc:Ignorable="xr16" name="GLDA3.espmvol.5yr.adj.espmvol_86" connectionId="9" xr16:uid="{7953323E-B7D9-47F6-BDFE-087EA7CA865D}"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xmlns:mc="http://schemas.openxmlformats.org/markup-compatibility/2006" xmlns:xr16="http://schemas.microsoft.com/office/spreadsheetml/2017/revision16" mc:Ignorable="xr16" name="NVRN5.espmvol.5yr.adj.espmvol_51" connectionId="12" xr16:uid="{56A5071E-D775-44B9-A49B-C18598C017ED}"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xmlns:mc="http://schemas.openxmlformats.org/markup-compatibility/2006" xmlns:xr16="http://schemas.microsoft.com/office/spreadsheetml/2017/revision16" mc:Ignorable="xr16" name="MPSC2.espmvol.5yr.adj.espmvol_81" connectionId="11" xr16:uid="{E6D9DCA3-FCC2-45C4-B4D8-E2E610845AAA}"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xmlns:mc="http://schemas.openxmlformats.org/markup-compatibility/2006" xmlns:xr16="http://schemas.microsoft.com/office/spreadsheetml/2017/revision16" mc:Ignorable="xr16" name="BMDC2.espmvol.5yr.adj.espmvol_92" connectionId="1" xr16:uid="{C0D5D5FB-6669-45A3-AEDC-B175734FD5FC}"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xmlns:mc="http://schemas.openxmlformats.org/markup-compatibility/2006" xmlns:xr16="http://schemas.microsoft.com/office/spreadsheetml/2017/revision16" mc:Ignorable="xr16" name="GJNC2LOC.espmvol.5yr.adj.espmvol_65" connectionId="8" xr16:uid="{EC4A4759-0CFF-4120-904C-1ECF47329EF3}"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xmlns:mc="http://schemas.openxmlformats.org/markup-compatibility/2006" xmlns:xr16="http://schemas.microsoft.com/office/spreadsheetml/2017/revision16" mc:Ignorable="xr16" name="TPIC2.espmvol.5yr.adj.espmvol_66" connectionId="13" xr16:uid="{6AE74375-DE2D-4749-BAD9-088535392963}"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xmlns:mc="http://schemas.openxmlformats.org/markup-compatibility/2006" xmlns:xr16="http://schemas.microsoft.com/office/spreadsheetml/2017/revision16" mc:Ignorable="xr16" name="YDLC2.espmvol.5yr.adj.espmvol_80" connectionId="15" xr16:uid="{A0B1AA1B-3780-482E-8DC7-BA99D5D2B693}"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xmlns:mc="http://schemas.openxmlformats.org/markup-compatibility/2006" xmlns:xr16="http://schemas.microsoft.com/office/spreadsheetml/2017/revision16" mc:Ignorable="xr16" name="NVRN5.espmvol.5yr.adj.espmvol_89" connectionId="12" xr16:uid="{69B08F09-DDD7-4072-8284-CD95C3ABE109}"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xmlns:mc="http://schemas.openxmlformats.org/markup-compatibility/2006" xmlns:xr16="http://schemas.microsoft.com/office/spreadsheetml/2017/revision16" mc:Ignorable="xr16" name="GBRW4.espmvol.5yr.adj.espmvol_92" connectionId="7" xr16:uid="{899F3972-0C93-465E-86C9-9E7B554816C8}"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xmlns:mc="http://schemas.openxmlformats.org/markup-compatibility/2006" xmlns:xr16="http://schemas.microsoft.com/office/spreadsheetml/2017/revision16" mc:Ignorable="xr16" name="MPSC2.espmvol.5yr.adj.espmvol_94" connectionId="11" xr16:uid="{7B57FD40-9493-41C5-B842-015E767835A5}"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xmlns:mc="http://schemas.openxmlformats.org/markup-compatibility/2006" xmlns:xr16="http://schemas.microsoft.com/office/spreadsheetml/2017/revision16" mc:Ignorable="xr16" name="YDLC2.espmvol.5yr.adj.espmvol_46" connectionId="15" xr16:uid="{CD029FCC-BC5D-4C14-9ECB-0662B8DDA253}"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xmlns:mc="http://schemas.openxmlformats.org/markup-compatibility/2006" xmlns:xr16="http://schemas.microsoft.com/office/spreadsheetml/2017/revision16" mc:Ignorable="xr16" name="DRGC2.espmvol.5yr.adj.espmvol_91" connectionId="6" xr16:uid="{6482D030-5E2B-4788-9A61-8427EB0759CD}"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xmlns:mc="http://schemas.openxmlformats.org/markup-compatibility/2006" xmlns:xr16="http://schemas.microsoft.com/office/spreadsheetml/2017/revision16" mc:Ignorable="xr16" name="GLDA3.espmvol.5yr.adj.espmvol_90" connectionId="9" xr16:uid="{F64DF3A4-1389-4CE3-9A4F-990550AACA15}"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xmlns:mc="http://schemas.openxmlformats.org/markup-compatibility/2006" xmlns:xr16="http://schemas.microsoft.com/office/spreadsheetml/2017/revision16" mc:Ignorable="xr16" name="TPIC2.espmvol.5yr.adj.espmvol_56" connectionId="13" xr16:uid="{2EF8CDA9-BA63-479A-A384-71D42D812213}"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xmlns:mc="http://schemas.openxmlformats.org/markup-compatibility/2006" xmlns:xr16="http://schemas.microsoft.com/office/spreadsheetml/2017/revision16" mc:Ignorable="xr16" name="MPSC2.espmvol.5yr.adj.espmvol_66" connectionId="11" xr16:uid="{03B6BD09-5B76-4E36-A4F2-43EE3CDBD1FF}"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xmlns:mc="http://schemas.openxmlformats.org/markup-compatibility/2006" xmlns:xr16="http://schemas.microsoft.com/office/spreadsheetml/2017/revision16" mc:Ignorable="xr16" name="GRNU1.espmvol.5yr.adj.espmvol_84" connectionId="10" xr16:uid="{234ECE15-D966-4C3C-9755-11221DF09EAF}"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xmlns:mc="http://schemas.openxmlformats.org/markup-compatibility/2006" xmlns:xr16="http://schemas.microsoft.com/office/spreadsheetml/2017/revision16" mc:Ignorable="xr16" name="BMDC2.espmvol.5yr.adj.espmvol_66" connectionId="1" xr16:uid="{70ED6D2A-14C7-44B8-93E8-4C6E64C42ACA}"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xmlns:mc="http://schemas.openxmlformats.org/markup-compatibility/2006" xmlns:xr16="http://schemas.microsoft.com/office/spreadsheetml/2017/revision16" mc:Ignorable="xr16" name="DRGC2.espmvol.5yr.adj.espmvol_47" connectionId="6" xr16:uid="{CE25E3A1-DF80-4067-AECD-8E8AFC8CCED2}"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xmlns:mc="http://schemas.openxmlformats.org/markup-compatibility/2006" xmlns:xr16="http://schemas.microsoft.com/office/spreadsheetml/2017/revision16" mc:Ignorable="xr16" name="TPIC2.espmvol.5yr.adj.espmvol_77" connectionId="13" xr16:uid="{478F6D9D-B6C0-4374-9502-6E65E53B5F5D}"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xmlns:mc="http://schemas.openxmlformats.org/markup-compatibility/2006" xmlns:xr16="http://schemas.microsoft.com/office/spreadsheetml/2017/revision16" mc:Ignorable="xr16" name="YDLC2.espmvol.5yr.adj.espmvol_52" connectionId="15" xr16:uid="{30B3FE17-772C-4E8F-A1CF-AF98B302B26E}"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xmlns:mc="http://schemas.openxmlformats.org/markup-compatibility/2006" xmlns:xr16="http://schemas.microsoft.com/office/spreadsheetml/2017/revision16" mc:Ignorable="xr16" name="DRGC2.espmvol.5yr.adj.espmvol_98" connectionId="6" xr16:uid="{59720492-B046-46FA-AA2F-4B18BC68C1B7}"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xmlns:mc="http://schemas.openxmlformats.org/markup-compatibility/2006" xmlns:xr16="http://schemas.microsoft.com/office/spreadsheetml/2017/revision16" mc:Ignorable="xr16" name="YDLC2.espmvol.5yr.adj.espmvol_78" connectionId="15" xr16:uid="{C4E793F0-4C35-4AA0-96AA-B1F1BF505566}"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xmlns:mc="http://schemas.openxmlformats.org/markup-compatibility/2006" xmlns:xr16="http://schemas.microsoft.com/office/spreadsheetml/2017/revision16" mc:Ignorable="xr16" name="TPIC2.espmvol.5yr.adj.espmvol_85" connectionId="13" xr16:uid="{B0611581-4727-4B04-B185-6A1BBA2313BF}"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xmlns:mc="http://schemas.openxmlformats.org/markup-compatibility/2006" xmlns:xr16="http://schemas.microsoft.com/office/spreadsheetml/2017/revision16" mc:Ignorable="xr16" name="BMDC2.espmvol.5yr.adj.espmvol_61" connectionId="1" xr16:uid="{7F98B118-C065-4627-9A37-F535F65EE4A7}"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xmlns:mc="http://schemas.openxmlformats.org/markup-compatibility/2006" xmlns:xr16="http://schemas.microsoft.com/office/spreadsheetml/2017/revision16" mc:Ignorable="xr16" name="DRGC2.espmvol.5yr.adj.espmvol_63" connectionId="6" xr16:uid="{07025807-5E48-432C-9E0C-5196732234C8}"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1238.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976" Type="http://schemas.openxmlformats.org/officeDocument/2006/relationships/queryTable" Target="../queryTables/queryTable976.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161" Type="http://schemas.openxmlformats.org/officeDocument/2006/relationships/queryTable" Target="../queryTables/queryTable1161.xml"/><Relationship Id="rId170" Type="http://schemas.openxmlformats.org/officeDocument/2006/relationships/queryTable" Target="../queryTables/queryTable170.xml"/><Relationship Id="rId836" Type="http://schemas.openxmlformats.org/officeDocument/2006/relationships/queryTable" Target="../queryTables/queryTable836.xml"/><Relationship Id="rId1021" Type="http://schemas.openxmlformats.org/officeDocument/2006/relationships/queryTable" Target="../queryTables/queryTable1021.xml"/><Relationship Id="rId1119" Type="http://schemas.openxmlformats.org/officeDocument/2006/relationships/queryTable" Target="../queryTables/queryTable1119.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987" Type="http://schemas.openxmlformats.org/officeDocument/2006/relationships/queryTable" Target="../queryTables/queryTable987.xml"/><Relationship Id="rId1172" Type="http://schemas.openxmlformats.org/officeDocument/2006/relationships/queryTable" Target="../queryTables/queryTable1172.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1032" Type="http://schemas.openxmlformats.org/officeDocument/2006/relationships/queryTable" Target="../queryTables/queryTable1032.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998" Type="http://schemas.openxmlformats.org/officeDocument/2006/relationships/queryTable" Target="../queryTables/queryTable998.xml"/><Relationship Id="rId1183" Type="http://schemas.openxmlformats.org/officeDocument/2006/relationships/queryTable" Target="../queryTables/queryTable1183.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1043" Type="http://schemas.openxmlformats.org/officeDocument/2006/relationships/queryTable" Target="../queryTables/queryTable1043.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357" Type="http://schemas.openxmlformats.org/officeDocument/2006/relationships/queryTable" Target="../queryTables/queryTable357.xml"/><Relationship Id="rId1110" Type="http://schemas.openxmlformats.org/officeDocument/2006/relationships/queryTable" Target="../queryTables/queryTable1110.xml"/><Relationship Id="rId1194" Type="http://schemas.openxmlformats.org/officeDocument/2006/relationships/queryTable" Target="../queryTables/queryTable1194.xml"/><Relationship Id="rId1208" Type="http://schemas.openxmlformats.org/officeDocument/2006/relationships/queryTable" Target="../queryTables/queryTable1208.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1054" Type="http://schemas.openxmlformats.org/officeDocument/2006/relationships/queryTable" Target="../queryTables/queryTable1054.xml"/><Relationship Id="rId270" Type="http://schemas.openxmlformats.org/officeDocument/2006/relationships/queryTable" Target="../queryTables/queryTable270.xml"/><Relationship Id="rId936" Type="http://schemas.openxmlformats.org/officeDocument/2006/relationships/queryTable" Target="../queryTables/queryTable936.xml"/><Relationship Id="rId1121" Type="http://schemas.openxmlformats.org/officeDocument/2006/relationships/queryTable" Target="../queryTables/queryTable1121.xml"/><Relationship Id="rId1219" Type="http://schemas.openxmlformats.org/officeDocument/2006/relationships/queryTable" Target="../queryTables/queryTable1219.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1065" Type="http://schemas.openxmlformats.org/officeDocument/2006/relationships/queryTable" Target="../queryTables/queryTable1065.xml"/><Relationship Id="rId281" Type="http://schemas.openxmlformats.org/officeDocument/2006/relationships/queryTable" Target="../queryTables/queryTable281.xml"/><Relationship Id="rId502" Type="http://schemas.openxmlformats.org/officeDocument/2006/relationships/queryTable" Target="../queryTables/queryTable502.xml"/><Relationship Id="rId947" Type="http://schemas.openxmlformats.org/officeDocument/2006/relationships/queryTable" Target="../queryTables/queryTable947.xml"/><Relationship Id="rId1132" Type="http://schemas.openxmlformats.org/officeDocument/2006/relationships/queryTable" Target="../queryTables/queryTable1132.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1076" Type="http://schemas.openxmlformats.org/officeDocument/2006/relationships/queryTable" Target="../queryTables/queryTable1076.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958" Type="http://schemas.openxmlformats.org/officeDocument/2006/relationships/queryTable" Target="../queryTables/queryTable958.xml"/><Relationship Id="rId1143" Type="http://schemas.openxmlformats.org/officeDocument/2006/relationships/queryTable" Target="../queryTables/queryTable1143.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52" Type="http://schemas.openxmlformats.org/officeDocument/2006/relationships/queryTable" Target="../queryTables/queryTable152.xml"/><Relationship Id="rId457" Type="http://schemas.openxmlformats.org/officeDocument/2006/relationships/queryTable" Target="../queryTables/queryTable457.xml"/><Relationship Id="rId1003" Type="http://schemas.openxmlformats.org/officeDocument/2006/relationships/queryTable" Target="../queryTables/queryTable1003.xml"/><Relationship Id="rId1087" Type="http://schemas.openxmlformats.org/officeDocument/2006/relationships/queryTable" Target="../queryTables/queryTable1087.xml"/><Relationship Id="rId1210" Type="http://schemas.openxmlformats.org/officeDocument/2006/relationships/queryTable" Target="../queryTables/queryTable1210.xml"/><Relationship Id="rId664" Type="http://schemas.openxmlformats.org/officeDocument/2006/relationships/queryTable" Target="../queryTables/queryTable664.xml"/><Relationship Id="rId871" Type="http://schemas.openxmlformats.org/officeDocument/2006/relationships/queryTable" Target="../queryTables/queryTable871.xml"/><Relationship Id="rId969" Type="http://schemas.openxmlformats.org/officeDocument/2006/relationships/queryTable" Target="../queryTables/queryTable969.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1154" Type="http://schemas.openxmlformats.org/officeDocument/2006/relationships/queryTable" Target="../queryTables/queryTable1154.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1014" Type="http://schemas.openxmlformats.org/officeDocument/2006/relationships/queryTable" Target="../queryTables/queryTable1014.xml"/><Relationship Id="rId1221" Type="http://schemas.openxmlformats.org/officeDocument/2006/relationships/queryTable" Target="../queryTables/queryTable1221.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1098" Type="http://schemas.openxmlformats.org/officeDocument/2006/relationships/queryTable" Target="../queryTables/queryTable1098.xml"/><Relationship Id="rId25" Type="http://schemas.openxmlformats.org/officeDocument/2006/relationships/queryTable" Target="../queryTables/queryTable25.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165" Type="http://schemas.openxmlformats.org/officeDocument/2006/relationships/queryTable" Target="../queryTables/queryTable1165.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1025" Type="http://schemas.openxmlformats.org/officeDocument/2006/relationships/queryTable" Target="../queryTables/queryTable1025.xml"/><Relationship Id="rId1232" Type="http://schemas.openxmlformats.org/officeDocument/2006/relationships/queryTable" Target="../queryTables/queryTable1232.xml"/><Relationship Id="rId241" Type="http://schemas.openxmlformats.org/officeDocument/2006/relationships/queryTable" Target="../queryTables/queryTable241.xml"/><Relationship Id="rId479" Type="http://schemas.openxmlformats.org/officeDocument/2006/relationships/queryTable" Target="../queryTables/queryTable479.xml"/><Relationship Id="rId686" Type="http://schemas.openxmlformats.org/officeDocument/2006/relationships/queryTable" Target="../queryTables/queryTable686.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339" Type="http://schemas.openxmlformats.org/officeDocument/2006/relationships/queryTable" Target="../queryTables/queryTable339.xml"/><Relationship Id="rId546" Type="http://schemas.openxmlformats.org/officeDocument/2006/relationships/queryTable" Target="../queryTables/queryTable546.xml"/><Relationship Id="rId753" Type="http://schemas.openxmlformats.org/officeDocument/2006/relationships/queryTable" Target="../queryTables/queryTable753.xml"/><Relationship Id="rId1176" Type="http://schemas.openxmlformats.org/officeDocument/2006/relationships/queryTable" Target="../queryTables/queryTable1176.xml"/><Relationship Id="rId101" Type="http://schemas.openxmlformats.org/officeDocument/2006/relationships/queryTable" Target="../queryTables/queryTable101.xml"/><Relationship Id="rId185" Type="http://schemas.openxmlformats.org/officeDocument/2006/relationships/queryTable" Target="../queryTables/queryTable185.xml"/><Relationship Id="rId406" Type="http://schemas.openxmlformats.org/officeDocument/2006/relationships/queryTable" Target="../queryTables/queryTable406.xml"/><Relationship Id="rId960" Type="http://schemas.openxmlformats.org/officeDocument/2006/relationships/queryTable" Target="../queryTables/queryTable960.xml"/><Relationship Id="rId1036" Type="http://schemas.openxmlformats.org/officeDocument/2006/relationships/queryTable" Target="../queryTables/queryTable1036.xml"/><Relationship Id="rId392" Type="http://schemas.openxmlformats.org/officeDocument/2006/relationships/queryTable" Target="../queryTables/queryTable392.xml"/><Relationship Id="rId613" Type="http://schemas.openxmlformats.org/officeDocument/2006/relationships/queryTable" Target="../queryTables/queryTable613.xml"/><Relationship Id="rId697" Type="http://schemas.openxmlformats.org/officeDocument/2006/relationships/queryTable" Target="../queryTables/queryTable697.xml"/><Relationship Id="rId820" Type="http://schemas.openxmlformats.org/officeDocument/2006/relationships/queryTable" Target="../queryTables/queryTable820.xml"/><Relationship Id="rId918" Type="http://schemas.openxmlformats.org/officeDocument/2006/relationships/queryTable" Target="../queryTables/queryTable918.xml"/><Relationship Id="rId252" Type="http://schemas.openxmlformats.org/officeDocument/2006/relationships/queryTable" Target="../queryTables/queryTable252.xml"/><Relationship Id="rId1103" Type="http://schemas.openxmlformats.org/officeDocument/2006/relationships/queryTable" Target="../queryTables/queryTable1103.xml"/><Relationship Id="rId1187" Type="http://schemas.openxmlformats.org/officeDocument/2006/relationships/queryTable" Target="../queryTables/queryTable1187.xml"/><Relationship Id="rId47" Type="http://schemas.openxmlformats.org/officeDocument/2006/relationships/queryTable" Target="../queryTables/queryTable47.xml"/><Relationship Id="rId112" Type="http://schemas.openxmlformats.org/officeDocument/2006/relationships/queryTable" Target="../queryTables/queryTable112.xml"/><Relationship Id="rId557" Type="http://schemas.openxmlformats.org/officeDocument/2006/relationships/queryTable" Target="../queryTables/queryTable557.xml"/><Relationship Id="rId764" Type="http://schemas.openxmlformats.org/officeDocument/2006/relationships/queryTable" Target="../queryTables/queryTable764.xml"/><Relationship Id="rId971" Type="http://schemas.openxmlformats.org/officeDocument/2006/relationships/queryTable" Target="../queryTables/queryTable971.xml"/><Relationship Id="rId196" Type="http://schemas.openxmlformats.org/officeDocument/2006/relationships/queryTable" Target="../queryTables/queryTable196.xml"/><Relationship Id="rId417" Type="http://schemas.openxmlformats.org/officeDocument/2006/relationships/queryTable" Target="../queryTables/queryTable417.xml"/><Relationship Id="rId624" Type="http://schemas.openxmlformats.org/officeDocument/2006/relationships/queryTable" Target="../queryTables/queryTable624.xml"/><Relationship Id="rId831" Type="http://schemas.openxmlformats.org/officeDocument/2006/relationships/queryTable" Target="../queryTables/queryTable831.xml"/><Relationship Id="rId1047" Type="http://schemas.openxmlformats.org/officeDocument/2006/relationships/queryTable" Target="../queryTables/queryTable1047.xml"/><Relationship Id="rId263" Type="http://schemas.openxmlformats.org/officeDocument/2006/relationships/queryTable" Target="../queryTables/queryTable263.xml"/><Relationship Id="rId470" Type="http://schemas.openxmlformats.org/officeDocument/2006/relationships/queryTable" Target="../queryTables/queryTable470.xml"/><Relationship Id="rId929" Type="http://schemas.openxmlformats.org/officeDocument/2006/relationships/queryTable" Target="../queryTables/queryTable929.xml"/><Relationship Id="rId1114" Type="http://schemas.openxmlformats.org/officeDocument/2006/relationships/queryTable" Target="../queryTables/queryTable1114.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75" Type="http://schemas.openxmlformats.org/officeDocument/2006/relationships/queryTable" Target="../queryTables/queryTable775.xml"/><Relationship Id="rId982" Type="http://schemas.openxmlformats.org/officeDocument/2006/relationships/queryTable" Target="../queryTables/queryTable982.xml"/><Relationship Id="rId1198" Type="http://schemas.openxmlformats.org/officeDocument/2006/relationships/queryTable" Target="../queryTables/queryTable1198.xml"/><Relationship Id="rId428" Type="http://schemas.openxmlformats.org/officeDocument/2006/relationships/queryTable" Target="../queryTables/queryTable428.xml"/><Relationship Id="rId635" Type="http://schemas.openxmlformats.org/officeDocument/2006/relationships/queryTable" Target="../queryTables/queryTable635.xml"/><Relationship Id="rId842" Type="http://schemas.openxmlformats.org/officeDocument/2006/relationships/queryTable" Target="../queryTables/queryTable842.xml"/><Relationship Id="rId1058" Type="http://schemas.openxmlformats.org/officeDocument/2006/relationships/queryTable" Target="../queryTables/queryTable1058.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1125" Type="http://schemas.openxmlformats.org/officeDocument/2006/relationships/queryTable" Target="../queryTables/queryTable1125.xml"/><Relationship Id="rId69" Type="http://schemas.openxmlformats.org/officeDocument/2006/relationships/queryTable" Target="../queryTables/queryTable69.xml"/><Relationship Id="rId134" Type="http://schemas.openxmlformats.org/officeDocument/2006/relationships/queryTable" Target="../queryTables/queryTable134.xml"/><Relationship Id="rId579" Type="http://schemas.openxmlformats.org/officeDocument/2006/relationships/queryTable" Target="../queryTables/queryTable579.xml"/><Relationship Id="rId786" Type="http://schemas.openxmlformats.org/officeDocument/2006/relationships/queryTable" Target="../queryTables/queryTable786.xml"/><Relationship Id="rId993" Type="http://schemas.openxmlformats.org/officeDocument/2006/relationships/queryTable" Target="../queryTables/queryTable993.xml"/><Relationship Id="rId341" Type="http://schemas.openxmlformats.org/officeDocument/2006/relationships/queryTable" Target="../queryTables/queryTable341.xml"/><Relationship Id="rId439" Type="http://schemas.openxmlformats.org/officeDocument/2006/relationships/queryTable" Target="../queryTables/queryTable439.xml"/><Relationship Id="rId646" Type="http://schemas.openxmlformats.org/officeDocument/2006/relationships/queryTable" Target="../queryTables/queryTable646.xml"/><Relationship Id="rId1069" Type="http://schemas.openxmlformats.org/officeDocument/2006/relationships/queryTable" Target="../queryTables/queryTable1069.xml"/><Relationship Id="rId201" Type="http://schemas.openxmlformats.org/officeDocument/2006/relationships/queryTable" Target="../queryTables/queryTable201.xml"/><Relationship Id="rId285" Type="http://schemas.openxmlformats.org/officeDocument/2006/relationships/queryTable" Target="../queryTables/queryTable285.xml"/><Relationship Id="rId506" Type="http://schemas.openxmlformats.org/officeDocument/2006/relationships/queryTable" Target="../queryTables/queryTable506.xml"/><Relationship Id="rId853" Type="http://schemas.openxmlformats.org/officeDocument/2006/relationships/queryTable" Target="../queryTables/queryTable853.xml"/><Relationship Id="rId1136" Type="http://schemas.openxmlformats.org/officeDocument/2006/relationships/queryTable" Target="../queryTables/queryTable1136.xml"/><Relationship Id="rId492" Type="http://schemas.openxmlformats.org/officeDocument/2006/relationships/queryTable" Target="../queryTables/queryTable492.xml"/><Relationship Id="rId713" Type="http://schemas.openxmlformats.org/officeDocument/2006/relationships/queryTable" Target="../queryTables/queryTable713.xml"/><Relationship Id="rId797" Type="http://schemas.openxmlformats.org/officeDocument/2006/relationships/queryTable" Target="../queryTables/queryTable797.xml"/><Relationship Id="rId920" Type="http://schemas.openxmlformats.org/officeDocument/2006/relationships/queryTable" Target="../queryTables/queryTable920.xml"/><Relationship Id="rId145" Type="http://schemas.openxmlformats.org/officeDocument/2006/relationships/queryTable" Target="../queryTables/queryTable145.xml"/><Relationship Id="rId352" Type="http://schemas.openxmlformats.org/officeDocument/2006/relationships/queryTable" Target="../queryTables/queryTable352.xml"/><Relationship Id="rId1203" Type="http://schemas.openxmlformats.org/officeDocument/2006/relationships/queryTable" Target="../queryTables/queryTable1203.xml"/><Relationship Id="rId212" Type="http://schemas.openxmlformats.org/officeDocument/2006/relationships/queryTable" Target="../queryTables/queryTable212.xml"/><Relationship Id="rId657" Type="http://schemas.openxmlformats.org/officeDocument/2006/relationships/queryTable" Target="../queryTables/queryTable657.xml"/><Relationship Id="rId864" Type="http://schemas.openxmlformats.org/officeDocument/2006/relationships/queryTable" Target="../queryTables/queryTable864.xml"/><Relationship Id="rId296" Type="http://schemas.openxmlformats.org/officeDocument/2006/relationships/queryTable" Target="../queryTables/queryTable296.xml"/><Relationship Id="rId517" Type="http://schemas.openxmlformats.org/officeDocument/2006/relationships/queryTable" Target="../queryTables/queryTable517.xml"/><Relationship Id="rId724" Type="http://schemas.openxmlformats.org/officeDocument/2006/relationships/queryTable" Target="../queryTables/queryTable724.xml"/><Relationship Id="rId931" Type="http://schemas.openxmlformats.org/officeDocument/2006/relationships/queryTable" Target="../queryTables/queryTable931.xml"/><Relationship Id="rId1147" Type="http://schemas.openxmlformats.org/officeDocument/2006/relationships/queryTable" Target="../queryTables/queryTable1147.xml"/><Relationship Id="rId60" Type="http://schemas.openxmlformats.org/officeDocument/2006/relationships/queryTable" Target="../queryTables/queryTable60.xml"/><Relationship Id="rId156" Type="http://schemas.openxmlformats.org/officeDocument/2006/relationships/queryTable" Target="../queryTables/queryTable156.xml"/><Relationship Id="rId363" Type="http://schemas.openxmlformats.org/officeDocument/2006/relationships/queryTable" Target="../queryTables/queryTable363.xml"/><Relationship Id="rId570" Type="http://schemas.openxmlformats.org/officeDocument/2006/relationships/queryTable" Target="../queryTables/queryTable570.xml"/><Relationship Id="rId1007" Type="http://schemas.openxmlformats.org/officeDocument/2006/relationships/queryTable" Target="../queryTables/queryTable1007.xml"/><Relationship Id="rId1214" Type="http://schemas.openxmlformats.org/officeDocument/2006/relationships/queryTable" Target="../queryTables/queryTable1214.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75" Type="http://schemas.openxmlformats.org/officeDocument/2006/relationships/queryTable" Target="../queryTables/queryTable875.xml"/><Relationship Id="rId1060" Type="http://schemas.openxmlformats.org/officeDocument/2006/relationships/queryTable" Target="../queryTables/queryTable1060.xml"/><Relationship Id="rId18" Type="http://schemas.openxmlformats.org/officeDocument/2006/relationships/queryTable" Target="../queryTables/queryTable18.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42" Type="http://schemas.openxmlformats.org/officeDocument/2006/relationships/queryTable" Target="../queryTables/queryTable942.xml"/><Relationship Id="rId1158" Type="http://schemas.openxmlformats.org/officeDocument/2006/relationships/queryTable" Target="../queryTables/queryTable1158.xml"/><Relationship Id="rId167" Type="http://schemas.openxmlformats.org/officeDocument/2006/relationships/queryTable" Target="../queryTables/queryTable167.xml"/><Relationship Id="rId374" Type="http://schemas.openxmlformats.org/officeDocument/2006/relationships/queryTable" Target="../queryTables/queryTable374.xml"/><Relationship Id="rId581" Type="http://schemas.openxmlformats.org/officeDocument/2006/relationships/queryTable" Target="../queryTables/queryTable581.xml"/><Relationship Id="rId1018" Type="http://schemas.openxmlformats.org/officeDocument/2006/relationships/queryTable" Target="../queryTables/queryTable1018.xml"/><Relationship Id="rId1225" Type="http://schemas.openxmlformats.org/officeDocument/2006/relationships/queryTable" Target="../queryTables/queryTable1225.xml"/><Relationship Id="rId71" Type="http://schemas.openxmlformats.org/officeDocument/2006/relationships/queryTable" Target="../queryTables/queryTable71.xml"/><Relationship Id="rId234" Type="http://schemas.openxmlformats.org/officeDocument/2006/relationships/queryTable" Target="../queryTables/queryTable234.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441" Type="http://schemas.openxmlformats.org/officeDocument/2006/relationships/queryTable" Target="../queryTables/queryTable441.xml"/><Relationship Id="rId539" Type="http://schemas.openxmlformats.org/officeDocument/2006/relationships/queryTable" Target="../queryTables/queryTable539.xml"/><Relationship Id="rId746" Type="http://schemas.openxmlformats.org/officeDocument/2006/relationships/queryTable" Target="../queryTables/queryTable746.xml"/><Relationship Id="rId1071" Type="http://schemas.openxmlformats.org/officeDocument/2006/relationships/queryTable" Target="../queryTables/queryTable1071.xml"/><Relationship Id="rId1169" Type="http://schemas.openxmlformats.org/officeDocument/2006/relationships/queryTable" Target="../queryTables/queryTable1169.xml"/><Relationship Id="rId178" Type="http://schemas.openxmlformats.org/officeDocument/2006/relationships/queryTable" Target="../queryTables/queryTable178.xml"/><Relationship Id="rId301" Type="http://schemas.openxmlformats.org/officeDocument/2006/relationships/queryTable" Target="../queryTables/queryTable301.xml"/><Relationship Id="rId953" Type="http://schemas.openxmlformats.org/officeDocument/2006/relationships/queryTable" Target="../queryTables/queryTable953.xml"/><Relationship Id="rId1029" Type="http://schemas.openxmlformats.org/officeDocument/2006/relationships/queryTable" Target="../queryTables/queryTable1029.xml"/><Relationship Id="rId1236" Type="http://schemas.openxmlformats.org/officeDocument/2006/relationships/queryTable" Target="../queryTables/queryTable1236.xml"/><Relationship Id="rId82" Type="http://schemas.openxmlformats.org/officeDocument/2006/relationships/queryTable" Target="../queryTables/queryTable82.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813" Type="http://schemas.openxmlformats.org/officeDocument/2006/relationships/queryTable" Target="../queryTables/queryTable813.xml"/><Relationship Id="rId245" Type="http://schemas.openxmlformats.org/officeDocument/2006/relationships/queryTable" Target="../queryTables/queryTable245.xml"/><Relationship Id="rId452" Type="http://schemas.openxmlformats.org/officeDocument/2006/relationships/queryTable" Target="../queryTables/queryTable452.xml"/><Relationship Id="rId897" Type="http://schemas.openxmlformats.org/officeDocument/2006/relationships/queryTable" Target="../queryTables/queryTable897.xml"/><Relationship Id="rId1082" Type="http://schemas.openxmlformats.org/officeDocument/2006/relationships/queryTable" Target="../queryTables/queryTable1082.xml"/><Relationship Id="rId105" Type="http://schemas.openxmlformats.org/officeDocument/2006/relationships/queryTable" Target="../queryTables/queryTable105.xml"/><Relationship Id="rId312" Type="http://schemas.openxmlformats.org/officeDocument/2006/relationships/queryTable" Target="../queryTables/queryTable312.xml"/><Relationship Id="rId757" Type="http://schemas.openxmlformats.org/officeDocument/2006/relationships/queryTable" Target="../queryTables/queryTable757.xml"/><Relationship Id="rId964" Type="http://schemas.openxmlformats.org/officeDocument/2006/relationships/queryTable" Target="../queryTables/queryTable964.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617" Type="http://schemas.openxmlformats.org/officeDocument/2006/relationships/queryTable" Target="../queryTables/queryTable617.xml"/><Relationship Id="rId824" Type="http://schemas.openxmlformats.org/officeDocument/2006/relationships/queryTable" Target="../queryTables/queryTable824.xml"/><Relationship Id="rId256" Type="http://schemas.openxmlformats.org/officeDocument/2006/relationships/queryTable" Target="../queryTables/queryTable256.xml"/><Relationship Id="rId463" Type="http://schemas.openxmlformats.org/officeDocument/2006/relationships/queryTable" Target="../queryTables/queryTable463.xml"/><Relationship Id="rId670" Type="http://schemas.openxmlformats.org/officeDocument/2006/relationships/queryTable" Target="../queryTables/queryTable670.xml"/><Relationship Id="rId1093" Type="http://schemas.openxmlformats.org/officeDocument/2006/relationships/queryTable" Target="../queryTables/queryTable1093.xml"/><Relationship Id="rId1107" Type="http://schemas.openxmlformats.org/officeDocument/2006/relationships/queryTable" Target="../queryTables/queryTable1107.xml"/><Relationship Id="rId116" Type="http://schemas.openxmlformats.org/officeDocument/2006/relationships/queryTable" Target="../queryTables/queryTable116.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68" Type="http://schemas.openxmlformats.org/officeDocument/2006/relationships/queryTable" Target="../queryTables/queryTable768.xml"/><Relationship Id="rId975" Type="http://schemas.openxmlformats.org/officeDocument/2006/relationships/queryTable" Target="../queryTables/queryTable975.xml"/><Relationship Id="rId1160" Type="http://schemas.openxmlformats.org/officeDocument/2006/relationships/queryTable" Target="../queryTables/queryTable1160.xml"/><Relationship Id="rId20" Type="http://schemas.openxmlformats.org/officeDocument/2006/relationships/queryTable" Target="../queryTables/queryTable20.xml"/><Relationship Id="rId628" Type="http://schemas.openxmlformats.org/officeDocument/2006/relationships/queryTable" Target="../queryTables/queryTable628.xml"/><Relationship Id="rId835" Type="http://schemas.openxmlformats.org/officeDocument/2006/relationships/queryTable" Target="../queryTables/queryTable835.xml"/><Relationship Id="rId267" Type="http://schemas.openxmlformats.org/officeDocument/2006/relationships/queryTable" Target="../queryTables/queryTable267.xml"/><Relationship Id="rId474" Type="http://schemas.openxmlformats.org/officeDocument/2006/relationships/queryTable" Target="../queryTables/queryTable474.xml"/><Relationship Id="rId1020" Type="http://schemas.openxmlformats.org/officeDocument/2006/relationships/queryTable" Target="../queryTables/queryTable1020.xml"/><Relationship Id="rId1118" Type="http://schemas.openxmlformats.org/officeDocument/2006/relationships/queryTable" Target="../queryTables/queryTable1118.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79" Type="http://schemas.openxmlformats.org/officeDocument/2006/relationships/queryTable" Target="../queryTables/queryTable779.xml"/><Relationship Id="rId902" Type="http://schemas.openxmlformats.org/officeDocument/2006/relationships/queryTable" Target="../queryTables/queryTable902.xml"/><Relationship Id="rId986" Type="http://schemas.openxmlformats.org/officeDocument/2006/relationships/queryTable" Target="../queryTables/queryTable986.xml"/><Relationship Id="rId31" Type="http://schemas.openxmlformats.org/officeDocument/2006/relationships/queryTable" Target="../queryTables/queryTable31.xml"/><Relationship Id="rId334" Type="http://schemas.openxmlformats.org/officeDocument/2006/relationships/queryTable" Target="../queryTables/queryTable334.xml"/><Relationship Id="rId541" Type="http://schemas.openxmlformats.org/officeDocument/2006/relationships/queryTable" Target="../queryTables/queryTable541.xml"/><Relationship Id="rId639" Type="http://schemas.openxmlformats.org/officeDocument/2006/relationships/queryTable" Target="../queryTables/queryTable639.xml"/><Relationship Id="rId1171" Type="http://schemas.openxmlformats.org/officeDocument/2006/relationships/queryTable" Target="../queryTables/queryTable1171.xml"/><Relationship Id="rId180" Type="http://schemas.openxmlformats.org/officeDocument/2006/relationships/queryTable" Target="../queryTables/queryTable180.xml"/><Relationship Id="rId278" Type="http://schemas.openxmlformats.org/officeDocument/2006/relationships/queryTable" Target="../queryTables/queryTable278.xml"/><Relationship Id="rId401" Type="http://schemas.openxmlformats.org/officeDocument/2006/relationships/queryTable" Target="../queryTables/queryTable401.xml"/><Relationship Id="rId846" Type="http://schemas.openxmlformats.org/officeDocument/2006/relationships/queryTable" Target="../queryTables/queryTable846.xml"/><Relationship Id="rId1031" Type="http://schemas.openxmlformats.org/officeDocument/2006/relationships/queryTable" Target="../queryTables/queryTable1031.xml"/><Relationship Id="rId1129" Type="http://schemas.openxmlformats.org/officeDocument/2006/relationships/queryTable" Target="../queryTables/queryTable1129.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913" Type="http://schemas.openxmlformats.org/officeDocument/2006/relationships/queryTable" Target="../queryTables/queryTable913.xml"/><Relationship Id="rId42" Type="http://schemas.openxmlformats.org/officeDocument/2006/relationships/queryTable" Target="../queryTables/queryTable42.xml"/><Relationship Id="rId138" Type="http://schemas.openxmlformats.org/officeDocument/2006/relationships/queryTable" Target="../queryTables/queryTable138.xml"/><Relationship Id="rId345" Type="http://schemas.openxmlformats.org/officeDocument/2006/relationships/queryTable" Target="../queryTables/queryTable345.xml"/><Relationship Id="rId552" Type="http://schemas.openxmlformats.org/officeDocument/2006/relationships/queryTable" Target="../queryTables/queryTable552.xml"/><Relationship Id="rId997" Type="http://schemas.openxmlformats.org/officeDocument/2006/relationships/queryTable" Target="../queryTables/queryTable997.xml"/><Relationship Id="rId1182" Type="http://schemas.openxmlformats.org/officeDocument/2006/relationships/queryTable" Target="../queryTables/queryTable1182.xml"/><Relationship Id="rId191" Type="http://schemas.openxmlformats.org/officeDocument/2006/relationships/queryTable" Target="../queryTables/queryTable191.xml"/><Relationship Id="rId205" Type="http://schemas.openxmlformats.org/officeDocument/2006/relationships/queryTable" Target="../queryTables/queryTable205.xml"/><Relationship Id="rId412" Type="http://schemas.openxmlformats.org/officeDocument/2006/relationships/queryTable" Target="../queryTables/queryTable412.xml"/><Relationship Id="rId857" Type="http://schemas.openxmlformats.org/officeDocument/2006/relationships/queryTable" Target="../queryTables/queryTable857.xml"/><Relationship Id="rId1042" Type="http://schemas.openxmlformats.org/officeDocument/2006/relationships/queryTable" Target="../queryTables/queryTable1042.xml"/><Relationship Id="rId289" Type="http://schemas.openxmlformats.org/officeDocument/2006/relationships/queryTable" Target="../queryTables/queryTable289.xml"/><Relationship Id="rId496" Type="http://schemas.openxmlformats.org/officeDocument/2006/relationships/queryTable" Target="../queryTables/queryTable496.xml"/><Relationship Id="rId717" Type="http://schemas.openxmlformats.org/officeDocument/2006/relationships/queryTable" Target="../queryTables/queryTable717.xml"/><Relationship Id="rId924" Type="http://schemas.openxmlformats.org/officeDocument/2006/relationships/queryTable" Target="../queryTables/queryTable924.xml"/><Relationship Id="rId53" Type="http://schemas.openxmlformats.org/officeDocument/2006/relationships/queryTable" Target="../queryTables/queryTable53.xml"/><Relationship Id="rId149" Type="http://schemas.openxmlformats.org/officeDocument/2006/relationships/queryTable" Target="../queryTables/queryTable149.xml"/><Relationship Id="rId356" Type="http://schemas.openxmlformats.org/officeDocument/2006/relationships/queryTable" Target="../queryTables/queryTable356.xml"/><Relationship Id="rId563" Type="http://schemas.openxmlformats.org/officeDocument/2006/relationships/queryTable" Target="../queryTables/queryTable563.xml"/><Relationship Id="rId770" Type="http://schemas.openxmlformats.org/officeDocument/2006/relationships/queryTable" Target="../queryTables/queryTable770.xml"/><Relationship Id="rId1193" Type="http://schemas.openxmlformats.org/officeDocument/2006/relationships/queryTable" Target="../queryTables/queryTable1193.xml"/><Relationship Id="rId1207" Type="http://schemas.openxmlformats.org/officeDocument/2006/relationships/queryTable" Target="../queryTables/queryTable1207.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68" Type="http://schemas.openxmlformats.org/officeDocument/2006/relationships/queryTable" Target="../queryTables/queryTable868.xml"/><Relationship Id="rId1053" Type="http://schemas.openxmlformats.org/officeDocument/2006/relationships/queryTable" Target="../queryTables/queryTable1053.xml"/><Relationship Id="rId630" Type="http://schemas.openxmlformats.org/officeDocument/2006/relationships/queryTable" Target="../queryTables/queryTable630.xml"/><Relationship Id="rId728" Type="http://schemas.openxmlformats.org/officeDocument/2006/relationships/queryTable" Target="../queryTables/queryTable728.xml"/><Relationship Id="rId935" Type="http://schemas.openxmlformats.org/officeDocument/2006/relationships/queryTable" Target="../queryTables/queryTable935.xml"/><Relationship Id="rId64" Type="http://schemas.openxmlformats.org/officeDocument/2006/relationships/queryTable" Target="../queryTables/queryTable64.xml"/><Relationship Id="rId367" Type="http://schemas.openxmlformats.org/officeDocument/2006/relationships/queryTable" Target="../queryTables/queryTable367.xml"/><Relationship Id="rId574" Type="http://schemas.openxmlformats.org/officeDocument/2006/relationships/queryTable" Target="../queryTables/queryTable574.xml"/><Relationship Id="rId1120" Type="http://schemas.openxmlformats.org/officeDocument/2006/relationships/queryTable" Target="../queryTables/queryTable1120.xml"/><Relationship Id="rId1218" Type="http://schemas.openxmlformats.org/officeDocument/2006/relationships/queryTable" Target="../queryTables/queryTable1218.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79" Type="http://schemas.openxmlformats.org/officeDocument/2006/relationships/queryTable" Target="../queryTables/queryTable879.xml"/><Relationship Id="rId434" Type="http://schemas.openxmlformats.org/officeDocument/2006/relationships/queryTable" Target="../queryTables/queryTable434.xml"/><Relationship Id="rId641" Type="http://schemas.openxmlformats.org/officeDocument/2006/relationships/queryTable" Target="../queryTables/queryTable641.xml"/><Relationship Id="rId739" Type="http://schemas.openxmlformats.org/officeDocument/2006/relationships/queryTable" Target="../queryTables/queryTable739.xml"/><Relationship Id="rId1064" Type="http://schemas.openxmlformats.org/officeDocument/2006/relationships/queryTable" Target="../queryTables/queryTable1064.xml"/><Relationship Id="rId280" Type="http://schemas.openxmlformats.org/officeDocument/2006/relationships/queryTable" Target="../queryTables/queryTable280.xml"/><Relationship Id="rId501" Type="http://schemas.openxmlformats.org/officeDocument/2006/relationships/queryTable" Target="../queryTables/queryTable501.xml"/><Relationship Id="rId946" Type="http://schemas.openxmlformats.org/officeDocument/2006/relationships/queryTable" Target="../queryTables/queryTable946.xml"/><Relationship Id="rId1131" Type="http://schemas.openxmlformats.org/officeDocument/2006/relationships/queryTable" Target="../queryTables/queryTable1131.xml"/><Relationship Id="rId1229" Type="http://schemas.openxmlformats.org/officeDocument/2006/relationships/queryTable" Target="../queryTables/queryTable1229.xml"/><Relationship Id="rId75" Type="http://schemas.openxmlformats.org/officeDocument/2006/relationships/queryTable" Target="../queryTables/queryTable75.xml"/><Relationship Id="rId140" Type="http://schemas.openxmlformats.org/officeDocument/2006/relationships/queryTable" Target="../queryTables/queryTable140.xml"/><Relationship Id="rId378" Type="http://schemas.openxmlformats.org/officeDocument/2006/relationships/queryTable" Target="../queryTables/queryTable378.xml"/><Relationship Id="rId585" Type="http://schemas.openxmlformats.org/officeDocument/2006/relationships/queryTable" Target="../queryTables/queryTable585.xml"/><Relationship Id="rId792" Type="http://schemas.openxmlformats.org/officeDocument/2006/relationships/queryTable" Target="../queryTables/queryTable792.xml"/><Relationship Id="rId806" Type="http://schemas.openxmlformats.org/officeDocument/2006/relationships/queryTable" Target="../queryTables/queryTable806.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652" Type="http://schemas.openxmlformats.org/officeDocument/2006/relationships/queryTable" Target="../queryTables/queryTable652.xml"/><Relationship Id="rId1075" Type="http://schemas.openxmlformats.org/officeDocument/2006/relationships/queryTable" Target="../queryTables/queryTable1075.xml"/><Relationship Id="rId291" Type="http://schemas.openxmlformats.org/officeDocument/2006/relationships/queryTable" Target="../queryTables/queryTable291.xml"/><Relationship Id="rId305" Type="http://schemas.openxmlformats.org/officeDocument/2006/relationships/queryTable" Target="../queryTables/queryTable305.xml"/><Relationship Id="rId512" Type="http://schemas.openxmlformats.org/officeDocument/2006/relationships/queryTable" Target="../queryTables/queryTable512.xml"/><Relationship Id="rId957" Type="http://schemas.openxmlformats.org/officeDocument/2006/relationships/queryTable" Target="../queryTables/queryTable957.xml"/><Relationship Id="rId1142" Type="http://schemas.openxmlformats.org/officeDocument/2006/relationships/queryTable" Target="../queryTables/queryTable114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761" Type="http://schemas.openxmlformats.org/officeDocument/2006/relationships/queryTable" Target="../queryTables/queryTable761.xml"/><Relationship Id="rId817" Type="http://schemas.openxmlformats.org/officeDocument/2006/relationships/queryTable" Target="../queryTables/queryTable817.xml"/><Relationship Id="rId859" Type="http://schemas.openxmlformats.org/officeDocument/2006/relationships/queryTable" Target="../queryTables/queryTable859.xml"/><Relationship Id="rId1002" Type="http://schemas.openxmlformats.org/officeDocument/2006/relationships/queryTable" Target="../queryTables/queryTable1002.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044" Type="http://schemas.openxmlformats.org/officeDocument/2006/relationships/queryTable" Target="../queryTables/queryTable1044.xml"/><Relationship Id="rId1086" Type="http://schemas.openxmlformats.org/officeDocument/2006/relationships/queryTable" Target="../queryTables/queryTable1086.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926" Type="http://schemas.openxmlformats.org/officeDocument/2006/relationships/queryTable" Target="../queryTables/queryTable926.xml"/><Relationship Id="rId968" Type="http://schemas.openxmlformats.org/officeDocument/2006/relationships/queryTable" Target="../queryTables/queryTable968.xml"/><Relationship Id="rId1111" Type="http://schemas.openxmlformats.org/officeDocument/2006/relationships/queryTable" Target="../queryTables/queryTable1111.xml"/><Relationship Id="rId1153" Type="http://schemas.openxmlformats.org/officeDocument/2006/relationships/queryTable" Target="../queryTables/queryTable1153.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772" Type="http://schemas.openxmlformats.org/officeDocument/2006/relationships/queryTable" Target="../queryTables/queryTable772.xml"/><Relationship Id="rId828" Type="http://schemas.openxmlformats.org/officeDocument/2006/relationships/queryTable" Target="../queryTables/queryTable828.xml"/><Relationship Id="rId1013" Type="http://schemas.openxmlformats.org/officeDocument/2006/relationships/queryTable" Target="../queryTables/queryTable1013.xml"/><Relationship Id="rId1195" Type="http://schemas.openxmlformats.org/officeDocument/2006/relationships/queryTable" Target="../queryTables/queryTable1195.xml"/><Relationship Id="rId1209" Type="http://schemas.openxmlformats.org/officeDocument/2006/relationships/queryTable" Target="../queryTables/queryTable1209.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1055" Type="http://schemas.openxmlformats.org/officeDocument/2006/relationships/queryTable" Target="../queryTables/queryTable1055.xml"/><Relationship Id="rId1097" Type="http://schemas.openxmlformats.org/officeDocument/2006/relationships/queryTable" Target="../queryTables/queryTable1097.xml"/><Relationship Id="rId1220" Type="http://schemas.openxmlformats.org/officeDocument/2006/relationships/queryTable" Target="../queryTables/queryTable1220.xml"/><Relationship Id="rId271" Type="http://schemas.openxmlformats.org/officeDocument/2006/relationships/queryTable" Target="../queryTables/queryTable271.xml"/><Relationship Id="rId674" Type="http://schemas.openxmlformats.org/officeDocument/2006/relationships/queryTable" Target="../queryTables/queryTable674.xml"/><Relationship Id="rId881" Type="http://schemas.openxmlformats.org/officeDocument/2006/relationships/queryTable" Target="../queryTables/queryTable881.xml"/><Relationship Id="rId937" Type="http://schemas.openxmlformats.org/officeDocument/2006/relationships/queryTable" Target="../queryTables/queryTable937.xml"/><Relationship Id="rId979" Type="http://schemas.openxmlformats.org/officeDocument/2006/relationships/queryTable" Target="../queryTables/queryTable979.xml"/><Relationship Id="rId1122" Type="http://schemas.openxmlformats.org/officeDocument/2006/relationships/queryTable" Target="../queryTables/queryTable1122.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783" Type="http://schemas.openxmlformats.org/officeDocument/2006/relationships/queryTable" Target="../queryTables/queryTable783.xml"/><Relationship Id="rId839" Type="http://schemas.openxmlformats.org/officeDocument/2006/relationships/queryTable" Target="../queryTables/queryTable839.xml"/><Relationship Id="rId990" Type="http://schemas.openxmlformats.org/officeDocument/2006/relationships/queryTable" Target="../queryTables/queryTable990.xml"/><Relationship Id="rId1164" Type="http://schemas.openxmlformats.org/officeDocument/2006/relationships/queryTable" Target="../queryTables/queryTable1164.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1024" Type="http://schemas.openxmlformats.org/officeDocument/2006/relationships/queryTable" Target="../queryTables/queryTable1024.xml"/><Relationship Id="rId1066" Type="http://schemas.openxmlformats.org/officeDocument/2006/relationships/queryTable" Target="../queryTables/queryTable1066.xml"/><Relationship Id="rId1231" Type="http://schemas.openxmlformats.org/officeDocument/2006/relationships/queryTable" Target="../queryTables/queryTable1231.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50" Type="http://schemas.openxmlformats.org/officeDocument/2006/relationships/queryTable" Target="../queryTables/queryTable850.xml"/><Relationship Id="rId892" Type="http://schemas.openxmlformats.org/officeDocument/2006/relationships/queryTable" Target="../queryTables/queryTable892.xml"/><Relationship Id="rId906" Type="http://schemas.openxmlformats.org/officeDocument/2006/relationships/queryTable" Target="../queryTables/queryTable906.xml"/><Relationship Id="rId948" Type="http://schemas.openxmlformats.org/officeDocument/2006/relationships/queryTable" Target="../queryTables/queryTable948.xml"/><Relationship Id="rId1133" Type="http://schemas.openxmlformats.org/officeDocument/2006/relationships/queryTable" Target="../queryTables/queryTable1133.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752" Type="http://schemas.openxmlformats.org/officeDocument/2006/relationships/queryTable" Target="../queryTables/queryTable752.xml"/><Relationship Id="rId808" Type="http://schemas.openxmlformats.org/officeDocument/2006/relationships/queryTable" Target="../queryTables/queryTable808.xml"/><Relationship Id="rId1175" Type="http://schemas.openxmlformats.org/officeDocument/2006/relationships/queryTable" Target="../queryTables/queryTable1175.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794" Type="http://schemas.openxmlformats.org/officeDocument/2006/relationships/queryTable" Target="../queryTables/queryTable794.xml"/><Relationship Id="rId1035" Type="http://schemas.openxmlformats.org/officeDocument/2006/relationships/queryTable" Target="../queryTables/queryTable1035.xml"/><Relationship Id="rId1077" Type="http://schemas.openxmlformats.org/officeDocument/2006/relationships/queryTable" Target="../queryTables/queryTable1077.xml"/><Relationship Id="rId1200" Type="http://schemas.openxmlformats.org/officeDocument/2006/relationships/queryTable" Target="../queryTables/queryTable1200.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861" Type="http://schemas.openxmlformats.org/officeDocument/2006/relationships/queryTable" Target="../queryTables/queryTable861.xml"/><Relationship Id="rId917" Type="http://schemas.openxmlformats.org/officeDocument/2006/relationships/queryTable" Target="../queryTables/queryTable917.xml"/><Relationship Id="rId959" Type="http://schemas.openxmlformats.org/officeDocument/2006/relationships/queryTable" Target="../queryTables/queryTable959.xml"/><Relationship Id="rId1102" Type="http://schemas.openxmlformats.org/officeDocument/2006/relationships/queryTable" Target="../queryTables/queryTable1102.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1144" Type="http://schemas.openxmlformats.org/officeDocument/2006/relationships/queryTable" Target="../queryTables/queryTable1144.xml"/><Relationship Id="rId1186" Type="http://schemas.openxmlformats.org/officeDocument/2006/relationships/queryTable" Target="../queryTables/queryTable1186.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819" Type="http://schemas.openxmlformats.org/officeDocument/2006/relationships/queryTable" Target="../queryTables/queryTable819.xml"/><Relationship Id="rId970" Type="http://schemas.openxmlformats.org/officeDocument/2006/relationships/queryTable" Target="../queryTables/queryTable970.xml"/><Relationship Id="rId1004" Type="http://schemas.openxmlformats.org/officeDocument/2006/relationships/queryTable" Target="../queryTables/queryTable1004.xml"/><Relationship Id="rId1046" Type="http://schemas.openxmlformats.org/officeDocument/2006/relationships/queryTable" Target="../queryTables/queryTable1046.xml"/><Relationship Id="rId1211" Type="http://schemas.openxmlformats.org/officeDocument/2006/relationships/queryTable" Target="../queryTables/queryTable1211.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830" Type="http://schemas.openxmlformats.org/officeDocument/2006/relationships/queryTable" Target="../queryTables/queryTable830.xml"/><Relationship Id="rId872" Type="http://schemas.openxmlformats.org/officeDocument/2006/relationships/queryTable" Target="../queryTables/queryTable872.xml"/><Relationship Id="rId928" Type="http://schemas.openxmlformats.org/officeDocument/2006/relationships/queryTable" Target="../queryTables/queryTable928.xml"/><Relationship Id="rId1088" Type="http://schemas.openxmlformats.org/officeDocument/2006/relationships/queryTable" Target="../queryTables/queryTable1088.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1113" Type="http://schemas.openxmlformats.org/officeDocument/2006/relationships/queryTable" Target="../queryTables/queryTable1113.xml"/><Relationship Id="rId1155" Type="http://schemas.openxmlformats.org/officeDocument/2006/relationships/queryTable" Target="../queryTables/queryTable1155.xml"/><Relationship Id="rId1197" Type="http://schemas.openxmlformats.org/officeDocument/2006/relationships/queryTable" Target="../queryTables/queryTable1197.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774" Type="http://schemas.openxmlformats.org/officeDocument/2006/relationships/queryTable" Target="../queryTables/queryTable774.xml"/><Relationship Id="rId981" Type="http://schemas.openxmlformats.org/officeDocument/2006/relationships/queryTable" Target="../queryTables/queryTable981.xml"/><Relationship Id="rId1015" Type="http://schemas.openxmlformats.org/officeDocument/2006/relationships/queryTable" Target="../queryTables/queryTable1015.xml"/><Relationship Id="rId1057" Type="http://schemas.openxmlformats.org/officeDocument/2006/relationships/queryTable" Target="../queryTables/queryTable1057.xml"/><Relationship Id="rId1222" Type="http://schemas.openxmlformats.org/officeDocument/2006/relationships/queryTable" Target="../queryTables/queryTable1222.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841" Type="http://schemas.openxmlformats.org/officeDocument/2006/relationships/queryTable" Target="../queryTables/queryTable841.xml"/><Relationship Id="rId883" Type="http://schemas.openxmlformats.org/officeDocument/2006/relationships/queryTable" Target="../queryTables/queryTable883.xml"/><Relationship Id="rId1099" Type="http://schemas.openxmlformats.org/officeDocument/2006/relationships/queryTable" Target="../queryTables/queryTable1099.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939" Type="http://schemas.openxmlformats.org/officeDocument/2006/relationships/queryTable" Target="../queryTables/queryTable939.xml"/><Relationship Id="rId1124" Type="http://schemas.openxmlformats.org/officeDocument/2006/relationships/queryTable" Target="../queryTables/queryTable1124.xml"/><Relationship Id="rId1166" Type="http://schemas.openxmlformats.org/officeDocument/2006/relationships/queryTable" Target="../queryTables/queryTable1166.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785" Type="http://schemas.openxmlformats.org/officeDocument/2006/relationships/queryTable" Target="../queryTables/queryTable785.xml"/><Relationship Id="rId950" Type="http://schemas.openxmlformats.org/officeDocument/2006/relationships/queryTable" Target="../queryTables/queryTable950.xml"/><Relationship Id="rId992" Type="http://schemas.openxmlformats.org/officeDocument/2006/relationships/queryTable" Target="../queryTables/queryTable992.xml"/><Relationship Id="rId1026" Type="http://schemas.openxmlformats.org/officeDocument/2006/relationships/queryTable" Target="../queryTables/queryTable102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810" Type="http://schemas.openxmlformats.org/officeDocument/2006/relationships/queryTable" Target="../queryTables/queryTable810.xml"/><Relationship Id="rId852" Type="http://schemas.openxmlformats.org/officeDocument/2006/relationships/queryTable" Target="../queryTables/queryTable852.xml"/><Relationship Id="rId908" Type="http://schemas.openxmlformats.org/officeDocument/2006/relationships/queryTable" Target="../queryTables/queryTable908.xml"/><Relationship Id="rId1068" Type="http://schemas.openxmlformats.org/officeDocument/2006/relationships/queryTable" Target="../queryTables/queryTable1068.xml"/><Relationship Id="rId1233" Type="http://schemas.openxmlformats.org/officeDocument/2006/relationships/queryTable" Target="../queryTables/queryTable1233.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894" Type="http://schemas.openxmlformats.org/officeDocument/2006/relationships/queryTable" Target="../queryTables/queryTable894.xml"/><Relationship Id="rId1135" Type="http://schemas.openxmlformats.org/officeDocument/2006/relationships/queryTable" Target="../queryTables/queryTable1135.xml"/><Relationship Id="rId1177" Type="http://schemas.openxmlformats.org/officeDocument/2006/relationships/queryTable" Target="../queryTables/queryTable1177.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796" Type="http://schemas.openxmlformats.org/officeDocument/2006/relationships/queryTable" Target="../queryTables/queryTable796.xml"/><Relationship Id="rId961" Type="http://schemas.openxmlformats.org/officeDocument/2006/relationships/queryTable" Target="../queryTables/queryTable961.xml"/><Relationship Id="rId1202" Type="http://schemas.openxmlformats.org/officeDocument/2006/relationships/queryTable" Target="../queryTables/queryTable1202.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821" Type="http://schemas.openxmlformats.org/officeDocument/2006/relationships/queryTable" Target="../queryTables/queryTable821.xml"/><Relationship Id="rId863" Type="http://schemas.openxmlformats.org/officeDocument/2006/relationships/queryTable" Target="../queryTables/queryTable863.xml"/><Relationship Id="rId1037" Type="http://schemas.openxmlformats.org/officeDocument/2006/relationships/queryTable" Target="../queryTables/queryTable1037.xml"/><Relationship Id="rId1079" Type="http://schemas.openxmlformats.org/officeDocument/2006/relationships/queryTable" Target="../queryTables/queryTable1079.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919" Type="http://schemas.openxmlformats.org/officeDocument/2006/relationships/queryTable" Target="../queryTables/queryTable919.xml"/><Relationship Id="rId1090" Type="http://schemas.openxmlformats.org/officeDocument/2006/relationships/queryTable" Target="../queryTables/queryTable1090.xml"/><Relationship Id="rId1104" Type="http://schemas.openxmlformats.org/officeDocument/2006/relationships/queryTable" Target="../queryTables/queryTable1104.xml"/><Relationship Id="rId1146" Type="http://schemas.openxmlformats.org/officeDocument/2006/relationships/queryTable" Target="../queryTables/queryTable1146.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930" Type="http://schemas.openxmlformats.org/officeDocument/2006/relationships/queryTable" Target="../queryTables/queryTable930.xml"/><Relationship Id="rId972" Type="http://schemas.openxmlformats.org/officeDocument/2006/relationships/queryTable" Target="../queryTables/queryTable972.xml"/><Relationship Id="rId1006" Type="http://schemas.openxmlformats.org/officeDocument/2006/relationships/queryTable" Target="../queryTables/queryTable1006.xml"/><Relationship Id="rId1188" Type="http://schemas.openxmlformats.org/officeDocument/2006/relationships/queryTable" Target="../queryTables/queryTable1188.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1048" Type="http://schemas.openxmlformats.org/officeDocument/2006/relationships/queryTable" Target="../queryTables/queryTable1048.xml"/><Relationship Id="rId1213" Type="http://schemas.openxmlformats.org/officeDocument/2006/relationships/queryTable" Target="../queryTables/queryTable1213.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115" Type="http://schemas.openxmlformats.org/officeDocument/2006/relationships/queryTable" Target="../queryTables/queryTable1115.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941" Type="http://schemas.openxmlformats.org/officeDocument/2006/relationships/queryTable" Target="../queryTables/queryTable941.xml"/><Relationship Id="rId983" Type="http://schemas.openxmlformats.org/officeDocument/2006/relationships/queryTable" Target="../queryTables/queryTable983.xml"/><Relationship Id="rId1157" Type="http://schemas.openxmlformats.org/officeDocument/2006/relationships/queryTable" Target="../queryTables/queryTable1157.xml"/><Relationship Id="rId1199" Type="http://schemas.openxmlformats.org/officeDocument/2006/relationships/queryTable" Target="../queryTables/queryTable1199.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017" Type="http://schemas.openxmlformats.org/officeDocument/2006/relationships/queryTable" Target="../queryTables/queryTable1017.xml"/><Relationship Id="rId1059" Type="http://schemas.openxmlformats.org/officeDocument/2006/relationships/queryTable" Target="../queryTables/queryTable1059.xml"/><Relationship Id="rId1224" Type="http://schemas.openxmlformats.org/officeDocument/2006/relationships/queryTable" Target="../queryTables/queryTable1224.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885" Type="http://schemas.openxmlformats.org/officeDocument/2006/relationships/queryTable" Target="../queryTables/queryTable885.xml"/><Relationship Id="rId1070" Type="http://schemas.openxmlformats.org/officeDocument/2006/relationships/queryTable" Target="../queryTables/queryTable1070.xml"/><Relationship Id="rId1126" Type="http://schemas.openxmlformats.org/officeDocument/2006/relationships/queryTable" Target="../queryTables/queryTable1126.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910" Type="http://schemas.openxmlformats.org/officeDocument/2006/relationships/queryTable" Target="../queryTables/queryTable910.xml"/><Relationship Id="rId952" Type="http://schemas.openxmlformats.org/officeDocument/2006/relationships/queryTable" Target="../queryTables/queryTable952.xml"/><Relationship Id="rId1168" Type="http://schemas.openxmlformats.org/officeDocument/2006/relationships/queryTable" Target="../queryTables/queryTable1168.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994" Type="http://schemas.openxmlformats.org/officeDocument/2006/relationships/queryTable" Target="../queryTables/queryTable994.xml"/><Relationship Id="rId1028" Type="http://schemas.openxmlformats.org/officeDocument/2006/relationships/queryTable" Target="../queryTables/queryTable1028.xml"/><Relationship Id="rId1235" Type="http://schemas.openxmlformats.org/officeDocument/2006/relationships/queryTable" Target="../queryTables/queryTable1235.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896" Type="http://schemas.openxmlformats.org/officeDocument/2006/relationships/queryTable" Target="../queryTables/queryTable896.xml"/><Relationship Id="rId1081" Type="http://schemas.openxmlformats.org/officeDocument/2006/relationships/queryTable" Target="../queryTables/queryTable1081.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921" Type="http://schemas.openxmlformats.org/officeDocument/2006/relationships/queryTable" Target="../queryTables/queryTable921.xml"/><Relationship Id="rId1137" Type="http://schemas.openxmlformats.org/officeDocument/2006/relationships/queryTable" Target="../queryTables/queryTable1137.xml"/><Relationship Id="rId1179" Type="http://schemas.openxmlformats.org/officeDocument/2006/relationships/queryTable" Target="../queryTables/queryTable1179.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63" Type="http://schemas.openxmlformats.org/officeDocument/2006/relationships/queryTable" Target="../queryTables/queryTable963.xml"/><Relationship Id="rId1039" Type="http://schemas.openxmlformats.org/officeDocument/2006/relationships/queryTable" Target="../queryTables/queryTable1039.xml"/><Relationship Id="rId1190" Type="http://schemas.openxmlformats.org/officeDocument/2006/relationships/queryTable" Target="../queryTables/queryTable1190.xml"/><Relationship Id="rId1204" Type="http://schemas.openxmlformats.org/officeDocument/2006/relationships/queryTable" Target="../queryTables/queryTable1204.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1050" Type="http://schemas.openxmlformats.org/officeDocument/2006/relationships/queryTable" Target="../queryTables/queryTable1050.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932" Type="http://schemas.openxmlformats.org/officeDocument/2006/relationships/queryTable" Target="../queryTables/queryTable932.xml"/><Relationship Id="rId1092" Type="http://schemas.openxmlformats.org/officeDocument/2006/relationships/queryTable" Target="../queryTables/queryTable1092.xml"/><Relationship Id="rId1106" Type="http://schemas.openxmlformats.org/officeDocument/2006/relationships/queryTable" Target="../queryTables/queryTable1106.xml"/><Relationship Id="rId1148" Type="http://schemas.openxmlformats.org/officeDocument/2006/relationships/queryTable" Target="../queryTables/queryTable1148.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974" Type="http://schemas.openxmlformats.org/officeDocument/2006/relationships/queryTable" Target="../queryTables/queryTable974.xml"/><Relationship Id="rId1008" Type="http://schemas.openxmlformats.org/officeDocument/2006/relationships/queryTable" Target="../queryTables/queryTable1008.xml"/><Relationship Id="rId1215" Type="http://schemas.openxmlformats.org/officeDocument/2006/relationships/queryTable" Target="../queryTables/queryTable1215.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1061" Type="http://schemas.openxmlformats.org/officeDocument/2006/relationships/queryTable" Target="../queryTables/queryTable1061.xml"/><Relationship Id="rId1117" Type="http://schemas.openxmlformats.org/officeDocument/2006/relationships/queryTable" Target="../queryTables/queryTable1117.xml"/><Relationship Id="rId1159" Type="http://schemas.openxmlformats.org/officeDocument/2006/relationships/queryTable" Target="../queryTables/queryTable1159.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943" Type="http://schemas.openxmlformats.org/officeDocument/2006/relationships/queryTable" Target="../queryTables/queryTable943.xml"/><Relationship Id="rId985" Type="http://schemas.openxmlformats.org/officeDocument/2006/relationships/queryTable" Target="../queryTables/queryTable985.xml"/><Relationship Id="rId1019" Type="http://schemas.openxmlformats.org/officeDocument/2006/relationships/queryTable" Target="../queryTables/queryTable1019.xml"/><Relationship Id="rId1170" Type="http://schemas.openxmlformats.org/officeDocument/2006/relationships/queryTable" Target="../queryTables/queryTable1170.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1030" Type="http://schemas.openxmlformats.org/officeDocument/2006/relationships/queryTable" Target="../queryTables/queryTable1030.xml"/><Relationship Id="rId1226" Type="http://schemas.openxmlformats.org/officeDocument/2006/relationships/queryTable" Target="../queryTables/queryTable1226.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072" Type="http://schemas.openxmlformats.org/officeDocument/2006/relationships/queryTable" Target="../queryTables/queryTable1072.xml"/><Relationship Id="rId1128" Type="http://schemas.openxmlformats.org/officeDocument/2006/relationships/queryTable" Target="../queryTables/queryTable1128.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954" Type="http://schemas.openxmlformats.org/officeDocument/2006/relationships/queryTable" Target="../queryTables/queryTable954.xml"/><Relationship Id="rId996" Type="http://schemas.openxmlformats.org/officeDocument/2006/relationships/queryTable" Target="../queryTables/queryTable996.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181" Type="http://schemas.openxmlformats.org/officeDocument/2006/relationships/queryTable" Target="../queryTables/queryTable1181.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41" Type="http://schemas.openxmlformats.org/officeDocument/2006/relationships/queryTable" Target="../queryTables/queryTable1041.xml"/><Relationship Id="rId1083" Type="http://schemas.openxmlformats.org/officeDocument/2006/relationships/queryTable" Target="../queryTables/queryTable1083.xml"/><Relationship Id="rId1139" Type="http://schemas.openxmlformats.org/officeDocument/2006/relationships/queryTable" Target="../queryTables/queryTable1139.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923" Type="http://schemas.openxmlformats.org/officeDocument/2006/relationships/queryTable" Target="../queryTables/queryTable923.xml"/><Relationship Id="rId965" Type="http://schemas.openxmlformats.org/officeDocument/2006/relationships/queryTable" Target="../queryTables/queryTable965.xml"/><Relationship Id="rId1150" Type="http://schemas.openxmlformats.org/officeDocument/2006/relationships/queryTable" Target="../queryTables/queryTable1150.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1192" Type="http://schemas.openxmlformats.org/officeDocument/2006/relationships/queryTable" Target="../queryTables/queryTable1192.xml"/><Relationship Id="rId1206" Type="http://schemas.openxmlformats.org/officeDocument/2006/relationships/queryTable" Target="../queryTables/queryTable1206.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1010" Type="http://schemas.openxmlformats.org/officeDocument/2006/relationships/queryTable" Target="../queryTables/queryTable1010.xml"/><Relationship Id="rId1052" Type="http://schemas.openxmlformats.org/officeDocument/2006/relationships/queryTable" Target="../queryTables/queryTable1052.xml"/><Relationship Id="rId1094" Type="http://schemas.openxmlformats.org/officeDocument/2006/relationships/queryTable" Target="../queryTables/queryTable1094.xml"/><Relationship Id="rId1108" Type="http://schemas.openxmlformats.org/officeDocument/2006/relationships/queryTable" Target="../queryTables/queryTable1108.xml"/><Relationship Id="rId299" Type="http://schemas.openxmlformats.org/officeDocument/2006/relationships/queryTable" Target="../queryTables/queryTable299.xml"/><Relationship Id="rId727" Type="http://schemas.openxmlformats.org/officeDocument/2006/relationships/queryTable" Target="../queryTables/queryTable727.xml"/><Relationship Id="rId934" Type="http://schemas.openxmlformats.org/officeDocument/2006/relationships/queryTable" Target="../queryTables/queryTable934.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1217" Type="http://schemas.openxmlformats.org/officeDocument/2006/relationships/queryTable" Target="../queryTables/queryTable1217.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1063" Type="http://schemas.openxmlformats.org/officeDocument/2006/relationships/queryTable" Target="../queryTables/queryTable1063.xml"/><Relationship Id="rId640" Type="http://schemas.openxmlformats.org/officeDocument/2006/relationships/queryTable" Target="../queryTables/queryTable640.xml"/><Relationship Id="rId738" Type="http://schemas.openxmlformats.org/officeDocument/2006/relationships/queryTable" Target="../queryTables/queryTable738.xml"/><Relationship Id="rId945" Type="http://schemas.openxmlformats.org/officeDocument/2006/relationships/queryTable" Target="../queryTables/queryTable945.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1130" Type="http://schemas.openxmlformats.org/officeDocument/2006/relationships/queryTable" Target="../queryTables/queryTable1130.xml"/><Relationship Id="rId1228" Type="http://schemas.openxmlformats.org/officeDocument/2006/relationships/queryTable" Target="../queryTables/queryTable1228.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1074" Type="http://schemas.openxmlformats.org/officeDocument/2006/relationships/queryTable" Target="../queryTables/queryTable1074.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956" Type="http://schemas.openxmlformats.org/officeDocument/2006/relationships/queryTable" Target="../queryTables/queryTable956.xml"/><Relationship Id="rId1141" Type="http://schemas.openxmlformats.org/officeDocument/2006/relationships/queryTable" Target="../queryTables/queryTable1141.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1001" Type="http://schemas.openxmlformats.org/officeDocument/2006/relationships/queryTable" Target="../queryTables/queryTable1001.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085" Type="http://schemas.openxmlformats.org/officeDocument/2006/relationships/queryTable" Target="../queryTables/queryTable1085.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7" Type="http://schemas.openxmlformats.org/officeDocument/2006/relationships/queryTable" Target="../queryTables/queryTable967.xml"/><Relationship Id="rId1152" Type="http://schemas.openxmlformats.org/officeDocument/2006/relationships/queryTable" Target="../queryTables/queryTable1152.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1012" Type="http://schemas.openxmlformats.org/officeDocument/2006/relationships/queryTable" Target="../queryTables/queryTable1012.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1096" Type="http://schemas.openxmlformats.org/officeDocument/2006/relationships/queryTable" Target="../queryTables/queryTable1096.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978" Type="http://schemas.openxmlformats.org/officeDocument/2006/relationships/queryTable" Target="../queryTables/queryTable978.xml"/><Relationship Id="rId1163" Type="http://schemas.openxmlformats.org/officeDocument/2006/relationships/queryTable" Target="../queryTables/queryTable1163.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023" Type="http://schemas.openxmlformats.org/officeDocument/2006/relationships/queryTable" Target="../queryTables/queryTable1023.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1230" Type="http://schemas.openxmlformats.org/officeDocument/2006/relationships/queryTable" Target="../queryTables/queryTable1230.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989" Type="http://schemas.openxmlformats.org/officeDocument/2006/relationships/queryTable" Target="../queryTables/queryTable989.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174" Type="http://schemas.openxmlformats.org/officeDocument/2006/relationships/queryTable" Target="../queryTables/queryTable1174.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1034" Type="http://schemas.openxmlformats.org/officeDocument/2006/relationships/queryTable" Target="../queryTables/queryTable1034.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1101" Type="http://schemas.openxmlformats.org/officeDocument/2006/relationships/queryTable" Target="../queryTables/queryTable1101.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185" Type="http://schemas.openxmlformats.org/officeDocument/2006/relationships/queryTable" Target="../queryTables/queryTable1185.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1045" Type="http://schemas.openxmlformats.org/officeDocument/2006/relationships/queryTable" Target="../queryTables/queryTable1045.xml"/><Relationship Id="rId261" Type="http://schemas.openxmlformats.org/officeDocument/2006/relationships/queryTable" Target="../queryTables/queryTable261.xml"/><Relationship Id="rId499" Type="http://schemas.openxmlformats.org/officeDocument/2006/relationships/queryTable" Target="../queryTables/queryTable499.xml"/><Relationship Id="rId927" Type="http://schemas.openxmlformats.org/officeDocument/2006/relationships/queryTable" Target="../queryTables/queryTable927.xml"/><Relationship Id="rId1112" Type="http://schemas.openxmlformats.org/officeDocument/2006/relationships/queryTable" Target="../queryTables/queryTable1112.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196" Type="http://schemas.openxmlformats.org/officeDocument/2006/relationships/queryTable" Target="../queryTables/queryTable1196.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980" Type="http://schemas.openxmlformats.org/officeDocument/2006/relationships/queryTable" Target="../queryTables/queryTable980.xml"/><Relationship Id="rId1056" Type="http://schemas.openxmlformats.org/officeDocument/2006/relationships/queryTable" Target="../queryTables/queryTable1056.xml"/><Relationship Id="rId840" Type="http://schemas.openxmlformats.org/officeDocument/2006/relationships/queryTable" Target="../queryTables/queryTable840.xml"/><Relationship Id="rId938" Type="http://schemas.openxmlformats.org/officeDocument/2006/relationships/queryTable" Target="../queryTables/queryTable938.xml"/><Relationship Id="rId67" Type="http://schemas.openxmlformats.org/officeDocument/2006/relationships/queryTable" Target="../queryTables/queryTable67.xml"/><Relationship Id="rId272" Type="http://schemas.openxmlformats.org/officeDocument/2006/relationships/queryTable" Target="../queryTables/queryTable272.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123" Type="http://schemas.openxmlformats.org/officeDocument/2006/relationships/queryTable" Target="../queryTables/queryTable1123.xml"/><Relationship Id="rId132" Type="http://schemas.openxmlformats.org/officeDocument/2006/relationships/queryTable" Target="../queryTables/queryTable132.xml"/><Relationship Id="rId784" Type="http://schemas.openxmlformats.org/officeDocument/2006/relationships/queryTable" Target="../queryTables/queryTable784.xml"/><Relationship Id="rId991" Type="http://schemas.openxmlformats.org/officeDocument/2006/relationships/queryTable" Target="../queryTables/queryTable991.xml"/><Relationship Id="rId1067" Type="http://schemas.openxmlformats.org/officeDocument/2006/relationships/queryTable" Target="../queryTables/queryTable1067.xml"/><Relationship Id="rId437" Type="http://schemas.openxmlformats.org/officeDocument/2006/relationships/queryTable" Target="../queryTables/queryTable437.xml"/><Relationship Id="rId644" Type="http://schemas.openxmlformats.org/officeDocument/2006/relationships/queryTable" Target="../queryTables/queryTable644.xml"/><Relationship Id="rId851" Type="http://schemas.openxmlformats.org/officeDocument/2006/relationships/queryTable" Target="../queryTables/queryTable851.xml"/><Relationship Id="rId283" Type="http://schemas.openxmlformats.org/officeDocument/2006/relationships/queryTable" Target="../queryTables/queryTable283.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11" Type="http://schemas.openxmlformats.org/officeDocument/2006/relationships/queryTable" Target="../queryTables/queryTable711.xml"/><Relationship Id="rId949" Type="http://schemas.openxmlformats.org/officeDocument/2006/relationships/queryTable" Target="../queryTables/queryTable949.xml"/><Relationship Id="rId1134" Type="http://schemas.openxmlformats.org/officeDocument/2006/relationships/queryTable" Target="../queryTables/queryTable1134.xml"/><Relationship Id="rId78" Type="http://schemas.openxmlformats.org/officeDocument/2006/relationships/queryTable" Target="../queryTables/queryTable78.xml"/><Relationship Id="rId143" Type="http://schemas.openxmlformats.org/officeDocument/2006/relationships/queryTable" Target="../queryTables/queryTable143.xml"/><Relationship Id="rId350" Type="http://schemas.openxmlformats.org/officeDocument/2006/relationships/queryTable" Target="../queryTables/queryTable350.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1201" Type="http://schemas.openxmlformats.org/officeDocument/2006/relationships/queryTable" Target="../queryTables/queryTable1201.xml"/><Relationship Id="rId9" Type="http://schemas.openxmlformats.org/officeDocument/2006/relationships/queryTable" Target="../queryTables/queryTable9.xml"/><Relationship Id="rId210" Type="http://schemas.openxmlformats.org/officeDocument/2006/relationships/queryTable" Target="../queryTables/queryTable210.xml"/><Relationship Id="rId448" Type="http://schemas.openxmlformats.org/officeDocument/2006/relationships/queryTable" Target="../queryTables/queryTable448.xml"/><Relationship Id="rId655" Type="http://schemas.openxmlformats.org/officeDocument/2006/relationships/queryTable" Target="../queryTables/queryTable655.xml"/><Relationship Id="rId862" Type="http://schemas.openxmlformats.org/officeDocument/2006/relationships/queryTable" Target="../queryTables/queryTable862.xml"/><Relationship Id="rId1078" Type="http://schemas.openxmlformats.org/officeDocument/2006/relationships/queryTable" Target="../queryTables/queryTable1078.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1145" Type="http://schemas.openxmlformats.org/officeDocument/2006/relationships/queryTable" Target="../queryTables/queryTable1145.xml"/><Relationship Id="rId89" Type="http://schemas.openxmlformats.org/officeDocument/2006/relationships/queryTable" Target="../queryTables/queryTable89.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99" Type="http://schemas.openxmlformats.org/officeDocument/2006/relationships/queryTable" Target="../queryTables/queryTable599.xml"/><Relationship Id="rId1005" Type="http://schemas.openxmlformats.org/officeDocument/2006/relationships/queryTable" Target="../queryTables/queryTable1005.xml"/><Relationship Id="rId1212" Type="http://schemas.openxmlformats.org/officeDocument/2006/relationships/queryTable" Target="../queryTables/queryTable1212.xml"/><Relationship Id="rId459" Type="http://schemas.openxmlformats.org/officeDocument/2006/relationships/queryTable" Target="../queryTables/queryTable459.xml"/><Relationship Id="rId666" Type="http://schemas.openxmlformats.org/officeDocument/2006/relationships/queryTable" Target="../queryTables/queryTable666.xml"/><Relationship Id="rId873" Type="http://schemas.openxmlformats.org/officeDocument/2006/relationships/queryTable" Target="../queryTables/queryTable873.xml"/><Relationship Id="rId1089" Type="http://schemas.openxmlformats.org/officeDocument/2006/relationships/queryTable" Target="../queryTables/queryTable1089.xml"/><Relationship Id="rId16" Type="http://schemas.openxmlformats.org/officeDocument/2006/relationships/queryTable" Target="../queryTables/queryTable16.xml"/><Relationship Id="rId221" Type="http://schemas.openxmlformats.org/officeDocument/2006/relationships/queryTable" Target="../queryTables/queryTable221.xml"/><Relationship Id="rId319" Type="http://schemas.openxmlformats.org/officeDocument/2006/relationships/queryTable" Target="../queryTables/queryTable319.xml"/><Relationship Id="rId526" Type="http://schemas.openxmlformats.org/officeDocument/2006/relationships/queryTable" Target="../queryTables/queryTable526.xml"/><Relationship Id="rId1156" Type="http://schemas.openxmlformats.org/officeDocument/2006/relationships/queryTable" Target="../queryTables/queryTable1156.xml"/><Relationship Id="rId733" Type="http://schemas.openxmlformats.org/officeDocument/2006/relationships/queryTable" Target="../queryTables/queryTable733.xml"/><Relationship Id="rId940" Type="http://schemas.openxmlformats.org/officeDocument/2006/relationships/queryTable" Target="../queryTables/queryTable940.xml"/><Relationship Id="rId1016" Type="http://schemas.openxmlformats.org/officeDocument/2006/relationships/queryTable" Target="../queryTables/queryTable1016.xml"/><Relationship Id="rId165" Type="http://schemas.openxmlformats.org/officeDocument/2006/relationships/queryTable" Target="../queryTables/queryTable165.xml"/><Relationship Id="rId372" Type="http://schemas.openxmlformats.org/officeDocument/2006/relationships/queryTable" Target="../queryTables/queryTable372.xml"/><Relationship Id="rId677" Type="http://schemas.openxmlformats.org/officeDocument/2006/relationships/queryTable" Target="../queryTables/queryTable677.xml"/><Relationship Id="rId800" Type="http://schemas.openxmlformats.org/officeDocument/2006/relationships/queryTable" Target="../queryTables/queryTable800.xml"/><Relationship Id="rId1223" Type="http://schemas.openxmlformats.org/officeDocument/2006/relationships/queryTable" Target="../queryTables/queryTable1223.xml"/><Relationship Id="rId232" Type="http://schemas.openxmlformats.org/officeDocument/2006/relationships/queryTable" Target="../queryTables/queryTable232.xml"/><Relationship Id="rId884" Type="http://schemas.openxmlformats.org/officeDocument/2006/relationships/queryTable" Target="../queryTables/queryTable884.xml"/><Relationship Id="rId27" Type="http://schemas.openxmlformats.org/officeDocument/2006/relationships/queryTable" Target="../queryTables/queryTable27.xml"/><Relationship Id="rId537" Type="http://schemas.openxmlformats.org/officeDocument/2006/relationships/queryTable" Target="../queryTables/queryTable537.xml"/><Relationship Id="rId744" Type="http://schemas.openxmlformats.org/officeDocument/2006/relationships/queryTable" Target="../queryTables/queryTable744.xml"/><Relationship Id="rId951" Type="http://schemas.openxmlformats.org/officeDocument/2006/relationships/queryTable" Target="../queryTables/queryTable951.xml"/><Relationship Id="rId1167" Type="http://schemas.openxmlformats.org/officeDocument/2006/relationships/queryTable" Target="../queryTables/queryTable1167.xml"/><Relationship Id="rId80" Type="http://schemas.openxmlformats.org/officeDocument/2006/relationships/queryTable" Target="../queryTables/queryTable80.xml"/><Relationship Id="rId176" Type="http://schemas.openxmlformats.org/officeDocument/2006/relationships/queryTable" Target="../queryTables/queryTable176.xml"/><Relationship Id="rId383" Type="http://schemas.openxmlformats.org/officeDocument/2006/relationships/queryTable" Target="../queryTables/queryTable383.xml"/><Relationship Id="rId590" Type="http://schemas.openxmlformats.org/officeDocument/2006/relationships/queryTable" Target="../queryTables/queryTable590.xml"/><Relationship Id="rId604" Type="http://schemas.openxmlformats.org/officeDocument/2006/relationships/queryTable" Target="../queryTables/queryTable604.xml"/><Relationship Id="rId811" Type="http://schemas.openxmlformats.org/officeDocument/2006/relationships/queryTable" Target="../queryTables/queryTable811.xml"/><Relationship Id="rId1027" Type="http://schemas.openxmlformats.org/officeDocument/2006/relationships/queryTable" Target="../queryTables/queryTable1027.xml"/><Relationship Id="rId1234" Type="http://schemas.openxmlformats.org/officeDocument/2006/relationships/queryTable" Target="../queryTables/queryTable1234.xml"/><Relationship Id="rId243" Type="http://schemas.openxmlformats.org/officeDocument/2006/relationships/queryTable" Target="../queryTables/queryTable243.xml"/><Relationship Id="rId450" Type="http://schemas.openxmlformats.org/officeDocument/2006/relationships/queryTable" Target="../queryTables/queryTable450.xml"/><Relationship Id="rId688" Type="http://schemas.openxmlformats.org/officeDocument/2006/relationships/queryTable" Target="../queryTables/queryTable688.xml"/><Relationship Id="rId895" Type="http://schemas.openxmlformats.org/officeDocument/2006/relationships/queryTable" Target="../queryTables/queryTable895.xml"/><Relationship Id="rId909" Type="http://schemas.openxmlformats.org/officeDocument/2006/relationships/queryTable" Target="../queryTables/queryTable909.xml"/><Relationship Id="rId1080" Type="http://schemas.openxmlformats.org/officeDocument/2006/relationships/queryTable" Target="../queryTables/queryTable1080.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548" Type="http://schemas.openxmlformats.org/officeDocument/2006/relationships/queryTable" Target="../queryTables/queryTable548.xml"/><Relationship Id="rId755" Type="http://schemas.openxmlformats.org/officeDocument/2006/relationships/queryTable" Target="../queryTables/queryTable755.xml"/><Relationship Id="rId962" Type="http://schemas.openxmlformats.org/officeDocument/2006/relationships/queryTable" Target="../queryTables/queryTable962.xml"/><Relationship Id="rId1178" Type="http://schemas.openxmlformats.org/officeDocument/2006/relationships/queryTable" Target="../queryTables/queryTable1178.xml"/><Relationship Id="rId91" Type="http://schemas.openxmlformats.org/officeDocument/2006/relationships/queryTable" Target="../queryTables/queryTable91.xml"/><Relationship Id="rId187" Type="http://schemas.openxmlformats.org/officeDocument/2006/relationships/queryTable" Target="../queryTables/queryTable187.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1038" Type="http://schemas.openxmlformats.org/officeDocument/2006/relationships/queryTable" Target="../queryTables/queryTable1038.xml"/><Relationship Id="rId254" Type="http://schemas.openxmlformats.org/officeDocument/2006/relationships/queryTable" Target="../queryTables/queryTable254.xml"/><Relationship Id="rId699" Type="http://schemas.openxmlformats.org/officeDocument/2006/relationships/queryTable" Target="../queryTables/queryTable699.xml"/><Relationship Id="rId1091" Type="http://schemas.openxmlformats.org/officeDocument/2006/relationships/queryTable" Target="../queryTables/queryTable1091.xml"/><Relationship Id="rId1105" Type="http://schemas.openxmlformats.org/officeDocument/2006/relationships/queryTable" Target="../queryTables/queryTable1105.xml"/><Relationship Id="rId49" Type="http://schemas.openxmlformats.org/officeDocument/2006/relationships/queryTable" Target="../queryTables/queryTable49.xml"/><Relationship Id="rId114" Type="http://schemas.openxmlformats.org/officeDocument/2006/relationships/queryTable" Target="../queryTables/queryTable114.xml"/><Relationship Id="rId461" Type="http://schemas.openxmlformats.org/officeDocument/2006/relationships/queryTable" Target="../queryTables/queryTable461.xml"/><Relationship Id="rId559" Type="http://schemas.openxmlformats.org/officeDocument/2006/relationships/queryTable" Target="../queryTables/queryTable559.xml"/><Relationship Id="rId766" Type="http://schemas.openxmlformats.org/officeDocument/2006/relationships/queryTable" Target="../queryTables/queryTable766.xml"/><Relationship Id="rId1189" Type="http://schemas.openxmlformats.org/officeDocument/2006/relationships/queryTable" Target="../queryTables/queryTable1189.xml"/><Relationship Id="rId198" Type="http://schemas.openxmlformats.org/officeDocument/2006/relationships/queryTable" Target="../queryTables/queryTable198.xml"/><Relationship Id="rId321" Type="http://schemas.openxmlformats.org/officeDocument/2006/relationships/queryTable" Target="../queryTables/queryTable321.xml"/><Relationship Id="rId419" Type="http://schemas.openxmlformats.org/officeDocument/2006/relationships/queryTable" Target="../queryTables/queryTable419.xml"/><Relationship Id="rId626" Type="http://schemas.openxmlformats.org/officeDocument/2006/relationships/queryTable" Target="../queryTables/queryTable626.xml"/><Relationship Id="rId973" Type="http://schemas.openxmlformats.org/officeDocument/2006/relationships/queryTable" Target="../queryTables/queryTable973.xml"/><Relationship Id="rId1049" Type="http://schemas.openxmlformats.org/officeDocument/2006/relationships/queryTable" Target="../queryTables/queryTable1049.xml"/><Relationship Id="rId833" Type="http://schemas.openxmlformats.org/officeDocument/2006/relationships/queryTable" Target="../queryTables/queryTable833.xml"/><Relationship Id="rId1116" Type="http://schemas.openxmlformats.org/officeDocument/2006/relationships/queryTable" Target="../queryTables/queryTable1116.xml"/><Relationship Id="rId265" Type="http://schemas.openxmlformats.org/officeDocument/2006/relationships/queryTable" Target="../queryTables/queryTable265.xml"/><Relationship Id="rId472" Type="http://schemas.openxmlformats.org/officeDocument/2006/relationships/queryTable" Target="../queryTables/queryTable472.xml"/><Relationship Id="rId900" Type="http://schemas.openxmlformats.org/officeDocument/2006/relationships/queryTable" Target="../queryTables/queryTable900.xml"/><Relationship Id="rId125" Type="http://schemas.openxmlformats.org/officeDocument/2006/relationships/queryTable" Target="../queryTables/queryTable125.xml"/><Relationship Id="rId332" Type="http://schemas.openxmlformats.org/officeDocument/2006/relationships/queryTable" Target="../queryTables/queryTable332.xml"/><Relationship Id="rId777" Type="http://schemas.openxmlformats.org/officeDocument/2006/relationships/queryTable" Target="../queryTables/queryTable777.xml"/><Relationship Id="rId984" Type="http://schemas.openxmlformats.org/officeDocument/2006/relationships/queryTable" Target="../queryTables/queryTable984.xml"/><Relationship Id="rId637" Type="http://schemas.openxmlformats.org/officeDocument/2006/relationships/queryTable" Target="../queryTables/queryTable637.xml"/><Relationship Id="rId844" Type="http://schemas.openxmlformats.org/officeDocument/2006/relationships/queryTable" Target="../queryTables/queryTable844.xml"/><Relationship Id="rId276" Type="http://schemas.openxmlformats.org/officeDocument/2006/relationships/queryTable" Target="../queryTables/queryTable276.xml"/><Relationship Id="rId483" Type="http://schemas.openxmlformats.org/officeDocument/2006/relationships/queryTable" Target="../queryTables/queryTable483.xml"/><Relationship Id="rId690" Type="http://schemas.openxmlformats.org/officeDocument/2006/relationships/queryTable" Target="../queryTables/queryTable690.xml"/><Relationship Id="rId704" Type="http://schemas.openxmlformats.org/officeDocument/2006/relationships/queryTable" Target="../queryTables/queryTable704.xml"/><Relationship Id="rId911" Type="http://schemas.openxmlformats.org/officeDocument/2006/relationships/queryTable" Target="../queryTables/queryTable911.xml"/><Relationship Id="rId1127" Type="http://schemas.openxmlformats.org/officeDocument/2006/relationships/queryTable" Target="../queryTables/queryTable1127.xml"/><Relationship Id="rId40" Type="http://schemas.openxmlformats.org/officeDocument/2006/relationships/queryTable" Target="../queryTables/queryTable40.xml"/><Relationship Id="rId136" Type="http://schemas.openxmlformats.org/officeDocument/2006/relationships/queryTable" Target="../queryTables/queryTable136.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995" Type="http://schemas.openxmlformats.org/officeDocument/2006/relationships/queryTable" Target="../queryTables/queryTable995.xml"/><Relationship Id="rId1180" Type="http://schemas.openxmlformats.org/officeDocument/2006/relationships/queryTable" Target="../queryTables/queryTable1180.xml"/><Relationship Id="rId203" Type="http://schemas.openxmlformats.org/officeDocument/2006/relationships/queryTable" Target="../queryTables/queryTable203.xml"/><Relationship Id="rId648" Type="http://schemas.openxmlformats.org/officeDocument/2006/relationships/queryTable" Target="../queryTables/queryTable648.xml"/><Relationship Id="rId855" Type="http://schemas.openxmlformats.org/officeDocument/2006/relationships/queryTable" Target="../queryTables/queryTable855.xml"/><Relationship Id="rId1040" Type="http://schemas.openxmlformats.org/officeDocument/2006/relationships/queryTable" Target="../queryTables/queryTable1040.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922" Type="http://schemas.openxmlformats.org/officeDocument/2006/relationships/queryTable" Target="../queryTables/queryTable922.xml"/><Relationship Id="rId1138" Type="http://schemas.openxmlformats.org/officeDocument/2006/relationships/queryTable" Target="../queryTables/queryTable1138.xml"/><Relationship Id="rId147" Type="http://schemas.openxmlformats.org/officeDocument/2006/relationships/queryTable" Target="../queryTables/queryTable147.xml"/><Relationship Id="rId354" Type="http://schemas.openxmlformats.org/officeDocument/2006/relationships/queryTable" Target="../queryTables/queryTable354.xml"/><Relationship Id="rId799" Type="http://schemas.openxmlformats.org/officeDocument/2006/relationships/queryTable" Target="../queryTables/queryTable799.xml"/><Relationship Id="rId1191" Type="http://schemas.openxmlformats.org/officeDocument/2006/relationships/queryTable" Target="../queryTables/queryTable1191.xml"/><Relationship Id="rId1205" Type="http://schemas.openxmlformats.org/officeDocument/2006/relationships/queryTable" Target="../queryTables/queryTable1205.xml"/><Relationship Id="rId51" Type="http://schemas.openxmlformats.org/officeDocument/2006/relationships/queryTable" Target="../queryTables/queryTable51.xml"/><Relationship Id="rId561" Type="http://schemas.openxmlformats.org/officeDocument/2006/relationships/queryTable" Target="../queryTables/queryTable561.xml"/><Relationship Id="rId659" Type="http://schemas.openxmlformats.org/officeDocument/2006/relationships/queryTable" Target="../queryTables/queryTable659.xml"/><Relationship Id="rId866" Type="http://schemas.openxmlformats.org/officeDocument/2006/relationships/queryTable" Target="../queryTables/queryTable866.xml"/><Relationship Id="rId214" Type="http://schemas.openxmlformats.org/officeDocument/2006/relationships/queryTable" Target="../queryTables/queryTable214.xml"/><Relationship Id="rId298" Type="http://schemas.openxmlformats.org/officeDocument/2006/relationships/queryTable" Target="../queryTables/queryTable298.xml"/><Relationship Id="rId421" Type="http://schemas.openxmlformats.org/officeDocument/2006/relationships/queryTable" Target="../queryTables/queryTable421.xml"/><Relationship Id="rId519" Type="http://schemas.openxmlformats.org/officeDocument/2006/relationships/queryTable" Target="../queryTables/queryTable519.xml"/><Relationship Id="rId1051" Type="http://schemas.openxmlformats.org/officeDocument/2006/relationships/queryTable" Target="../queryTables/queryTable1051.xml"/><Relationship Id="rId1149" Type="http://schemas.openxmlformats.org/officeDocument/2006/relationships/queryTable" Target="../queryTables/queryTable1149.xml"/><Relationship Id="rId158" Type="http://schemas.openxmlformats.org/officeDocument/2006/relationships/queryTable" Target="../queryTables/queryTable158.xml"/><Relationship Id="rId726" Type="http://schemas.openxmlformats.org/officeDocument/2006/relationships/queryTable" Target="../queryTables/queryTable726.xml"/><Relationship Id="rId933" Type="http://schemas.openxmlformats.org/officeDocument/2006/relationships/queryTable" Target="../queryTables/queryTable933.xml"/><Relationship Id="rId1009" Type="http://schemas.openxmlformats.org/officeDocument/2006/relationships/queryTable" Target="../queryTables/queryTable1009.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1216" Type="http://schemas.openxmlformats.org/officeDocument/2006/relationships/queryTable" Target="../queryTables/queryTable1216.xml"/><Relationship Id="rId225" Type="http://schemas.openxmlformats.org/officeDocument/2006/relationships/queryTable" Target="../queryTables/queryTable225.xml"/><Relationship Id="rId432" Type="http://schemas.openxmlformats.org/officeDocument/2006/relationships/queryTable" Target="../queryTables/queryTable432.xml"/><Relationship Id="rId877" Type="http://schemas.openxmlformats.org/officeDocument/2006/relationships/queryTable" Target="../queryTables/queryTable877.xml"/><Relationship Id="rId1062" Type="http://schemas.openxmlformats.org/officeDocument/2006/relationships/queryTable" Target="../queryTables/queryTable1062.xml"/><Relationship Id="rId737" Type="http://schemas.openxmlformats.org/officeDocument/2006/relationships/queryTable" Target="../queryTables/queryTable737.xml"/><Relationship Id="rId944" Type="http://schemas.openxmlformats.org/officeDocument/2006/relationships/queryTable" Target="../queryTables/queryTable944.xml"/><Relationship Id="rId73" Type="http://schemas.openxmlformats.org/officeDocument/2006/relationships/queryTable" Target="../queryTables/queryTable73.xml"/><Relationship Id="rId169" Type="http://schemas.openxmlformats.org/officeDocument/2006/relationships/queryTable" Target="../queryTables/queryTable169.xml"/><Relationship Id="rId376" Type="http://schemas.openxmlformats.org/officeDocument/2006/relationships/queryTable" Target="../queryTables/queryTable376.xml"/><Relationship Id="rId583" Type="http://schemas.openxmlformats.org/officeDocument/2006/relationships/queryTable" Target="../queryTables/queryTable583.xml"/><Relationship Id="rId790" Type="http://schemas.openxmlformats.org/officeDocument/2006/relationships/queryTable" Target="../queryTables/queryTable790.xml"/><Relationship Id="rId804" Type="http://schemas.openxmlformats.org/officeDocument/2006/relationships/queryTable" Target="../queryTables/queryTable804.xml"/><Relationship Id="rId1227" Type="http://schemas.openxmlformats.org/officeDocument/2006/relationships/queryTable" Target="../queryTables/queryTable1227.xml"/><Relationship Id="rId4" Type="http://schemas.openxmlformats.org/officeDocument/2006/relationships/queryTable" Target="../queryTables/queryTable4.xml"/><Relationship Id="rId236" Type="http://schemas.openxmlformats.org/officeDocument/2006/relationships/queryTable" Target="../queryTables/queryTable236.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88" Type="http://schemas.openxmlformats.org/officeDocument/2006/relationships/queryTable" Target="../queryTables/queryTable888.xml"/><Relationship Id="rId1073" Type="http://schemas.openxmlformats.org/officeDocument/2006/relationships/queryTable" Target="../queryTables/queryTable1073.xml"/><Relationship Id="rId303" Type="http://schemas.openxmlformats.org/officeDocument/2006/relationships/queryTable" Target="../queryTables/queryTable303.xml"/><Relationship Id="rId748" Type="http://schemas.openxmlformats.org/officeDocument/2006/relationships/queryTable" Target="../queryTables/queryTable748.xml"/><Relationship Id="rId955" Type="http://schemas.openxmlformats.org/officeDocument/2006/relationships/queryTable" Target="../queryTables/queryTable955.xml"/><Relationship Id="rId1140" Type="http://schemas.openxmlformats.org/officeDocument/2006/relationships/queryTable" Target="../queryTables/queryTable1140.xml"/><Relationship Id="rId84" Type="http://schemas.openxmlformats.org/officeDocument/2006/relationships/queryTable" Target="../queryTables/queryTable84.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247" Type="http://schemas.openxmlformats.org/officeDocument/2006/relationships/queryTable" Target="../queryTables/queryTable247.xml"/><Relationship Id="rId899" Type="http://schemas.openxmlformats.org/officeDocument/2006/relationships/queryTable" Target="../queryTables/queryTable899.xml"/><Relationship Id="rId1000" Type="http://schemas.openxmlformats.org/officeDocument/2006/relationships/queryTable" Target="../queryTables/queryTable1000.xml"/><Relationship Id="rId1084" Type="http://schemas.openxmlformats.org/officeDocument/2006/relationships/queryTable" Target="../queryTables/queryTable1084.xml"/><Relationship Id="rId107" Type="http://schemas.openxmlformats.org/officeDocument/2006/relationships/queryTable" Target="../queryTables/queryTable107.xml"/><Relationship Id="rId454" Type="http://schemas.openxmlformats.org/officeDocument/2006/relationships/queryTable" Target="../queryTables/queryTable454.xml"/><Relationship Id="rId661" Type="http://schemas.openxmlformats.org/officeDocument/2006/relationships/queryTable" Target="../queryTables/queryTable661.xml"/><Relationship Id="rId759" Type="http://schemas.openxmlformats.org/officeDocument/2006/relationships/queryTable" Target="../queryTables/queryTable759.xml"/><Relationship Id="rId966" Type="http://schemas.openxmlformats.org/officeDocument/2006/relationships/queryTable" Target="../queryTables/queryTable966.xml"/><Relationship Id="rId11" Type="http://schemas.openxmlformats.org/officeDocument/2006/relationships/queryTable" Target="../queryTables/queryTable11.xml"/><Relationship Id="rId314" Type="http://schemas.openxmlformats.org/officeDocument/2006/relationships/queryTable" Target="../queryTables/queryTable314.xml"/><Relationship Id="rId398" Type="http://schemas.openxmlformats.org/officeDocument/2006/relationships/queryTable" Target="../queryTables/queryTable398.xml"/><Relationship Id="rId521" Type="http://schemas.openxmlformats.org/officeDocument/2006/relationships/queryTable" Target="../queryTables/queryTable521.xml"/><Relationship Id="rId619" Type="http://schemas.openxmlformats.org/officeDocument/2006/relationships/queryTable" Target="../queryTables/queryTable619.xml"/><Relationship Id="rId1151" Type="http://schemas.openxmlformats.org/officeDocument/2006/relationships/queryTable" Target="../queryTables/queryTable1151.xml"/><Relationship Id="rId95" Type="http://schemas.openxmlformats.org/officeDocument/2006/relationships/queryTable" Target="../queryTables/queryTable95.xml"/><Relationship Id="rId160" Type="http://schemas.openxmlformats.org/officeDocument/2006/relationships/queryTable" Target="../queryTables/queryTable160.xml"/><Relationship Id="rId826" Type="http://schemas.openxmlformats.org/officeDocument/2006/relationships/queryTable" Target="../queryTables/queryTable826.xml"/><Relationship Id="rId1011" Type="http://schemas.openxmlformats.org/officeDocument/2006/relationships/queryTable" Target="../queryTables/queryTable1011.xml"/><Relationship Id="rId1109" Type="http://schemas.openxmlformats.org/officeDocument/2006/relationships/queryTable" Target="../queryTables/queryTable1109.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72" Type="http://schemas.openxmlformats.org/officeDocument/2006/relationships/queryTable" Target="../queryTables/queryTable672.xml"/><Relationship Id="rId1095" Type="http://schemas.openxmlformats.org/officeDocument/2006/relationships/queryTable" Target="../queryTables/queryTable1095.xml"/><Relationship Id="rId22" Type="http://schemas.openxmlformats.org/officeDocument/2006/relationships/queryTable" Target="../queryTables/queryTable22.xml"/><Relationship Id="rId118" Type="http://schemas.openxmlformats.org/officeDocument/2006/relationships/queryTable" Target="../queryTables/queryTable118.xml"/><Relationship Id="rId325" Type="http://schemas.openxmlformats.org/officeDocument/2006/relationships/queryTable" Target="../queryTables/queryTable325.xml"/><Relationship Id="rId532" Type="http://schemas.openxmlformats.org/officeDocument/2006/relationships/queryTable" Target="../queryTables/queryTable532.xml"/><Relationship Id="rId977" Type="http://schemas.openxmlformats.org/officeDocument/2006/relationships/queryTable" Target="../queryTables/queryTable977.xml"/><Relationship Id="rId1162" Type="http://schemas.openxmlformats.org/officeDocument/2006/relationships/queryTable" Target="../queryTables/queryTable1162.xml"/><Relationship Id="rId171" Type="http://schemas.openxmlformats.org/officeDocument/2006/relationships/queryTable" Target="../queryTables/queryTable171.xml"/><Relationship Id="rId837" Type="http://schemas.openxmlformats.org/officeDocument/2006/relationships/queryTable" Target="../queryTables/queryTable837.xml"/><Relationship Id="rId1022" Type="http://schemas.openxmlformats.org/officeDocument/2006/relationships/queryTable" Target="../queryTables/queryTable1022.xml"/><Relationship Id="rId269" Type="http://schemas.openxmlformats.org/officeDocument/2006/relationships/queryTable" Target="../queryTables/queryTable269.xml"/><Relationship Id="rId476" Type="http://schemas.openxmlformats.org/officeDocument/2006/relationships/queryTable" Target="../queryTables/queryTable476.xml"/><Relationship Id="rId683" Type="http://schemas.openxmlformats.org/officeDocument/2006/relationships/queryTable" Target="../queryTables/queryTable683.xml"/><Relationship Id="rId890" Type="http://schemas.openxmlformats.org/officeDocument/2006/relationships/queryTable" Target="../queryTables/queryTable890.xml"/><Relationship Id="rId904" Type="http://schemas.openxmlformats.org/officeDocument/2006/relationships/queryTable" Target="../queryTables/queryTable904.xml"/><Relationship Id="rId33" Type="http://schemas.openxmlformats.org/officeDocument/2006/relationships/queryTable" Target="../queryTables/queryTable33.xml"/><Relationship Id="rId129" Type="http://schemas.openxmlformats.org/officeDocument/2006/relationships/queryTable" Target="../queryTables/queryTable129.xml"/><Relationship Id="rId336" Type="http://schemas.openxmlformats.org/officeDocument/2006/relationships/queryTable" Target="../queryTables/queryTable336.xml"/><Relationship Id="rId543" Type="http://schemas.openxmlformats.org/officeDocument/2006/relationships/queryTable" Target="../queryTables/queryTable543.xml"/><Relationship Id="rId988" Type="http://schemas.openxmlformats.org/officeDocument/2006/relationships/queryTable" Target="../queryTables/queryTable988.xml"/><Relationship Id="rId1173" Type="http://schemas.openxmlformats.org/officeDocument/2006/relationships/queryTable" Target="../queryTables/queryTable1173.xml"/><Relationship Id="rId182" Type="http://schemas.openxmlformats.org/officeDocument/2006/relationships/queryTable" Target="../queryTables/queryTable182.xml"/><Relationship Id="rId403" Type="http://schemas.openxmlformats.org/officeDocument/2006/relationships/queryTable" Target="../queryTables/queryTable403.xml"/><Relationship Id="rId750" Type="http://schemas.openxmlformats.org/officeDocument/2006/relationships/queryTable" Target="../queryTables/queryTable750.xml"/><Relationship Id="rId848" Type="http://schemas.openxmlformats.org/officeDocument/2006/relationships/queryTable" Target="../queryTables/queryTable848.xml"/><Relationship Id="rId1033" Type="http://schemas.openxmlformats.org/officeDocument/2006/relationships/queryTable" Target="../queryTables/queryTable1033.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347" Type="http://schemas.openxmlformats.org/officeDocument/2006/relationships/queryTable" Target="../queryTables/queryTable347.xml"/><Relationship Id="rId999" Type="http://schemas.openxmlformats.org/officeDocument/2006/relationships/queryTable" Target="../queryTables/queryTable999.xml"/><Relationship Id="rId1100" Type="http://schemas.openxmlformats.org/officeDocument/2006/relationships/queryTable" Target="../queryTables/queryTable1100.xml"/><Relationship Id="rId1184" Type="http://schemas.openxmlformats.org/officeDocument/2006/relationships/queryTable" Target="../queryTables/queryTable1184.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238.xml"/><Relationship Id="rId1" Type="http://schemas.openxmlformats.org/officeDocument/2006/relationships/queryTable" Target="../queryTables/queryTable123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zoomScaleNormal="100" workbookViewId="0">
      <selection activeCell="I2" sqref="I2:P3"/>
    </sheetView>
  </sheetViews>
  <sheetFormatPr defaultColWidth="18.7109375" defaultRowHeight="12.75" customHeight="1" x14ac:dyDescent="0.25"/>
  <cols>
    <col min="1" max="1" width="2.7109375" style="208" customWidth="1"/>
    <col min="2" max="2" width="9.28515625" style="208" customWidth="1"/>
    <col min="3" max="3" width="9.28515625" style="234" customWidth="1"/>
    <col min="4" max="4" width="9.28515625" style="208" customWidth="1"/>
    <col min="5" max="5" width="8.85546875" style="208" customWidth="1"/>
    <col min="6" max="6" width="17" style="208" customWidth="1"/>
    <col min="7" max="7" width="8.85546875" style="208" customWidth="1"/>
    <col min="8" max="15" width="9.140625" style="208" customWidth="1"/>
    <col min="16" max="16" width="9.7109375" style="208" bestFit="1" customWidth="1"/>
    <col min="17" max="18" width="9.140625" style="208" customWidth="1"/>
    <col min="19" max="20" width="8.85546875" style="208" customWidth="1"/>
    <col min="21" max="21" width="22.140625" style="208" bestFit="1" customWidth="1"/>
    <col min="22" max="53" width="9.140625" style="208" customWidth="1"/>
    <col min="54" max="54" width="9.42578125" style="208" customWidth="1"/>
    <col min="55" max="134" width="9.140625" style="267" customWidth="1"/>
    <col min="135" max="16384" width="18.7109375" style="267"/>
  </cols>
  <sheetData>
    <row r="1" spans="1:134" ht="18.75" x14ac:dyDescent="0.3">
      <c r="A1" s="204"/>
      <c r="B1" s="205"/>
      <c r="C1" s="205"/>
      <c r="D1" s="205"/>
      <c r="E1" s="205"/>
      <c r="F1" s="205"/>
      <c r="G1" s="205"/>
      <c r="H1" s="205"/>
      <c r="I1" s="205"/>
      <c r="J1" s="205"/>
      <c r="K1" s="205"/>
      <c r="L1" s="205"/>
      <c r="M1" s="205"/>
      <c r="N1" s="205"/>
      <c r="O1" s="205"/>
      <c r="P1" s="205"/>
      <c r="Q1" s="205"/>
      <c r="R1" s="205"/>
      <c r="S1" s="205"/>
      <c r="T1" s="206"/>
      <c r="U1" s="207"/>
      <c r="V1" s="322" t="s">
        <v>48</v>
      </c>
      <c r="W1" s="323"/>
      <c r="X1" s="324"/>
      <c r="Y1" s="321" t="str">
        <f>LOOKUP($B$10,NodeID,SheetName)</f>
        <v>PowellInflow.Unregulated</v>
      </c>
      <c r="Z1" s="321"/>
      <c r="AA1" s="321"/>
      <c r="AB1" s="321"/>
      <c r="AC1" s="321"/>
      <c r="AD1" s="321"/>
      <c r="AE1" s="321"/>
      <c r="AF1" s="321"/>
      <c r="AG1" s="321"/>
      <c r="AH1" s="321"/>
      <c r="AI1" s="321"/>
      <c r="AJ1" s="321"/>
      <c r="AK1" s="321"/>
      <c r="AL1" s="321"/>
      <c r="AM1" s="321"/>
      <c r="AN1" s="321"/>
      <c r="AO1" s="321"/>
      <c r="AP1" s="321"/>
      <c r="AQ1" s="321"/>
      <c r="AR1" s="321"/>
      <c r="AS1" s="321"/>
      <c r="AT1" s="321"/>
      <c r="AU1" s="321"/>
      <c r="AV1" s="321"/>
      <c r="AW1" s="321"/>
      <c r="AX1" s="321"/>
      <c r="AY1" s="321"/>
      <c r="AZ1" s="321"/>
      <c r="BA1" s="321"/>
      <c r="BB1" s="321"/>
    </row>
    <row r="2" spans="1:134" ht="15" x14ac:dyDescent="0.25">
      <c r="A2" s="209"/>
      <c r="B2" s="210"/>
      <c r="C2" s="210"/>
      <c r="D2" s="210"/>
      <c r="E2" s="210">
        <v>3</v>
      </c>
      <c r="F2" s="211"/>
      <c r="G2" s="211"/>
      <c r="H2" s="211"/>
      <c r="I2" s="319" t="str">
        <f>LOOKUP($B$10,NodeID,SheetName)</f>
        <v>PowellInflow.Unregulated</v>
      </c>
      <c r="J2" s="320"/>
      <c r="K2" s="320"/>
      <c r="L2" s="320"/>
      <c r="M2" s="320"/>
      <c r="N2" s="320"/>
      <c r="O2" s="320"/>
      <c r="P2" s="320"/>
      <c r="Q2" s="211"/>
      <c r="R2" s="211"/>
      <c r="S2" s="211"/>
      <c r="T2" s="212"/>
      <c r="U2" s="207"/>
      <c r="V2" s="316" t="s">
        <v>46</v>
      </c>
      <c r="W2" s="317" t="s">
        <v>45</v>
      </c>
      <c r="X2" s="207" t="s">
        <v>47</v>
      </c>
      <c r="Y2" s="215">
        <f>RunInformation!$G$6</f>
        <v>1991</v>
      </c>
      <c r="Z2" s="215">
        <f>RunInformation!$G$7</f>
        <v>1992</v>
      </c>
      <c r="AA2" s="215">
        <f>RunInformation!$G$8</f>
        <v>1993</v>
      </c>
      <c r="AB2" s="215">
        <f>RunInformation!$G$9</f>
        <v>1994</v>
      </c>
      <c r="AC2" s="215">
        <f>RunInformation!$G$10</f>
        <v>1995</v>
      </c>
      <c r="AD2" s="215">
        <f>RunInformation!$G$11</f>
        <v>1996</v>
      </c>
      <c r="AE2" s="215">
        <f>RunInformation!$G$12</f>
        <v>1997</v>
      </c>
      <c r="AF2" s="215">
        <f>RunInformation!$G$13</f>
        <v>1998</v>
      </c>
      <c r="AG2" s="215">
        <f>RunInformation!$G$14</f>
        <v>1999</v>
      </c>
      <c r="AH2" s="215">
        <f>RunInformation!$G$15</f>
        <v>2000</v>
      </c>
      <c r="AI2" s="215">
        <f>RunInformation!$G$16</f>
        <v>2001</v>
      </c>
      <c r="AJ2" s="215">
        <f>RunInformation!$G$17</f>
        <v>2002</v>
      </c>
      <c r="AK2" s="215">
        <f>RunInformation!$G$18</f>
        <v>2003</v>
      </c>
      <c r="AL2" s="215">
        <f>RunInformation!$G$19</f>
        <v>2004</v>
      </c>
      <c r="AM2" s="215">
        <f>RunInformation!$G$20</f>
        <v>2005</v>
      </c>
      <c r="AN2" s="215">
        <f>RunInformation!$G$21</f>
        <v>2006</v>
      </c>
      <c r="AO2" s="215">
        <f>RunInformation!$G$22</f>
        <v>2007</v>
      </c>
      <c r="AP2" s="215">
        <f>RunInformation!$G$23</f>
        <v>2008</v>
      </c>
      <c r="AQ2" s="215">
        <f>RunInformation!$G$24</f>
        <v>2009</v>
      </c>
      <c r="AR2" s="260">
        <f>RunInformation!$G$25</f>
        <v>2010</v>
      </c>
      <c r="AS2" s="260">
        <f>RunInformation!$G$26</f>
        <v>2011</v>
      </c>
      <c r="AT2" s="260">
        <f>RunInformation!$G$27</f>
        <v>2012</v>
      </c>
      <c r="AU2" s="260">
        <f>RunInformation!$G$28</f>
        <v>2013</v>
      </c>
      <c r="AV2" s="260">
        <f>RunInformation!$G$29</f>
        <v>2014</v>
      </c>
      <c r="AW2" s="260">
        <f>RunInformation!$G$30</f>
        <v>2015</v>
      </c>
      <c r="AX2" s="260">
        <f>RunInformation!$G$31</f>
        <v>2016</v>
      </c>
      <c r="AY2" s="260">
        <f>RunInformation!$G$32</f>
        <v>2017</v>
      </c>
      <c r="AZ2" s="260">
        <f>RunInformation!$G$33</f>
        <v>2018</v>
      </c>
      <c r="BA2" s="260">
        <f>RunInformation!$G$34</f>
        <v>2019</v>
      </c>
      <c r="BB2" s="260">
        <f>RunInformation!$G$35</f>
        <v>2020</v>
      </c>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c r="CB2" s="268"/>
      <c r="CC2" s="268"/>
      <c r="CD2" s="268"/>
      <c r="CE2" s="268"/>
      <c r="CF2" s="268"/>
      <c r="CG2" s="268"/>
      <c r="CH2" s="268"/>
      <c r="CI2" s="268"/>
      <c r="CJ2" s="268"/>
      <c r="CK2" s="268"/>
      <c r="CL2" s="268"/>
      <c r="CM2" s="268"/>
      <c r="CN2" s="268"/>
      <c r="CO2" s="268"/>
      <c r="CP2" s="268"/>
      <c r="CQ2" s="268"/>
      <c r="CR2" s="268"/>
      <c r="CS2" s="268"/>
      <c r="CT2" s="268"/>
      <c r="CU2" s="268"/>
      <c r="CV2" s="268"/>
      <c r="CW2" s="268"/>
      <c r="CX2" s="268"/>
      <c r="CY2" s="268"/>
      <c r="CZ2" s="268"/>
      <c r="DA2" s="268"/>
      <c r="DB2" s="268"/>
      <c r="DC2" s="268"/>
      <c r="DD2" s="268"/>
      <c r="DE2" s="268"/>
      <c r="DF2" s="268"/>
      <c r="DG2" s="268"/>
      <c r="DH2" s="268"/>
      <c r="DI2" s="268"/>
      <c r="DJ2" s="268"/>
      <c r="DK2" s="268"/>
      <c r="DL2" s="268"/>
      <c r="DM2" s="268"/>
      <c r="DN2" s="268"/>
      <c r="DO2" s="268"/>
      <c r="DP2" s="268"/>
      <c r="DQ2" s="268"/>
      <c r="DR2" s="268"/>
      <c r="DS2" s="268"/>
      <c r="DT2" s="268"/>
      <c r="DU2" s="268"/>
      <c r="DV2" s="268"/>
      <c r="DW2" s="268"/>
      <c r="DX2" s="268"/>
      <c r="DY2" s="268"/>
      <c r="DZ2" s="268"/>
      <c r="EA2" s="268"/>
      <c r="EB2" s="268"/>
      <c r="EC2" s="268"/>
      <c r="ED2" s="268"/>
    </row>
    <row r="3" spans="1:134" ht="15" x14ac:dyDescent="0.25">
      <c r="A3" s="209"/>
      <c r="B3" s="210">
        <v>2</v>
      </c>
      <c r="C3" s="210">
        <f>LOOKUP($B$3,RunInformation!$AX$6:$AX$17,RunInformation!$BC$6:$BC$17)</f>
        <v>68</v>
      </c>
      <c r="D3" s="210">
        <v>15</v>
      </c>
      <c r="E3" s="210"/>
      <c r="F3" s="211"/>
      <c r="G3" s="211"/>
      <c r="H3" s="211"/>
      <c r="I3" s="320"/>
      <c r="J3" s="320"/>
      <c r="K3" s="320"/>
      <c r="L3" s="320"/>
      <c r="M3" s="320"/>
      <c r="N3" s="320"/>
      <c r="O3" s="320"/>
      <c r="P3" s="320"/>
      <c r="Q3" s="211"/>
      <c r="R3" s="211"/>
      <c r="S3" s="211"/>
      <c r="T3" s="212"/>
      <c r="U3" s="216"/>
      <c r="V3" s="213" t="str">
        <f>BlueMesaInflow.Unregulated!B3</f>
        <v>Trace1</v>
      </c>
      <c r="W3" s="214" t="str">
        <f>BlueMesaInflow.Unregulated!C3</f>
        <v>Trace2</v>
      </c>
      <c r="X3" s="207" t="str">
        <f>BlueMesaInflow.Unregulated!D3</f>
        <v>Trace3</v>
      </c>
      <c r="Y3" s="258" t="str">
        <f>BlueMesaInflow.Unregulated!E3</f>
        <v>Trace4</v>
      </c>
      <c r="Z3" s="259" t="str">
        <f>BlueMesaInflow.Unregulated!F3</f>
        <v>Trace5</v>
      </c>
      <c r="AA3" s="259" t="str">
        <f>BlueMesaInflow.Unregulated!G3</f>
        <v>Trace6</v>
      </c>
      <c r="AB3" s="214" t="str">
        <f>BlueMesaInflow.Unregulated!H3</f>
        <v>Trace7</v>
      </c>
      <c r="AC3" s="214" t="str">
        <f>BlueMesaInflow.Unregulated!I3</f>
        <v>Trace8</v>
      </c>
      <c r="AD3" s="214" t="str">
        <f>BlueMesaInflow.Unregulated!J3</f>
        <v>Trace9</v>
      </c>
      <c r="AE3" s="214" t="str">
        <f>BlueMesaInflow.Unregulated!K3</f>
        <v>Trace10</v>
      </c>
      <c r="AF3" s="214" t="str">
        <f>BlueMesaInflow.Unregulated!L3</f>
        <v>Trace11</v>
      </c>
      <c r="AG3" s="214" t="str">
        <f>BlueMesaInflow.Unregulated!M3</f>
        <v>Trace12</v>
      </c>
      <c r="AH3" s="214" t="str">
        <f>BlueMesaInflow.Unregulated!N3</f>
        <v>Trace13</v>
      </c>
      <c r="AI3" s="214" t="str">
        <f>BlueMesaInflow.Unregulated!O3</f>
        <v>Trace14</v>
      </c>
      <c r="AJ3" s="214" t="str">
        <f>BlueMesaInflow.Unregulated!P3</f>
        <v>Trace15</v>
      </c>
      <c r="AK3" s="214" t="str">
        <f>BlueMesaInflow.Unregulated!Q3</f>
        <v>Trace16</v>
      </c>
      <c r="AL3" s="214" t="str">
        <f>BlueMesaInflow.Unregulated!R3</f>
        <v>Trace17</v>
      </c>
      <c r="AM3" s="214" t="str">
        <f>BlueMesaInflow.Unregulated!S3</f>
        <v>Trace18</v>
      </c>
      <c r="AN3" s="214" t="str">
        <f>BlueMesaInflow.Unregulated!T3</f>
        <v>Trace19</v>
      </c>
      <c r="AO3" s="214" t="str">
        <f>BlueMesaInflow.Unregulated!U3</f>
        <v>Trace20</v>
      </c>
      <c r="AP3" s="214" t="str">
        <f>BlueMesaInflow.Unregulated!V3</f>
        <v>Trace21</v>
      </c>
      <c r="AQ3" s="214" t="str">
        <f>BlueMesaInflow.Unregulated!W3</f>
        <v>Trace22</v>
      </c>
      <c r="AR3" s="259" t="str">
        <f>BlueMesaInflow.Unregulated!X3</f>
        <v>Trace23</v>
      </c>
      <c r="AS3" s="259" t="str">
        <f>BlueMesaInflow.Unregulated!Y3</f>
        <v>Trace24</v>
      </c>
      <c r="AT3" s="259" t="str">
        <f>BlueMesaInflow.Unregulated!Z3</f>
        <v>Trace25</v>
      </c>
      <c r="AU3" s="259" t="str">
        <f>BlueMesaInflow.Unregulated!AA3</f>
        <v>Trace26</v>
      </c>
      <c r="AV3" s="259" t="str">
        <f>BlueMesaInflow.Unregulated!AB3</f>
        <v>Trace27</v>
      </c>
      <c r="AW3" s="259" t="str">
        <f>BlueMesaInflow.Unregulated!AC3</f>
        <v>Trace28</v>
      </c>
      <c r="AX3" s="259" t="str">
        <f>BlueMesaInflow.Unregulated!AD3</f>
        <v>Trace29</v>
      </c>
      <c r="AY3" s="259" t="str">
        <f>BlueMesaInflow.Unregulated!AE3</f>
        <v>Trace30</v>
      </c>
      <c r="AZ3" s="259" t="str">
        <f>BlueMesaInflow.Unregulated!AF3</f>
        <v>Trace31</v>
      </c>
      <c r="BA3" s="259" t="str">
        <f>BlueMesaInflow.Unregulated!AG3</f>
        <v>Trace32</v>
      </c>
      <c r="BB3" s="259" t="str">
        <f>BlueMesaInflow.Unregulated!AH3</f>
        <v>Trace33</v>
      </c>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row>
    <row r="4" spans="1:134" ht="15" x14ac:dyDescent="0.25">
      <c r="A4" s="209"/>
      <c r="B4" s="210"/>
      <c r="C4" s="210"/>
      <c r="D4" s="210"/>
      <c r="E4" s="210"/>
      <c r="F4" s="211"/>
      <c r="G4" s="211"/>
      <c r="H4" s="211"/>
      <c r="I4" s="211"/>
      <c r="J4" s="211"/>
      <c r="K4" s="211"/>
      <c r="L4" s="211"/>
      <c r="M4" s="211"/>
      <c r="N4" s="211"/>
      <c r="O4" s="211"/>
      <c r="P4" s="211"/>
      <c r="Q4" s="211"/>
      <c r="R4" s="211"/>
      <c r="S4" s="211"/>
      <c r="T4" s="217"/>
      <c r="U4" s="218">
        <f>DATE(LOOKUP($D$3,TimestepID,StartYear),$B$3,1)</f>
        <v>44958</v>
      </c>
      <c r="V4" s="219" t="str">
        <f ca="1">IF($U4="","",IF($B$34=TRUE,(LOOKUP($U4,INDIRECT($C$10&amp;"_TIME"),INDIRECT($C$10&amp;"_Max"))),""))</f>
        <v/>
      </c>
      <c r="W4" s="220">
        <f ca="1">IF($U4="","",IF($C$34=TRUE,(LOOKUP($U4,INDIRECT($C$10&amp;"_TIME"),INDIRECT($C$10&amp;"_Min"))),""))</f>
        <v>300</v>
      </c>
      <c r="X4" s="221">
        <f ca="1">IF($U4="","",IF($D$34=TRUE,(LOOKUP($U4,INDIRECT($C$10&amp;"_TIME"),INDIRECT($C$10&amp;"_Most"))),""))</f>
        <v>300</v>
      </c>
      <c r="Y4" s="228">
        <f ca="1">IF($U4="","",IF($B$15=TRUE,(LOOKUP($U4,INDIRECT($C$10&amp;"_TIME"),INDIRECT($C$10&amp;"_"&amp;Y$2))),""))</f>
        <v>282.56</v>
      </c>
      <c r="Z4" s="228">
        <f ca="1">IF($U4="","",IF($B$16=TRUE,(LOOKUP($U4,INDIRECT($C$10&amp;"_TIME"),INDIRECT($C$10&amp;"_"&amp;Z$2))),""))</f>
        <v>307.41800000000001</v>
      </c>
      <c r="AA4" s="228">
        <f ca="1">IF($U4="","",IF($B$17=TRUE,(LOOKUP($U4,INDIRECT($C$10&amp;"_TIME"),INDIRECT($C$10&amp;"_"&amp;AA$2))),""))</f>
        <v>347.74299999999999</v>
      </c>
      <c r="AB4" s="222">
        <f ca="1">IF($U4="","",IF($B$18=TRUE,(LOOKUP($U4,INDIRECT($C$10&amp;"_TIME"),INDIRECT($C$10&amp;"_"&amp;AB$2))),""))</f>
        <v>277.33800000000002</v>
      </c>
      <c r="AC4" s="222">
        <f ca="1">IF($U4="","",IF($B$19=TRUE,(LOOKUP($U4,INDIRECT($C$10&amp;"_TIME"),INDIRECT($C$10&amp;"_"&amp;AC$2))),""))</f>
        <v>337.81099999999998</v>
      </c>
      <c r="AD4" s="222">
        <f ca="1">IF($U4="","",IF($B$20=TRUE,(LOOKUP($U4,INDIRECT($C$10&amp;"_TIME"),INDIRECT($C$10&amp;"_"&amp;AD$2))),""))</f>
        <v>350.851</v>
      </c>
      <c r="AE4" s="222">
        <f ca="1">IF($U4="","",IF($B$21=TRUE,(LOOKUP($U4,INDIRECT($C$10&amp;"_TIME"),INDIRECT($C$10&amp;"_"&amp;AE$2))),""))</f>
        <v>270.86200000000002</v>
      </c>
      <c r="AF4" s="222">
        <f ca="1">IF($U4="","",IF($B$22=TRUE,(LOOKUP($U4,INDIRECT($C$10&amp;"_TIME"),INDIRECT($C$10&amp;"_"&amp;AF$2))),""))</f>
        <v>326.21699999999998</v>
      </c>
      <c r="AG4" s="222">
        <f ca="1">IF($U4="","",IF($B$23=TRUE,(LOOKUP($U4,INDIRECT($C$10&amp;"_TIME"),INDIRECT($C$10&amp;"_"&amp;AG$2))),""))</f>
        <v>308.47500000000002</v>
      </c>
      <c r="AH4" s="222">
        <f ca="1">IF($U4="","",IF($B$24=TRUE,(LOOKUP($U4,INDIRECT($C$10&amp;"_TIME"),INDIRECT($C$10&amp;"_"&amp;AH$2))),""))</f>
        <v>339.02300000000002</v>
      </c>
      <c r="AI4" s="222">
        <f ca="1">IF($U4="","",IF($B$25=TRUE,(LOOKUP($U4,INDIRECT($C$10&amp;"_TIME"),INDIRECT($C$10&amp;"_"&amp;AI$2))),""))</f>
        <v>289.67399999999998</v>
      </c>
      <c r="AJ4" s="222">
        <f ca="1">IF($U4="","",IF($B$26=TRUE,(LOOKUP($U4,INDIRECT($C$10&amp;"_TIME"),INDIRECT($C$10&amp;"_"&amp;AJ$2))),""))</f>
        <v>257.61799999999999</v>
      </c>
      <c r="AK4" s="222">
        <f ca="1">IF($U4="","",IF($B$27=TRUE,(LOOKUP($U4,INDIRECT($C$10&amp;"_TIME"),INDIRECT($C$10&amp;"_"&amp;AK$2))),""))</f>
        <v>306.79700000000003</v>
      </c>
      <c r="AL4" s="222">
        <f ca="1">IF($U4="","",IF($B$28=TRUE,(LOOKUP($U4,INDIRECT($C$10&amp;"_TIME"),INDIRECT($C$10&amp;"_"&amp;AL$2))),""))</f>
        <v>276.37599999999998</v>
      </c>
      <c r="AM4" s="222">
        <f ca="1">IF($U4="","",IF($B$29=TRUE,(LOOKUP($U4,INDIRECT($C$10&amp;"_TIME"),INDIRECT($C$10&amp;"_"&amp;AM$2))),""))</f>
        <v>356.54399999999998</v>
      </c>
      <c r="AN4" s="222">
        <f ca="1">IF($U4="","",IF($C$15=TRUE,(LOOKUP($U4,INDIRECT($C$10&amp;"_TIME"),INDIRECT($C$10&amp;"_"&amp;AN$2))),""))</f>
        <v>272.637</v>
      </c>
      <c r="AO4" s="222">
        <f ca="1">IF($U4="","",IF($C$16=TRUE,(LOOKUP($U4,INDIRECT($C$10&amp;"_TIME"),INDIRECT($C$10&amp;"_"&amp;AO$2))),""))</f>
        <v>318.988</v>
      </c>
      <c r="AP4" s="222">
        <f ca="1">IF($U4="","",IF($C$17=TRUE,(LOOKUP($U4,INDIRECT($C$10&amp;"_TIME"),INDIRECT($C$10&amp;"_"&amp;AP$2))),""))</f>
        <v>294.07799999999997</v>
      </c>
      <c r="AQ4" s="222">
        <f ca="1">IF($U4="","",IF($C$18=TRUE,(LOOKUP($U4,INDIRECT($C$10&amp;"_TIME"),INDIRECT($C$10&amp;"_"&amp;AQ$2))),""))</f>
        <v>290.279</v>
      </c>
      <c r="AR4" s="228">
        <f ca="1">IF($U4="","",IF($C$19=TRUE,(LOOKUP($U4,INDIRECT($C$10&amp;"_TIME"),INDIRECT($C$10&amp;"_"&amp;AR$2))),""))</f>
        <v>291.76600000000002</v>
      </c>
      <c r="AS4" s="228">
        <f ca="1">IF($U4="","",IF($C$20=TRUE,(LOOKUP($U4,INDIRECT($C$10&amp;"_TIME"),INDIRECT($C$10&amp;"_"&amp;AS$2))),""))</f>
        <v>281.32799999999997</v>
      </c>
      <c r="AT4" s="228">
        <f ca="1">IF($U4="","",IF($C$21=TRUE,(LOOKUP($U4,INDIRECT($C$10&amp;"_TIME"),INDIRECT($C$10&amp;"_"&amp;AT$2))),""))</f>
        <v>282.66300000000001</v>
      </c>
      <c r="AU4" s="228">
        <f ca="1">IF($U4="","",IF($C$22=TRUE,(LOOKUP($U4,INDIRECT($C$10&amp;"_TIME"),INDIRECT($C$10&amp;"_"&amp;AU$2))),""))</f>
        <v>265.92500000000001</v>
      </c>
      <c r="AV4" s="228">
        <f ca="1">IF($U4="","",IF($C$23=TRUE,(LOOKUP($U4,INDIRECT($C$10&amp;"_TIME"),INDIRECT($C$10&amp;"_"&amp;AV$2))),""))</f>
        <v>300.60199999999998</v>
      </c>
      <c r="AW4" s="228">
        <f ca="1">IF($U4="","",IF($C$24=TRUE,(LOOKUP($U4,INDIRECT($C$10&amp;"_TIME"),INDIRECT($C$10&amp;"_"&amp;AW$2))),""))</f>
        <v>402.71600000000001</v>
      </c>
      <c r="AX4" s="228">
        <f ca="1">IF($U4="","",IF($C$25=TRUE,(LOOKUP($U4,INDIRECT($C$10&amp;"_TIME"),INDIRECT($C$10&amp;"_"&amp;AX$2))),""))</f>
        <v>299.39800000000002</v>
      </c>
      <c r="AY4" s="228">
        <f ca="1">IF($U4="","",IF($C$26=TRUE,(LOOKUP($U4,INDIRECT($C$10&amp;"_TIME"),INDIRECT($C$10&amp;"_"&amp;AY$2))),""))</f>
        <v>389.19499999999999</v>
      </c>
      <c r="AZ4" s="228">
        <f ca="1">IF($U4="","",IF($C$27=TRUE,(LOOKUP($U4,INDIRECT($C$10&amp;"_TIME"),INDIRECT($C$10&amp;"_"&amp;AZ$2))),""))</f>
        <v>340.19600000000003</v>
      </c>
      <c r="BA4" s="228">
        <f ca="1">IF($U4="","",IF($C$28=TRUE,(LOOKUP($U4,INDIRECT($C$10&amp;"_TIME"),INDIRECT($C$10&amp;"_"&amp;BA$2))),""))</f>
        <v>315.14299999999997</v>
      </c>
      <c r="BB4" s="228">
        <f ca="1">IF($U4="","",IF($C$29=TRUE,(LOOKUP($U4,INDIRECT($C$10&amp;"_TIME"),INDIRECT($C$10&amp;"_"&amp;BB$2))),""))</f>
        <v>276.55500000000001</v>
      </c>
      <c r="BC4" s="265"/>
      <c r="BD4" s="265"/>
      <c r="BE4" s="265"/>
      <c r="BF4" s="265"/>
      <c r="BG4" s="265"/>
      <c r="BH4" s="265"/>
      <c r="BI4" s="265"/>
      <c r="BJ4" s="265"/>
      <c r="BK4" s="265"/>
      <c r="BL4" s="265"/>
      <c r="BM4" s="265"/>
      <c r="BN4" s="265"/>
      <c r="BO4" s="265"/>
      <c r="BP4" s="265"/>
      <c r="BQ4" s="265"/>
      <c r="BR4" s="265"/>
      <c r="BS4" s="265"/>
      <c r="BT4" s="265"/>
      <c r="BU4" s="265"/>
      <c r="BV4" s="265"/>
      <c r="BW4" s="265"/>
      <c r="BX4" s="265"/>
      <c r="BY4" s="265"/>
      <c r="BZ4" s="265"/>
      <c r="CA4" s="265"/>
      <c r="CB4" s="265"/>
      <c r="CC4" s="265"/>
      <c r="CD4" s="265"/>
      <c r="CE4" s="265"/>
      <c r="CF4" s="265"/>
      <c r="CG4" s="265"/>
      <c r="CH4" s="265"/>
      <c r="CI4" s="265"/>
      <c r="CJ4" s="265"/>
      <c r="CK4" s="265"/>
      <c r="CL4" s="265"/>
      <c r="CM4" s="265"/>
      <c r="CN4" s="265"/>
      <c r="CO4" s="265"/>
      <c r="CP4" s="265"/>
      <c r="CQ4" s="265"/>
      <c r="CR4" s="265"/>
      <c r="CS4" s="265"/>
      <c r="CT4" s="265"/>
      <c r="CU4" s="265"/>
      <c r="CV4" s="265"/>
      <c r="CW4" s="265"/>
      <c r="CX4" s="265"/>
      <c r="CY4" s="265"/>
      <c r="CZ4" s="265"/>
      <c r="DA4" s="265"/>
      <c r="DB4" s="265"/>
      <c r="DC4" s="265"/>
      <c r="DD4" s="265"/>
      <c r="DE4" s="265"/>
      <c r="DF4" s="265"/>
      <c r="DG4" s="265"/>
      <c r="DH4" s="265"/>
      <c r="DI4" s="265"/>
      <c r="DJ4" s="265"/>
      <c r="DK4" s="265"/>
      <c r="DL4" s="265"/>
      <c r="DM4" s="265"/>
      <c r="DN4" s="265"/>
      <c r="DO4" s="265"/>
      <c r="DP4" s="265"/>
      <c r="DQ4" s="265"/>
      <c r="DR4" s="265"/>
      <c r="DS4" s="265"/>
      <c r="DT4" s="265"/>
      <c r="DU4" s="265"/>
      <c r="DV4" s="265"/>
      <c r="DW4" s="265"/>
      <c r="DX4" s="265"/>
      <c r="DY4" s="265"/>
      <c r="DZ4" s="265"/>
      <c r="EA4" s="265"/>
      <c r="EB4" s="265"/>
      <c r="EC4" s="265"/>
      <c r="ED4" s="265"/>
    </row>
    <row r="5" spans="1:134" ht="13.5" customHeight="1" x14ac:dyDescent="0.25">
      <c r="A5" s="209"/>
      <c r="B5" s="210"/>
      <c r="C5" s="210"/>
      <c r="D5" s="223"/>
      <c r="E5" s="210"/>
      <c r="F5" s="211"/>
      <c r="G5" s="211"/>
      <c r="H5" s="211"/>
      <c r="I5" s="211"/>
      <c r="J5" s="211"/>
      <c r="K5" s="211"/>
      <c r="L5" s="211"/>
      <c r="M5" s="211"/>
      <c r="N5" s="211"/>
      <c r="O5" s="211"/>
      <c r="P5" s="211"/>
      <c r="Q5" s="211"/>
      <c r="R5" s="211"/>
      <c r="S5" s="211"/>
      <c r="T5" s="212"/>
      <c r="U5" s="224">
        <f t="shared" ref="U5:U36" si="0">IF((ROW()-3)&lt;=LOOKUP($B$6,TimestepID,Duration),EDATE(U4,1),"")</f>
        <v>44986</v>
      </c>
      <c r="V5" s="225" t="s">
        <v>181</v>
      </c>
      <c r="W5" s="226">
        <v>500</v>
      </c>
      <c r="X5" s="227">
        <v>500</v>
      </c>
      <c r="Y5" s="228">
        <v>431.68799999999999</v>
      </c>
      <c r="Z5" s="228">
        <v>534.22400000000005</v>
      </c>
      <c r="AA5" s="228">
        <v>444.80799999999999</v>
      </c>
      <c r="AB5" s="228">
        <v>594.18100000000004</v>
      </c>
      <c r="AC5" s="228">
        <v>905.18799999999999</v>
      </c>
      <c r="AD5" s="228">
        <v>534.86900000000003</v>
      </c>
      <c r="AE5" s="228">
        <v>472.96699999999998</v>
      </c>
      <c r="AF5" s="228">
        <v>449.25200000000001</v>
      </c>
      <c r="AG5" s="228">
        <v>483.53899999999999</v>
      </c>
      <c r="AH5" s="228">
        <v>516.12699999999995</v>
      </c>
      <c r="AI5" s="228">
        <v>514.94799999999998</v>
      </c>
      <c r="AJ5" s="228">
        <v>329.32400000000001</v>
      </c>
      <c r="AK5" s="228">
        <v>586.71199999999999</v>
      </c>
      <c r="AL5" s="228">
        <v>685.25699999999995</v>
      </c>
      <c r="AM5" s="228">
        <v>490.82400000000001</v>
      </c>
      <c r="AN5" s="228">
        <v>426.702</v>
      </c>
      <c r="AO5" s="228">
        <v>658.91399999999999</v>
      </c>
      <c r="AP5" s="228">
        <v>360.64699999999999</v>
      </c>
      <c r="AQ5" s="228">
        <v>537.827</v>
      </c>
      <c r="AR5" s="228">
        <v>441.50900000000001</v>
      </c>
      <c r="AS5" s="228">
        <v>438.91</v>
      </c>
      <c r="AT5" s="228">
        <v>493.95600000000002</v>
      </c>
      <c r="AU5" s="228">
        <v>421.39100000000002</v>
      </c>
      <c r="AV5" s="228">
        <v>506.04399999999998</v>
      </c>
      <c r="AW5" s="228">
        <v>707.73400000000004</v>
      </c>
      <c r="AX5" s="228">
        <v>527.57899999999995</v>
      </c>
      <c r="AY5" s="228">
        <v>877.024</v>
      </c>
      <c r="AZ5" s="228">
        <v>465.00299999999999</v>
      </c>
      <c r="BA5" s="228">
        <v>602.02499999999998</v>
      </c>
      <c r="BB5" s="228">
        <v>453.64100000000002</v>
      </c>
      <c r="BC5" s="265"/>
      <c r="BD5" s="265"/>
      <c r="BE5" s="265"/>
      <c r="BF5" s="265"/>
      <c r="BG5" s="265"/>
      <c r="BH5" s="265"/>
      <c r="BI5" s="265"/>
      <c r="BJ5" s="265"/>
      <c r="BK5" s="265"/>
      <c r="BL5" s="265"/>
      <c r="BM5" s="265"/>
      <c r="BN5" s="265"/>
      <c r="BO5" s="265"/>
      <c r="BP5" s="265"/>
      <c r="BQ5" s="265"/>
      <c r="BR5" s="265"/>
      <c r="BS5" s="265"/>
      <c r="BT5" s="265"/>
      <c r="BU5" s="265"/>
      <c r="BV5" s="265"/>
      <c r="BW5" s="265"/>
      <c r="BX5" s="265"/>
      <c r="BY5" s="265"/>
      <c r="BZ5" s="265"/>
      <c r="CA5" s="265"/>
      <c r="CB5" s="265"/>
      <c r="CC5" s="265"/>
      <c r="CD5" s="265"/>
      <c r="CE5" s="265"/>
      <c r="CF5" s="265"/>
      <c r="CG5" s="265"/>
      <c r="CH5" s="265"/>
      <c r="CI5" s="265"/>
      <c r="CJ5" s="265"/>
      <c r="CK5" s="265"/>
      <c r="CL5" s="265"/>
      <c r="CM5" s="265"/>
      <c r="CN5" s="265"/>
      <c r="CO5" s="265"/>
      <c r="CP5" s="265"/>
      <c r="CQ5" s="265"/>
      <c r="CR5" s="265"/>
      <c r="CS5" s="265"/>
      <c r="CT5" s="265"/>
      <c r="CU5" s="265"/>
      <c r="CV5" s="265"/>
      <c r="CW5" s="265"/>
      <c r="CX5" s="265"/>
      <c r="CY5" s="265"/>
      <c r="CZ5" s="265"/>
      <c r="DA5" s="265"/>
      <c r="DB5" s="265"/>
      <c r="DC5" s="265"/>
      <c r="DD5" s="265"/>
      <c r="DE5" s="265"/>
      <c r="DF5" s="265"/>
      <c r="DG5" s="265"/>
      <c r="DH5" s="265"/>
      <c r="DI5" s="265"/>
      <c r="DJ5" s="265"/>
      <c r="DK5" s="265"/>
      <c r="DL5" s="265"/>
      <c r="DM5" s="265"/>
      <c r="DN5" s="265"/>
      <c r="DO5" s="265"/>
      <c r="DP5" s="265"/>
      <c r="DQ5" s="265"/>
      <c r="DR5" s="265"/>
      <c r="DS5" s="265"/>
      <c r="DT5" s="265"/>
      <c r="DU5" s="265"/>
      <c r="DV5" s="265"/>
      <c r="DW5" s="265"/>
      <c r="DX5" s="265"/>
      <c r="DY5" s="265"/>
      <c r="DZ5" s="265"/>
      <c r="EA5" s="265"/>
      <c r="EB5" s="265"/>
      <c r="EC5" s="265"/>
      <c r="ED5" s="265"/>
    </row>
    <row r="6" spans="1:134" ht="15" x14ac:dyDescent="0.25">
      <c r="A6" s="209"/>
      <c r="B6" s="210">
        <v>10</v>
      </c>
      <c r="C6" s="210">
        <f>MATCH(INDEX(RunInformation!$AZ$6:$AZ$17,MATCH(B3,RunInformation!$AX$6:$AX$17,0)),RunInformation!$L$3:$L$24,0)</f>
        <v>10</v>
      </c>
      <c r="D6" s="223"/>
      <c r="E6" s="210"/>
      <c r="F6" s="211"/>
      <c r="G6" s="211"/>
      <c r="H6" s="211"/>
      <c r="I6" s="211"/>
      <c r="J6" s="211"/>
      <c r="K6" s="211"/>
      <c r="L6" s="211"/>
      <c r="M6" s="211"/>
      <c r="N6" s="211"/>
      <c r="O6" s="211"/>
      <c r="P6" s="211"/>
      <c r="Q6" s="211"/>
      <c r="R6" s="211"/>
      <c r="S6" s="211"/>
      <c r="T6" s="212"/>
      <c r="U6" s="224">
        <f t="shared" si="0"/>
        <v>45017</v>
      </c>
      <c r="V6" s="225" t="s">
        <v>181</v>
      </c>
      <c r="W6" s="226">
        <v>697</v>
      </c>
      <c r="X6" s="227">
        <v>950</v>
      </c>
      <c r="Y6" s="228">
        <v>635.89499999999998</v>
      </c>
      <c r="Z6" s="228">
        <v>1319.769</v>
      </c>
      <c r="AA6" s="228">
        <v>1025.3679999999999</v>
      </c>
      <c r="AB6" s="228">
        <v>1228.768</v>
      </c>
      <c r="AC6" s="228">
        <v>969.30600000000004</v>
      </c>
      <c r="AD6" s="228">
        <v>950.47900000000004</v>
      </c>
      <c r="AE6" s="228">
        <v>752.97799999999995</v>
      </c>
      <c r="AF6" s="228">
        <v>930.37</v>
      </c>
      <c r="AG6" s="228">
        <v>792.59400000000005</v>
      </c>
      <c r="AH6" s="228">
        <v>1337.3489999999999</v>
      </c>
      <c r="AI6" s="228">
        <v>1103.393</v>
      </c>
      <c r="AJ6" s="228">
        <v>949.52</v>
      </c>
      <c r="AK6" s="228">
        <v>1043.0889999999999</v>
      </c>
      <c r="AL6" s="228">
        <v>1829.098</v>
      </c>
      <c r="AM6" s="228">
        <v>891.56200000000001</v>
      </c>
      <c r="AN6" s="228">
        <v>1209.172</v>
      </c>
      <c r="AO6" s="228">
        <v>1171.5050000000001</v>
      </c>
      <c r="AP6" s="228">
        <v>390.17099999999999</v>
      </c>
      <c r="AQ6" s="228">
        <v>791.22400000000005</v>
      </c>
      <c r="AR6" s="228">
        <v>874.72400000000005</v>
      </c>
      <c r="AS6" s="228">
        <v>924.33</v>
      </c>
      <c r="AT6" s="228">
        <v>1372.683</v>
      </c>
      <c r="AU6" s="228">
        <v>599.30700000000002</v>
      </c>
      <c r="AV6" s="228">
        <v>711.88199999999995</v>
      </c>
      <c r="AW6" s="228">
        <v>936.56600000000003</v>
      </c>
      <c r="AX6" s="228">
        <v>801.26400000000001</v>
      </c>
      <c r="AY6" s="228">
        <v>1501.7670000000001</v>
      </c>
      <c r="AZ6" s="228">
        <v>952.32500000000005</v>
      </c>
      <c r="BA6" s="228">
        <v>1575.27</v>
      </c>
      <c r="BB6" s="228">
        <v>643.73900000000003</v>
      </c>
      <c r="BC6" s="265"/>
      <c r="BD6" s="265"/>
      <c r="BE6" s="265"/>
      <c r="BF6" s="265"/>
      <c r="BG6" s="265"/>
      <c r="BH6" s="265"/>
      <c r="BI6" s="265"/>
      <c r="BJ6" s="265"/>
      <c r="BK6" s="265"/>
      <c r="BL6" s="265"/>
      <c r="BM6" s="265"/>
      <c r="BN6" s="265"/>
      <c r="BO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CR6" s="265"/>
      <c r="CS6" s="265"/>
      <c r="CT6" s="265"/>
      <c r="CU6" s="265"/>
      <c r="CV6" s="265"/>
      <c r="CW6" s="265"/>
      <c r="CX6" s="265"/>
      <c r="CY6" s="265"/>
      <c r="CZ6" s="265"/>
      <c r="DA6" s="265"/>
      <c r="DB6" s="265"/>
      <c r="DC6" s="265"/>
      <c r="DD6" s="265"/>
      <c r="DE6" s="265"/>
      <c r="DF6" s="265"/>
      <c r="DG6" s="265"/>
      <c r="DH6" s="265"/>
      <c r="DI6" s="265"/>
      <c r="DJ6" s="265"/>
      <c r="DK6" s="265"/>
      <c r="DL6" s="265"/>
      <c r="DM6" s="265"/>
      <c r="DN6" s="265"/>
      <c r="DO6" s="265"/>
      <c r="DP6" s="265"/>
      <c r="DQ6" s="265"/>
      <c r="DR6" s="265"/>
      <c r="DS6" s="265"/>
      <c r="DT6" s="265"/>
      <c r="DU6" s="265"/>
      <c r="DV6" s="265"/>
      <c r="DW6" s="265"/>
      <c r="DX6" s="265"/>
      <c r="DY6" s="265"/>
      <c r="DZ6" s="265"/>
      <c r="EA6" s="265"/>
      <c r="EB6" s="265"/>
      <c r="EC6" s="265"/>
      <c r="ED6" s="265"/>
    </row>
    <row r="7" spans="1:134" ht="15" x14ac:dyDescent="0.25">
      <c r="A7" s="209"/>
      <c r="B7" s="210"/>
      <c r="C7" s="210"/>
      <c r="D7" s="223"/>
      <c r="E7" s="210"/>
      <c r="F7" s="211"/>
      <c r="G7" s="211"/>
      <c r="H7" s="211"/>
      <c r="I7" s="211"/>
      <c r="J7" s="211"/>
      <c r="K7" s="211"/>
      <c r="L7" s="211"/>
      <c r="M7" s="211"/>
      <c r="N7" s="211"/>
      <c r="O7" s="211"/>
      <c r="P7" s="211"/>
      <c r="Q7" s="211"/>
      <c r="R7" s="211"/>
      <c r="S7" s="211"/>
      <c r="T7" s="212"/>
      <c r="U7" s="224">
        <f t="shared" si="0"/>
        <v>45047</v>
      </c>
      <c r="V7" s="225" t="s">
        <v>181</v>
      </c>
      <c r="W7" s="226">
        <v>1870</v>
      </c>
      <c r="X7" s="227">
        <v>2550</v>
      </c>
      <c r="Y7" s="228">
        <v>1702.903</v>
      </c>
      <c r="Z7" s="228">
        <v>3143.337</v>
      </c>
      <c r="AA7" s="228">
        <v>3333.8180000000002</v>
      </c>
      <c r="AB7" s="228">
        <v>3161.0430000000001</v>
      </c>
      <c r="AC7" s="228">
        <v>2701.799</v>
      </c>
      <c r="AD7" s="228">
        <v>2817.58</v>
      </c>
      <c r="AE7" s="228">
        <v>2457.1480000000001</v>
      </c>
      <c r="AF7" s="228">
        <v>2636.0129999999999</v>
      </c>
      <c r="AG7" s="228">
        <v>2422.7719999999999</v>
      </c>
      <c r="AH7" s="228">
        <v>3546.857</v>
      </c>
      <c r="AI7" s="228">
        <v>3543.6010000000001</v>
      </c>
      <c r="AJ7" s="228">
        <v>1364.9649999999999</v>
      </c>
      <c r="AK7" s="228">
        <v>2677.0189999999998</v>
      </c>
      <c r="AL7" s="228">
        <v>2500.886</v>
      </c>
      <c r="AM7" s="228">
        <v>2599.1120000000001</v>
      </c>
      <c r="AN7" s="228">
        <v>2727.6610000000001</v>
      </c>
      <c r="AO7" s="228">
        <v>2748.0889999999999</v>
      </c>
      <c r="AP7" s="228">
        <v>1654.7449999999999</v>
      </c>
      <c r="AQ7" s="228">
        <v>3092.9630000000002</v>
      </c>
      <c r="AR7" s="228">
        <v>1589.03</v>
      </c>
      <c r="AS7" s="228">
        <v>2128.817</v>
      </c>
      <c r="AT7" s="228">
        <v>2257.0070000000001</v>
      </c>
      <c r="AU7" s="228">
        <v>2036.6</v>
      </c>
      <c r="AV7" s="228">
        <v>1937.9359999999999</v>
      </c>
      <c r="AW7" s="228">
        <v>1895.636</v>
      </c>
      <c r="AX7" s="228">
        <v>2428.3850000000002</v>
      </c>
      <c r="AY7" s="228">
        <v>2116.8589999999999</v>
      </c>
      <c r="AZ7" s="228">
        <v>2815.9369999999999</v>
      </c>
      <c r="BA7" s="228">
        <v>3625.3249999999998</v>
      </c>
      <c r="BB7" s="228">
        <v>2373.7179999999998</v>
      </c>
      <c r="BC7" s="265"/>
      <c r="BD7" s="265"/>
      <c r="BE7" s="265"/>
      <c r="BF7" s="265"/>
      <c r="BG7" s="265"/>
      <c r="BH7" s="265"/>
      <c r="BI7" s="265"/>
      <c r="BJ7" s="265"/>
      <c r="BK7" s="265"/>
      <c r="BL7" s="265"/>
      <c r="BM7" s="265"/>
      <c r="BN7" s="265"/>
      <c r="BO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CR7" s="265"/>
      <c r="CS7" s="265"/>
      <c r="CT7" s="265"/>
      <c r="CU7" s="265"/>
      <c r="CV7" s="265"/>
      <c r="CW7" s="265"/>
      <c r="CX7" s="265"/>
      <c r="CY7" s="265"/>
      <c r="CZ7" s="265"/>
      <c r="DA7" s="265"/>
      <c r="DB7" s="265"/>
      <c r="DC7" s="265"/>
      <c r="DD7" s="265"/>
      <c r="DE7" s="265"/>
      <c r="DF7" s="265"/>
      <c r="DG7" s="265"/>
      <c r="DH7" s="265"/>
      <c r="DI7" s="265"/>
      <c r="DJ7" s="265"/>
      <c r="DK7" s="265"/>
      <c r="DL7" s="265"/>
      <c r="DM7" s="265"/>
      <c r="DN7" s="265"/>
      <c r="DO7" s="265"/>
      <c r="DP7" s="265"/>
      <c r="DQ7" s="265"/>
      <c r="DR7" s="265"/>
      <c r="DS7" s="265"/>
      <c r="DT7" s="265"/>
      <c r="DU7" s="265"/>
      <c r="DV7" s="265"/>
      <c r="DW7" s="265"/>
      <c r="DX7" s="265"/>
      <c r="DY7" s="265"/>
      <c r="DZ7" s="265"/>
      <c r="EA7" s="265"/>
      <c r="EB7" s="265"/>
      <c r="EC7" s="265"/>
      <c r="ED7" s="265"/>
    </row>
    <row r="8" spans="1:134" ht="15" x14ac:dyDescent="0.25">
      <c r="A8" s="209"/>
      <c r="B8" s="210"/>
      <c r="C8" s="210"/>
      <c r="D8" s="223"/>
      <c r="E8" s="210"/>
      <c r="F8" s="211"/>
      <c r="G8" s="211"/>
      <c r="H8" s="211"/>
      <c r="I8" s="211"/>
      <c r="J8" s="211"/>
      <c r="K8" s="211"/>
      <c r="L8" s="211"/>
      <c r="M8" s="211"/>
      <c r="N8" s="211"/>
      <c r="O8" s="211"/>
      <c r="P8" s="211"/>
      <c r="Q8" s="211"/>
      <c r="R8" s="211"/>
      <c r="S8" s="211"/>
      <c r="T8" s="212"/>
      <c r="U8" s="224">
        <f t="shared" si="0"/>
        <v>45078</v>
      </c>
      <c r="V8" s="225" t="s">
        <v>181</v>
      </c>
      <c r="W8" s="226">
        <v>2200</v>
      </c>
      <c r="X8" s="227">
        <v>3000</v>
      </c>
      <c r="Y8" s="228">
        <v>3967.1790000000001</v>
      </c>
      <c r="Z8" s="228">
        <v>1981.0940000000001</v>
      </c>
      <c r="AA8" s="228">
        <v>4605.7979999999998</v>
      </c>
      <c r="AB8" s="228">
        <v>2795.4589999999998</v>
      </c>
      <c r="AC8" s="228">
        <v>5642.125</v>
      </c>
      <c r="AD8" s="228">
        <v>2780.8209999999999</v>
      </c>
      <c r="AE8" s="228">
        <v>3146.181</v>
      </c>
      <c r="AF8" s="228">
        <v>3201.3809999999999</v>
      </c>
      <c r="AG8" s="228">
        <v>4131.3180000000002</v>
      </c>
      <c r="AH8" s="228">
        <v>2789.0279999999998</v>
      </c>
      <c r="AI8" s="228">
        <v>2600.645</v>
      </c>
      <c r="AJ8" s="228">
        <v>1612.1959999999999</v>
      </c>
      <c r="AK8" s="228">
        <v>3987.1950000000002</v>
      </c>
      <c r="AL8" s="228">
        <v>1530.721</v>
      </c>
      <c r="AM8" s="228">
        <v>3180.7</v>
      </c>
      <c r="AN8" s="228">
        <v>2155.1559999999999</v>
      </c>
      <c r="AO8" s="228">
        <v>1875.722</v>
      </c>
      <c r="AP8" s="228">
        <v>3528.72</v>
      </c>
      <c r="AQ8" s="228">
        <v>2853.82</v>
      </c>
      <c r="AR8" s="228">
        <v>3981.7930000000001</v>
      </c>
      <c r="AS8" s="228">
        <v>4793.9719999999998</v>
      </c>
      <c r="AT8" s="228">
        <v>1088.579</v>
      </c>
      <c r="AU8" s="228">
        <v>2790.0010000000002</v>
      </c>
      <c r="AV8" s="228">
        <v>3647.692</v>
      </c>
      <c r="AW8" s="228">
        <v>3275.6509999999998</v>
      </c>
      <c r="AX8" s="228">
        <v>3209.4369999999999</v>
      </c>
      <c r="AY8" s="228">
        <v>2557.4050000000002</v>
      </c>
      <c r="AZ8" s="228">
        <v>2252.0349999999999</v>
      </c>
      <c r="BA8" s="228">
        <v>5001.6130000000003</v>
      </c>
      <c r="BB8" s="228">
        <v>2513.6579999999999</v>
      </c>
      <c r="BC8" s="265"/>
      <c r="BD8" s="265"/>
      <c r="BE8" s="265"/>
      <c r="BF8" s="265"/>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265"/>
      <c r="CW8" s="265"/>
      <c r="CX8" s="265"/>
      <c r="CY8" s="265"/>
      <c r="CZ8" s="265"/>
      <c r="DA8" s="265"/>
      <c r="DB8" s="265"/>
      <c r="DC8" s="265"/>
      <c r="DD8" s="265"/>
      <c r="DE8" s="265"/>
      <c r="DF8" s="265"/>
      <c r="DG8" s="265"/>
      <c r="DH8" s="265"/>
      <c r="DI8" s="265"/>
      <c r="DJ8" s="265"/>
      <c r="DK8" s="265"/>
      <c r="DL8" s="265"/>
      <c r="DM8" s="265"/>
      <c r="DN8" s="265"/>
      <c r="DO8" s="265"/>
      <c r="DP8" s="265"/>
      <c r="DQ8" s="265"/>
      <c r="DR8" s="265"/>
      <c r="DS8" s="265"/>
      <c r="DT8" s="265"/>
      <c r="DU8" s="265"/>
      <c r="DV8" s="265"/>
      <c r="DW8" s="265"/>
      <c r="DX8" s="265"/>
      <c r="DY8" s="265"/>
      <c r="DZ8" s="265"/>
      <c r="EA8" s="265"/>
      <c r="EB8" s="265"/>
      <c r="EC8" s="265"/>
      <c r="ED8" s="265"/>
    </row>
    <row r="9" spans="1:134" ht="15" x14ac:dyDescent="0.25">
      <c r="A9" s="229"/>
      <c r="B9" s="211"/>
      <c r="C9" s="211"/>
      <c r="D9" s="211"/>
      <c r="E9" s="211"/>
      <c r="F9" s="211"/>
      <c r="G9" s="211"/>
      <c r="H9" s="211"/>
      <c r="I9" s="211"/>
      <c r="J9" s="211"/>
      <c r="K9" s="211"/>
      <c r="L9" s="211"/>
      <c r="M9" s="211"/>
      <c r="N9" s="211"/>
      <c r="O9" s="211"/>
      <c r="P9" s="211"/>
      <c r="Q9" s="211"/>
      <c r="R9" s="211"/>
      <c r="S9" s="211"/>
      <c r="T9" s="212"/>
      <c r="U9" s="224">
        <f t="shared" si="0"/>
        <v>45108</v>
      </c>
      <c r="V9" s="225" t="s">
        <v>181</v>
      </c>
      <c r="W9" s="226">
        <v>733</v>
      </c>
      <c r="X9" s="227">
        <v>1000</v>
      </c>
      <c r="Y9" s="228">
        <v>1704.3109999999999</v>
      </c>
      <c r="Z9" s="228">
        <v>755.88</v>
      </c>
      <c r="AA9" s="228">
        <v>1979.6210000000001</v>
      </c>
      <c r="AB9" s="228">
        <v>613.98299999999995</v>
      </c>
      <c r="AC9" s="228">
        <v>4445.6319999999996</v>
      </c>
      <c r="AD9" s="228">
        <v>1036.4549999999999</v>
      </c>
      <c r="AE9" s="228">
        <v>937.56200000000001</v>
      </c>
      <c r="AF9" s="228">
        <v>1914.0139999999999</v>
      </c>
      <c r="AG9" s="228">
        <v>2238.67</v>
      </c>
      <c r="AH9" s="228">
        <v>601.90599999999995</v>
      </c>
      <c r="AI9" s="228">
        <v>676.29600000000005</v>
      </c>
      <c r="AJ9" s="228">
        <v>321.24400000000003</v>
      </c>
      <c r="AK9" s="228">
        <v>1028.7159999999999</v>
      </c>
      <c r="AL9" s="228">
        <v>598.69899999999996</v>
      </c>
      <c r="AM9" s="228">
        <v>1271.7929999999999</v>
      </c>
      <c r="AN9" s="228">
        <v>481.35599999999999</v>
      </c>
      <c r="AO9" s="228">
        <v>582.90599999999995</v>
      </c>
      <c r="AP9" s="228">
        <v>1908.454</v>
      </c>
      <c r="AQ9" s="228">
        <v>1586.0039999999999</v>
      </c>
      <c r="AR9" s="228">
        <v>1445.885</v>
      </c>
      <c r="AS9" s="228">
        <v>3328.6970000000001</v>
      </c>
      <c r="AT9" s="228">
        <v>255.24799999999999</v>
      </c>
      <c r="AU9" s="228">
        <v>772.553</v>
      </c>
      <c r="AV9" s="228">
        <v>1216.21</v>
      </c>
      <c r="AW9" s="228">
        <v>1277.5350000000001</v>
      </c>
      <c r="AX9" s="228">
        <v>971.28399999999999</v>
      </c>
      <c r="AY9" s="228">
        <v>773.73299999999995</v>
      </c>
      <c r="AZ9" s="228">
        <v>478.70699999999999</v>
      </c>
      <c r="BA9" s="228">
        <v>2937.8620000000001</v>
      </c>
      <c r="BB9" s="228">
        <v>644.84900000000005</v>
      </c>
      <c r="BC9" s="265"/>
      <c r="BD9" s="265"/>
      <c r="BE9" s="265"/>
      <c r="BF9" s="265"/>
      <c r="BG9" s="265"/>
      <c r="BH9" s="265"/>
      <c r="BI9" s="265"/>
      <c r="BJ9" s="265"/>
      <c r="BK9" s="265"/>
      <c r="BL9" s="265"/>
      <c r="BM9" s="265"/>
      <c r="BN9" s="265"/>
      <c r="BO9" s="265"/>
      <c r="BP9" s="265"/>
      <c r="BQ9" s="265"/>
      <c r="BR9" s="265"/>
      <c r="BS9" s="265"/>
      <c r="BT9" s="265"/>
      <c r="BU9" s="265"/>
      <c r="BV9" s="265"/>
      <c r="BW9" s="265"/>
      <c r="BX9" s="265"/>
      <c r="BY9" s="265"/>
      <c r="BZ9" s="265"/>
      <c r="CA9" s="265"/>
      <c r="CB9" s="265"/>
      <c r="CC9" s="265"/>
      <c r="CD9" s="265"/>
      <c r="CE9" s="265"/>
      <c r="CF9" s="265"/>
      <c r="CG9" s="265"/>
      <c r="CH9" s="265"/>
      <c r="CI9" s="265"/>
      <c r="CJ9" s="265"/>
      <c r="CK9" s="265"/>
      <c r="CL9" s="265"/>
      <c r="CM9" s="265"/>
      <c r="CN9" s="265"/>
      <c r="CO9" s="265"/>
      <c r="CP9" s="265"/>
      <c r="CQ9" s="265"/>
      <c r="CR9" s="265"/>
      <c r="CS9" s="265"/>
      <c r="CT9" s="265"/>
      <c r="CU9" s="265"/>
      <c r="CV9" s="265"/>
      <c r="CW9" s="265"/>
      <c r="CX9" s="265"/>
      <c r="CY9" s="265"/>
      <c r="CZ9" s="265"/>
      <c r="DA9" s="265"/>
      <c r="DB9" s="265"/>
      <c r="DC9" s="265"/>
      <c r="DD9" s="265"/>
      <c r="DE9" s="265"/>
      <c r="DF9" s="265"/>
      <c r="DG9" s="265"/>
      <c r="DH9" s="265"/>
      <c r="DI9" s="265"/>
      <c r="DJ9" s="265"/>
      <c r="DK9" s="265"/>
      <c r="DL9" s="265"/>
      <c r="DM9" s="265"/>
      <c r="DN9" s="265"/>
      <c r="DO9" s="265"/>
      <c r="DP9" s="265"/>
      <c r="DQ9" s="265"/>
      <c r="DR9" s="265"/>
      <c r="DS9" s="265"/>
      <c r="DT9" s="265"/>
      <c r="DU9" s="265"/>
      <c r="DV9" s="265"/>
      <c r="DW9" s="265"/>
      <c r="DX9" s="265"/>
      <c r="DY9" s="265"/>
      <c r="DZ9" s="265"/>
      <c r="EA9" s="265"/>
      <c r="EB9" s="265"/>
      <c r="EC9" s="265"/>
      <c r="ED9" s="265"/>
    </row>
    <row r="10" spans="1:134" ht="15" x14ac:dyDescent="0.25">
      <c r="A10" s="229"/>
      <c r="B10" s="211">
        <v>4</v>
      </c>
      <c r="C10" s="211" t="str">
        <f>LOOKUP($B$10,NodeID,RangeName)</f>
        <v>POWEL_IN</v>
      </c>
      <c r="D10" s="211"/>
      <c r="E10" s="211"/>
      <c r="F10" s="211"/>
      <c r="G10" s="211"/>
      <c r="H10" s="211"/>
      <c r="I10" s="211"/>
      <c r="J10" s="211"/>
      <c r="K10" s="211"/>
      <c r="L10" s="211"/>
      <c r="M10" s="211"/>
      <c r="N10" s="211"/>
      <c r="O10" s="211"/>
      <c r="P10" s="211"/>
      <c r="Q10" s="211"/>
      <c r="R10" s="211"/>
      <c r="S10" s="211"/>
      <c r="T10" s="212"/>
      <c r="U10" s="224">
        <f t="shared" si="0"/>
        <v>45139</v>
      </c>
      <c r="V10" s="225" t="s">
        <v>181</v>
      </c>
      <c r="W10" s="226">
        <v>359</v>
      </c>
      <c r="X10" s="227">
        <v>370</v>
      </c>
      <c r="Y10" s="228">
        <v>522.29100000000005</v>
      </c>
      <c r="Z10" s="228">
        <v>365.73599999999999</v>
      </c>
      <c r="AA10" s="228">
        <v>658.44799999999998</v>
      </c>
      <c r="AB10" s="228">
        <v>259.59699999999998</v>
      </c>
      <c r="AC10" s="228">
        <v>1160.4459999999999</v>
      </c>
      <c r="AD10" s="228">
        <v>307.74400000000003</v>
      </c>
      <c r="AE10" s="228">
        <v>536.79200000000003</v>
      </c>
      <c r="AF10" s="228">
        <v>598.29399999999998</v>
      </c>
      <c r="AG10" s="228">
        <v>802.47199999999998</v>
      </c>
      <c r="AH10" s="228">
        <v>265.58</v>
      </c>
      <c r="AI10" s="228">
        <v>354.048</v>
      </c>
      <c r="AJ10" s="228">
        <v>158.13</v>
      </c>
      <c r="AK10" s="228">
        <v>366.197</v>
      </c>
      <c r="AL10" s="228">
        <v>268.95</v>
      </c>
      <c r="AM10" s="228">
        <v>429.94600000000003</v>
      </c>
      <c r="AN10" s="228">
        <v>291.37099999999998</v>
      </c>
      <c r="AO10" s="228">
        <v>336.91500000000002</v>
      </c>
      <c r="AP10" s="228">
        <v>534.34699999999998</v>
      </c>
      <c r="AQ10" s="228">
        <v>436.75400000000002</v>
      </c>
      <c r="AR10" s="228">
        <v>534.971</v>
      </c>
      <c r="AS10" s="228">
        <v>769.70699999999999</v>
      </c>
      <c r="AT10" s="228">
        <v>178.126</v>
      </c>
      <c r="AU10" s="228">
        <v>375.05900000000003</v>
      </c>
      <c r="AV10" s="228">
        <v>479.565</v>
      </c>
      <c r="AW10" s="228">
        <v>367.08600000000001</v>
      </c>
      <c r="AX10" s="228">
        <v>372.91500000000002</v>
      </c>
      <c r="AY10" s="228">
        <v>350.98</v>
      </c>
      <c r="AZ10" s="228">
        <v>230.167</v>
      </c>
      <c r="BA10" s="228">
        <v>720.26300000000003</v>
      </c>
      <c r="BB10" s="228">
        <v>254.52500000000001</v>
      </c>
      <c r="BC10" s="265"/>
      <c r="BD10" s="265"/>
      <c r="BE10" s="265"/>
      <c r="BF10" s="265"/>
      <c r="BG10" s="265"/>
      <c r="BH10" s="265"/>
      <c r="BI10" s="265"/>
      <c r="BJ10" s="265"/>
      <c r="BK10" s="265"/>
      <c r="BL10" s="265"/>
      <c r="BM10" s="265"/>
      <c r="BN10" s="265"/>
      <c r="BO10" s="265"/>
      <c r="BP10" s="265"/>
      <c r="BQ10" s="265"/>
      <c r="BR10" s="265"/>
      <c r="BS10" s="265"/>
      <c r="BT10" s="265"/>
      <c r="BU10" s="265"/>
      <c r="BV10" s="265"/>
      <c r="BW10" s="265"/>
      <c r="BX10" s="265"/>
      <c r="BY10" s="265"/>
      <c r="BZ10" s="265"/>
      <c r="CA10" s="265"/>
      <c r="CB10" s="265"/>
      <c r="CC10" s="265"/>
      <c r="CD10" s="265"/>
      <c r="CE10" s="265"/>
      <c r="CF10" s="265"/>
      <c r="CG10" s="265"/>
      <c r="CH10" s="265"/>
      <c r="CI10" s="265"/>
      <c r="CJ10" s="265"/>
      <c r="CK10" s="265"/>
      <c r="CL10" s="265"/>
      <c r="CM10" s="265"/>
      <c r="CN10" s="265"/>
      <c r="CO10" s="265"/>
      <c r="CP10" s="265"/>
      <c r="CQ10" s="265"/>
      <c r="CR10" s="265"/>
      <c r="CS10" s="265"/>
      <c r="CT10" s="265"/>
      <c r="CU10" s="265"/>
      <c r="CV10" s="265"/>
      <c r="CW10" s="265"/>
      <c r="CX10" s="265"/>
      <c r="CY10" s="265"/>
      <c r="CZ10" s="265"/>
      <c r="DA10" s="265"/>
      <c r="DB10" s="265"/>
      <c r="DC10" s="265"/>
      <c r="DD10" s="265"/>
      <c r="DE10" s="265"/>
      <c r="DF10" s="265"/>
      <c r="DG10" s="265"/>
      <c r="DH10" s="265"/>
      <c r="DI10" s="265"/>
      <c r="DJ10" s="265"/>
      <c r="DK10" s="265"/>
      <c r="DL10" s="265"/>
      <c r="DM10" s="265"/>
      <c r="DN10" s="265"/>
      <c r="DO10" s="265"/>
      <c r="DP10" s="265"/>
      <c r="DQ10" s="265"/>
      <c r="DR10" s="265"/>
      <c r="DS10" s="265"/>
      <c r="DT10" s="265"/>
      <c r="DU10" s="265"/>
      <c r="DV10" s="265"/>
      <c r="DW10" s="265"/>
      <c r="DX10" s="265"/>
      <c r="DY10" s="265"/>
      <c r="DZ10" s="265"/>
      <c r="EA10" s="265"/>
      <c r="EB10" s="265"/>
      <c r="EC10" s="265"/>
      <c r="ED10" s="265"/>
    </row>
    <row r="11" spans="1:134" ht="15" x14ac:dyDescent="0.25">
      <c r="A11" s="229"/>
      <c r="B11" s="211"/>
      <c r="C11" s="211"/>
      <c r="D11" s="211"/>
      <c r="E11" s="211"/>
      <c r="F11" s="211"/>
      <c r="G11" s="211"/>
      <c r="H11" s="211"/>
      <c r="I11" s="211"/>
      <c r="J11" s="211"/>
      <c r="K11" s="211"/>
      <c r="L11" s="211"/>
      <c r="M11" s="211"/>
      <c r="N11" s="211"/>
      <c r="O11" s="211"/>
      <c r="P11" s="211"/>
      <c r="Q11" s="211"/>
      <c r="R11" s="211"/>
      <c r="S11" s="211"/>
      <c r="T11" s="212"/>
      <c r="U11" s="224">
        <f t="shared" si="0"/>
        <v>45170</v>
      </c>
      <c r="V11" s="225" t="s">
        <v>181</v>
      </c>
      <c r="W11" s="226">
        <v>285</v>
      </c>
      <c r="X11" s="227">
        <v>340</v>
      </c>
      <c r="Y11" s="228">
        <v>458.64600000000002</v>
      </c>
      <c r="Z11" s="228">
        <v>341.50900000000001</v>
      </c>
      <c r="AA11" s="228">
        <v>538.06299999999999</v>
      </c>
      <c r="AB11" s="228">
        <v>321.41399999999999</v>
      </c>
      <c r="AC11" s="228">
        <v>552.96799999999996</v>
      </c>
      <c r="AD11" s="228">
        <v>315.22699999999998</v>
      </c>
      <c r="AE11" s="228">
        <v>532.98199999999997</v>
      </c>
      <c r="AF11" s="228">
        <v>391.46899999999999</v>
      </c>
      <c r="AG11" s="228">
        <v>508.279</v>
      </c>
      <c r="AH11" s="228">
        <v>301.16000000000003</v>
      </c>
      <c r="AI11" s="228">
        <v>279.15800000000002</v>
      </c>
      <c r="AJ11" s="228">
        <v>268.14299999999997</v>
      </c>
      <c r="AK11" s="228">
        <v>485.52600000000001</v>
      </c>
      <c r="AL11" s="228">
        <v>338.49099999999999</v>
      </c>
      <c r="AM11" s="228">
        <v>315.2</v>
      </c>
      <c r="AN11" s="228">
        <v>322.44499999999999</v>
      </c>
      <c r="AO11" s="228">
        <v>349.76</v>
      </c>
      <c r="AP11" s="228">
        <v>380.55099999999999</v>
      </c>
      <c r="AQ11" s="228">
        <v>291.851</v>
      </c>
      <c r="AR11" s="228">
        <v>333.31200000000001</v>
      </c>
      <c r="AS11" s="228">
        <v>457.84699999999998</v>
      </c>
      <c r="AT11" s="228">
        <v>184.68</v>
      </c>
      <c r="AU11" s="228">
        <v>531.57799999999997</v>
      </c>
      <c r="AV11" s="228">
        <v>444.12</v>
      </c>
      <c r="AW11" s="228">
        <v>291.02999999999997</v>
      </c>
      <c r="AX11" s="228">
        <v>356.66500000000002</v>
      </c>
      <c r="AY11" s="228">
        <v>264.71699999999998</v>
      </c>
      <c r="AZ11" s="228">
        <v>216.60400000000001</v>
      </c>
      <c r="BA11" s="228">
        <v>414.084</v>
      </c>
      <c r="BB11" s="228">
        <v>240.47900000000001</v>
      </c>
      <c r="BC11" s="265"/>
      <c r="BD11" s="265"/>
      <c r="BE11" s="265"/>
      <c r="BF11" s="265"/>
      <c r="BG11" s="265"/>
      <c r="BH11" s="265"/>
      <c r="BI11" s="265"/>
      <c r="BJ11" s="265"/>
      <c r="BK11" s="265"/>
      <c r="BL11" s="265"/>
      <c r="BM11" s="265"/>
      <c r="BN11" s="265"/>
      <c r="BO11" s="265"/>
      <c r="BP11" s="265"/>
      <c r="BQ11" s="265"/>
      <c r="BR11" s="265"/>
      <c r="BS11" s="265"/>
      <c r="BT11" s="265"/>
      <c r="BU11" s="265"/>
      <c r="BV11" s="265"/>
      <c r="BW11" s="265"/>
      <c r="BX11" s="265"/>
      <c r="BY11" s="265"/>
      <c r="BZ11" s="265"/>
      <c r="CA11" s="265"/>
      <c r="CB11" s="265"/>
      <c r="CC11" s="265"/>
      <c r="CD11" s="265"/>
      <c r="CE11" s="265"/>
      <c r="CF11" s="265"/>
      <c r="CG11" s="265"/>
      <c r="CH11" s="265"/>
      <c r="CI11" s="265"/>
      <c r="CJ11" s="265"/>
      <c r="CK11" s="265"/>
      <c r="CL11" s="265"/>
      <c r="CM11" s="265"/>
      <c r="CN11" s="265"/>
      <c r="CO11" s="265"/>
      <c r="CP11" s="265"/>
      <c r="CQ11" s="265"/>
      <c r="CR11" s="265"/>
      <c r="CS11" s="265"/>
      <c r="CT11" s="265"/>
      <c r="CU11" s="265"/>
      <c r="CV11" s="265"/>
      <c r="CW11" s="265"/>
      <c r="CX11" s="265"/>
      <c r="CY11" s="265"/>
      <c r="CZ11" s="265"/>
      <c r="DA11" s="265"/>
      <c r="DB11" s="265"/>
      <c r="DC11" s="265"/>
      <c r="DD11" s="265"/>
      <c r="DE11" s="265"/>
      <c r="DF11" s="265"/>
      <c r="DG11" s="265"/>
      <c r="DH11" s="265"/>
      <c r="DI11" s="265"/>
      <c r="DJ11" s="265"/>
      <c r="DK11" s="265"/>
      <c r="DL11" s="265"/>
      <c r="DM11" s="265"/>
      <c r="DN11" s="265"/>
      <c r="DO11" s="265"/>
      <c r="DP11" s="265"/>
      <c r="DQ11" s="265"/>
      <c r="DR11" s="265"/>
      <c r="DS11" s="265"/>
      <c r="DT11" s="265"/>
      <c r="DU11" s="265"/>
      <c r="DV11" s="265"/>
      <c r="DW11" s="265"/>
      <c r="DX11" s="265"/>
      <c r="DY11" s="265"/>
      <c r="DZ11" s="265"/>
      <c r="EA11" s="265"/>
      <c r="EB11" s="265"/>
      <c r="EC11" s="265"/>
      <c r="ED11" s="265"/>
    </row>
    <row r="12" spans="1:134" ht="15" x14ac:dyDescent="0.25">
      <c r="A12" s="229"/>
      <c r="B12" s="211"/>
      <c r="C12" s="211"/>
      <c r="D12" s="211"/>
      <c r="E12" s="211"/>
      <c r="F12" s="211"/>
      <c r="G12" s="211"/>
      <c r="H12" s="211"/>
      <c r="I12" s="211"/>
      <c r="J12" s="211"/>
      <c r="K12" s="211"/>
      <c r="L12" s="211"/>
      <c r="M12" s="211"/>
      <c r="N12" s="211"/>
      <c r="O12" s="211"/>
      <c r="P12" s="211"/>
      <c r="Q12" s="211"/>
      <c r="R12" s="211"/>
      <c r="S12" s="211"/>
      <c r="T12" s="212"/>
      <c r="U12" s="224">
        <f t="shared" si="0"/>
        <v>45200</v>
      </c>
      <c r="V12" s="225" t="s">
        <v>181</v>
      </c>
      <c r="W12" s="226">
        <v>350</v>
      </c>
      <c r="X12" s="227">
        <v>417</v>
      </c>
      <c r="Y12" s="228">
        <v>401.52</v>
      </c>
      <c r="Z12" s="228">
        <v>345.78</v>
      </c>
      <c r="AA12" s="228">
        <v>560.69299999999998</v>
      </c>
      <c r="AB12" s="228">
        <v>506.911</v>
      </c>
      <c r="AC12" s="228">
        <v>645.12400000000002</v>
      </c>
      <c r="AD12" s="228">
        <v>517.33500000000004</v>
      </c>
      <c r="AE12" s="228">
        <v>782.93299999999999</v>
      </c>
      <c r="AF12" s="228">
        <v>530.33799999999997</v>
      </c>
      <c r="AG12" s="228">
        <v>432.64299999999997</v>
      </c>
      <c r="AH12" s="228">
        <v>490.20400000000001</v>
      </c>
      <c r="AI12" s="228">
        <v>344.65</v>
      </c>
      <c r="AJ12" s="228">
        <v>417.11799999999999</v>
      </c>
      <c r="AK12" s="228">
        <v>429.45400000000001</v>
      </c>
      <c r="AL12" s="228">
        <v>553.36900000000003</v>
      </c>
      <c r="AM12" s="228">
        <v>575.70399999999995</v>
      </c>
      <c r="AN12" s="228">
        <v>1094.595</v>
      </c>
      <c r="AO12" s="228">
        <v>574.28099999999995</v>
      </c>
      <c r="AP12" s="228">
        <v>418.27199999999999</v>
      </c>
      <c r="AQ12" s="228">
        <v>400.96699999999998</v>
      </c>
      <c r="AR12" s="228">
        <v>506.01499999999999</v>
      </c>
      <c r="AS12" s="228">
        <v>590.91099999999994</v>
      </c>
      <c r="AT12" s="228">
        <v>278.43400000000003</v>
      </c>
      <c r="AU12" s="228">
        <v>679.71</v>
      </c>
      <c r="AV12" s="228">
        <v>716.52300000000002</v>
      </c>
      <c r="AW12" s="228">
        <v>436.90100000000001</v>
      </c>
      <c r="AX12" s="228">
        <v>504.60199999999998</v>
      </c>
      <c r="AY12" s="228">
        <v>479.81700000000001</v>
      </c>
      <c r="AZ12" s="228">
        <v>441.24400000000003</v>
      </c>
      <c r="BA12" s="228">
        <v>484.84699999999998</v>
      </c>
      <c r="BB12" s="228">
        <v>342.38499999999999</v>
      </c>
      <c r="BC12" s="265"/>
      <c r="BD12" s="265"/>
      <c r="BE12" s="265"/>
      <c r="BF12" s="265"/>
      <c r="BG12" s="265"/>
      <c r="BH12" s="265"/>
      <c r="BI12" s="265"/>
      <c r="BJ12" s="265"/>
      <c r="BK12" s="265"/>
      <c r="BL12" s="265"/>
      <c r="BM12" s="265"/>
      <c r="BN12" s="265"/>
      <c r="BO12" s="265"/>
      <c r="BP12" s="265"/>
      <c r="BQ12" s="265"/>
      <c r="BR12" s="265"/>
      <c r="BS12" s="265"/>
      <c r="BT12" s="265"/>
      <c r="BU12" s="265"/>
      <c r="BV12" s="265"/>
      <c r="BW12" s="265"/>
      <c r="BX12" s="265"/>
      <c r="BY12" s="265"/>
      <c r="BZ12" s="265"/>
      <c r="CA12" s="265"/>
      <c r="CB12" s="265"/>
      <c r="CC12" s="265"/>
      <c r="CD12" s="265"/>
      <c r="CE12" s="265"/>
      <c r="CF12" s="265"/>
      <c r="CG12" s="265"/>
      <c r="CH12" s="265"/>
      <c r="CI12" s="265"/>
      <c r="CJ12" s="265"/>
      <c r="CK12" s="265"/>
      <c r="CL12" s="265"/>
      <c r="CM12" s="265"/>
      <c r="CN12" s="265"/>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c r="EA12" s="265"/>
      <c r="EB12" s="265"/>
      <c r="EC12" s="265"/>
      <c r="ED12" s="265"/>
    </row>
    <row r="13" spans="1:134" ht="15" x14ac:dyDescent="0.25">
      <c r="A13" s="229"/>
      <c r="B13" s="211"/>
      <c r="C13" s="211"/>
      <c r="D13" s="211"/>
      <c r="E13" s="211"/>
      <c r="F13" s="211"/>
      <c r="G13" s="211"/>
      <c r="H13" s="211"/>
      <c r="I13" s="211"/>
      <c r="J13" s="211"/>
      <c r="K13" s="211"/>
      <c r="L13" s="211"/>
      <c r="M13" s="211"/>
      <c r="N13" s="211"/>
      <c r="O13" s="211"/>
      <c r="P13" s="211"/>
      <c r="Q13" s="211"/>
      <c r="R13" s="211"/>
      <c r="S13" s="211"/>
      <c r="T13" s="212"/>
      <c r="U13" s="224">
        <f t="shared" si="0"/>
        <v>45231</v>
      </c>
      <c r="V13" s="225" t="s">
        <v>181</v>
      </c>
      <c r="W13" s="226">
        <v>429</v>
      </c>
      <c r="X13" s="227">
        <v>461</v>
      </c>
      <c r="Y13" s="228">
        <v>492.00599999999997</v>
      </c>
      <c r="Z13" s="228">
        <v>416.88200000000001</v>
      </c>
      <c r="AA13" s="228">
        <v>553.87599999999998</v>
      </c>
      <c r="AB13" s="228">
        <v>524.85900000000004</v>
      </c>
      <c r="AC13" s="228">
        <v>585.08699999999999</v>
      </c>
      <c r="AD13" s="228">
        <v>547.68799999999999</v>
      </c>
      <c r="AE13" s="228">
        <v>559.16600000000005</v>
      </c>
      <c r="AF13" s="228">
        <v>628.78700000000003</v>
      </c>
      <c r="AG13" s="228">
        <v>442.64100000000002</v>
      </c>
      <c r="AH13" s="228">
        <v>487.315</v>
      </c>
      <c r="AI13" s="228">
        <v>424.23700000000002</v>
      </c>
      <c r="AJ13" s="228">
        <v>411.82799999999997</v>
      </c>
      <c r="AK13" s="228">
        <v>461.20499999999998</v>
      </c>
      <c r="AL13" s="228">
        <v>664.55</v>
      </c>
      <c r="AM13" s="228">
        <v>552.27599999999995</v>
      </c>
      <c r="AN13" s="228">
        <v>620.94799999999998</v>
      </c>
      <c r="AO13" s="228">
        <v>528.072</v>
      </c>
      <c r="AP13" s="228">
        <v>449.87700000000001</v>
      </c>
      <c r="AQ13" s="228">
        <v>468.57299999999998</v>
      </c>
      <c r="AR13" s="228">
        <v>527.68799999999999</v>
      </c>
      <c r="AS13" s="228">
        <v>575.18799999999999</v>
      </c>
      <c r="AT13" s="228">
        <v>345.51499999999999</v>
      </c>
      <c r="AU13" s="228">
        <v>577.82100000000003</v>
      </c>
      <c r="AV13" s="228">
        <v>526.25</v>
      </c>
      <c r="AW13" s="228">
        <v>458.15699999999998</v>
      </c>
      <c r="AX13" s="228">
        <v>479.42399999999998</v>
      </c>
      <c r="AY13" s="228">
        <v>445.822</v>
      </c>
      <c r="AZ13" s="228">
        <v>449.83800000000002</v>
      </c>
      <c r="BA13" s="228">
        <v>526.23099999999999</v>
      </c>
      <c r="BB13" s="228">
        <v>465.43</v>
      </c>
      <c r="BC13" s="265"/>
      <c r="BD13" s="265"/>
      <c r="BE13" s="265"/>
      <c r="BF13" s="265"/>
      <c r="BG13" s="265"/>
      <c r="BH13" s="265"/>
      <c r="BI13" s="265"/>
      <c r="BJ13" s="265"/>
      <c r="BK13" s="265"/>
      <c r="BL13" s="265"/>
      <c r="BM13" s="265"/>
      <c r="BN13" s="265"/>
      <c r="BO13" s="265"/>
      <c r="BP13" s="265"/>
      <c r="BQ13" s="265"/>
      <c r="BR13" s="265"/>
      <c r="BS13" s="265"/>
      <c r="BT13" s="265"/>
      <c r="BU13" s="265"/>
      <c r="BV13" s="265"/>
      <c r="BW13" s="265"/>
      <c r="BX13" s="265"/>
      <c r="BY13" s="265"/>
      <c r="BZ13" s="265"/>
      <c r="CA13" s="265"/>
      <c r="CB13" s="265"/>
      <c r="CC13" s="265"/>
      <c r="CD13" s="265"/>
      <c r="CE13" s="265"/>
      <c r="CF13" s="265"/>
      <c r="CG13" s="265"/>
      <c r="CH13" s="265"/>
      <c r="CI13" s="265"/>
      <c r="CJ13" s="265"/>
      <c r="CK13" s="265"/>
      <c r="CL13" s="265"/>
      <c r="CM13" s="265"/>
      <c r="CN13" s="265"/>
      <c r="CO13" s="265"/>
      <c r="CP13" s="265"/>
      <c r="CQ13" s="265"/>
      <c r="CR13" s="265"/>
      <c r="CS13" s="265"/>
      <c r="CT13" s="265"/>
      <c r="CU13" s="265"/>
      <c r="CV13" s="265"/>
      <c r="CW13" s="265"/>
      <c r="CX13" s="265"/>
      <c r="CY13" s="265"/>
      <c r="CZ13" s="265"/>
      <c r="DA13" s="265"/>
      <c r="DB13" s="265"/>
      <c r="DC13" s="265"/>
      <c r="DD13" s="265"/>
      <c r="DE13" s="265"/>
      <c r="DF13" s="265"/>
      <c r="DG13" s="265"/>
      <c r="DH13" s="265"/>
      <c r="DI13" s="265"/>
      <c r="DJ13" s="265"/>
      <c r="DK13" s="265"/>
      <c r="DL13" s="265"/>
      <c r="DM13" s="265"/>
      <c r="DN13" s="265"/>
      <c r="DO13" s="265"/>
      <c r="DP13" s="265"/>
      <c r="DQ13" s="265"/>
      <c r="DR13" s="265"/>
      <c r="DS13" s="265"/>
      <c r="DT13" s="265"/>
      <c r="DU13" s="265"/>
      <c r="DV13" s="265"/>
      <c r="DW13" s="265"/>
      <c r="DX13" s="265"/>
      <c r="DY13" s="265"/>
      <c r="DZ13" s="265"/>
      <c r="EA13" s="265"/>
      <c r="EB13" s="265"/>
      <c r="EC13" s="265"/>
      <c r="ED13" s="265"/>
    </row>
    <row r="14" spans="1:134" ht="15" x14ac:dyDescent="0.25">
      <c r="A14" s="229"/>
      <c r="B14" s="211"/>
      <c r="C14" s="211"/>
      <c r="D14" s="211"/>
      <c r="E14" s="211"/>
      <c r="F14" s="211"/>
      <c r="G14" s="211"/>
      <c r="H14" s="211"/>
      <c r="I14" s="211"/>
      <c r="J14" s="211"/>
      <c r="K14" s="211"/>
      <c r="L14" s="211"/>
      <c r="M14" s="211"/>
      <c r="N14" s="211"/>
      <c r="O14" s="211"/>
      <c r="P14" s="211"/>
      <c r="Q14" s="211"/>
      <c r="R14" s="211"/>
      <c r="S14" s="211"/>
      <c r="T14" s="212"/>
      <c r="U14" s="224">
        <f t="shared" si="0"/>
        <v>45261</v>
      </c>
      <c r="V14" s="225" t="s">
        <v>181</v>
      </c>
      <c r="W14" s="226">
        <v>347</v>
      </c>
      <c r="X14" s="227">
        <v>361</v>
      </c>
      <c r="Y14" s="228">
        <v>409.166</v>
      </c>
      <c r="Z14" s="228">
        <v>349.98399999999998</v>
      </c>
      <c r="AA14" s="228">
        <v>420.61399999999998</v>
      </c>
      <c r="AB14" s="228">
        <v>403.69</v>
      </c>
      <c r="AC14" s="228">
        <v>505.209</v>
      </c>
      <c r="AD14" s="228">
        <v>486.59199999999998</v>
      </c>
      <c r="AE14" s="228">
        <v>404.577</v>
      </c>
      <c r="AF14" s="228">
        <v>476.30500000000001</v>
      </c>
      <c r="AG14" s="228">
        <v>382.94499999999999</v>
      </c>
      <c r="AH14" s="228">
        <v>372.44200000000001</v>
      </c>
      <c r="AI14" s="228">
        <v>369.71699999999998</v>
      </c>
      <c r="AJ14" s="228">
        <v>330.78500000000003</v>
      </c>
      <c r="AK14" s="228">
        <v>405.22199999999998</v>
      </c>
      <c r="AL14" s="228">
        <v>418.45699999999999</v>
      </c>
      <c r="AM14" s="228">
        <v>399.44400000000002</v>
      </c>
      <c r="AN14" s="228">
        <v>425.86799999999999</v>
      </c>
      <c r="AO14" s="228">
        <v>429.15100000000001</v>
      </c>
      <c r="AP14" s="228">
        <v>397.99</v>
      </c>
      <c r="AQ14" s="228">
        <v>386.56200000000001</v>
      </c>
      <c r="AR14" s="228">
        <v>449.34</v>
      </c>
      <c r="AS14" s="228">
        <v>448.12900000000002</v>
      </c>
      <c r="AT14" s="228">
        <v>318.99900000000002</v>
      </c>
      <c r="AU14" s="228">
        <v>405.61200000000002</v>
      </c>
      <c r="AV14" s="228">
        <v>412.077</v>
      </c>
      <c r="AW14" s="228">
        <v>373.983</v>
      </c>
      <c r="AX14" s="228">
        <v>399.822</v>
      </c>
      <c r="AY14" s="228">
        <v>385.66199999999998</v>
      </c>
      <c r="AZ14" s="228">
        <v>353.928</v>
      </c>
      <c r="BA14" s="228">
        <v>478.70699999999999</v>
      </c>
      <c r="BB14" s="228">
        <v>382.26100000000002</v>
      </c>
      <c r="BC14" s="265"/>
      <c r="BD14" s="265"/>
      <c r="BE14" s="265"/>
      <c r="BF14" s="265"/>
      <c r="BG14" s="265"/>
      <c r="BH14" s="265"/>
      <c r="BI14" s="265"/>
      <c r="BJ14" s="265"/>
      <c r="BK14" s="265"/>
      <c r="BL14" s="265"/>
      <c r="BM14" s="265"/>
      <c r="BN14" s="265"/>
      <c r="BO14" s="265"/>
      <c r="BP14" s="265"/>
      <c r="BQ14" s="265"/>
      <c r="BR14" s="265"/>
      <c r="BS14" s="265"/>
      <c r="BT14" s="265"/>
      <c r="BU14" s="265"/>
      <c r="BV14" s="265"/>
      <c r="BW14" s="265"/>
      <c r="BX14" s="265"/>
      <c r="BY14" s="265"/>
      <c r="BZ14" s="265"/>
      <c r="CA14" s="265"/>
      <c r="CB14" s="265"/>
      <c r="CC14" s="26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c r="DA14" s="265"/>
      <c r="DB14" s="265"/>
      <c r="DC14" s="265"/>
      <c r="DD14" s="265"/>
      <c r="DE14" s="265"/>
      <c r="DF14" s="265"/>
      <c r="DG14" s="265"/>
      <c r="DH14" s="265"/>
      <c r="DI14" s="265"/>
      <c r="DJ14" s="265"/>
      <c r="DK14" s="265"/>
      <c r="DL14" s="265"/>
      <c r="DM14" s="265"/>
      <c r="DN14" s="265"/>
      <c r="DO14" s="265"/>
      <c r="DP14" s="265"/>
      <c r="DQ14" s="265"/>
      <c r="DR14" s="265"/>
      <c r="DS14" s="265"/>
      <c r="DT14" s="265"/>
      <c r="DU14" s="265"/>
      <c r="DV14" s="265"/>
      <c r="DW14" s="265"/>
      <c r="DX14" s="265"/>
      <c r="DY14" s="265"/>
      <c r="DZ14" s="265"/>
      <c r="EA14" s="265"/>
      <c r="EB14" s="265"/>
      <c r="EC14" s="265"/>
      <c r="ED14" s="265"/>
    </row>
    <row r="15" spans="1:134" ht="15" x14ac:dyDescent="0.25">
      <c r="A15" s="229"/>
      <c r="B15" s="210" t="b">
        <v>1</v>
      </c>
      <c r="C15" s="210" t="b">
        <v>1</v>
      </c>
      <c r="D15" s="210" t="b">
        <v>1</v>
      </c>
      <c r="E15" s="211"/>
      <c r="F15" s="211"/>
      <c r="G15" s="211"/>
      <c r="H15" s="211"/>
      <c r="I15" s="211"/>
      <c r="J15" s="211"/>
      <c r="K15" s="211"/>
      <c r="L15" s="211"/>
      <c r="M15" s="211"/>
      <c r="N15" s="211"/>
      <c r="O15" s="211"/>
      <c r="P15" s="211"/>
      <c r="Q15" s="211"/>
      <c r="R15" s="211"/>
      <c r="S15" s="211"/>
      <c r="T15" s="212"/>
      <c r="U15" s="224">
        <f t="shared" si="0"/>
        <v>45292</v>
      </c>
      <c r="V15" s="225" t="s">
        <v>181</v>
      </c>
      <c r="W15" s="226">
        <v>333</v>
      </c>
      <c r="X15" s="227">
        <v>350</v>
      </c>
      <c r="Y15" s="228">
        <v>364.10199999999998</v>
      </c>
      <c r="Z15" s="228">
        <v>421.70600000000002</v>
      </c>
      <c r="AA15" s="228">
        <v>385.67</v>
      </c>
      <c r="AB15" s="228">
        <v>388.95800000000003</v>
      </c>
      <c r="AC15" s="228">
        <v>445.34500000000003</v>
      </c>
      <c r="AD15" s="228">
        <v>440.125</v>
      </c>
      <c r="AE15" s="228">
        <v>366.83100000000002</v>
      </c>
      <c r="AF15" s="228">
        <v>399.30799999999999</v>
      </c>
      <c r="AG15" s="228">
        <v>365.92</v>
      </c>
      <c r="AH15" s="228">
        <v>348.95600000000002</v>
      </c>
      <c r="AI15" s="228">
        <v>331.25200000000001</v>
      </c>
      <c r="AJ15" s="228">
        <v>293.33999999999997</v>
      </c>
      <c r="AK15" s="228">
        <v>367.79700000000003</v>
      </c>
      <c r="AL15" s="228">
        <v>562.351</v>
      </c>
      <c r="AM15" s="228">
        <v>371.69200000000001</v>
      </c>
      <c r="AN15" s="228">
        <v>369.81400000000002</v>
      </c>
      <c r="AO15" s="228">
        <v>356.49599999999998</v>
      </c>
      <c r="AP15" s="228">
        <v>378.44299999999998</v>
      </c>
      <c r="AQ15" s="228">
        <v>350.45600000000002</v>
      </c>
      <c r="AR15" s="228">
        <v>421.63499999999999</v>
      </c>
      <c r="AS15" s="228">
        <v>419.80700000000002</v>
      </c>
      <c r="AT15" s="228">
        <v>285.65600000000001</v>
      </c>
      <c r="AU15" s="228">
        <v>345.85399999999998</v>
      </c>
      <c r="AV15" s="228">
        <v>378.73099999999999</v>
      </c>
      <c r="AW15" s="228">
        <v>347.49900000000002</v>
      </c>
      <c r="AX15" s="228">
        <v>429.024</v>
      </c>
      <c r="AY15" s="228">
        <v>341.22800000000001</v>
      </c>
      <c r="AZ15" s="228">
        <v>331.31200000000001</v>
      </c>
      <c r="BA15" s="228">
        <v>430.83</v>
      </c>
      <c r="BB15" s="228">
        <v>318.86799999999999</v>
      </c>
      <c r="BC15" s="265"/>
      <c r="BD15" s="265"/>
      <c r="BE15" s="265"/>
      <c r="BF15" s="265"/>
      <c r="BG15" s="265"/>
      <c r="BH15" s="265"/>
      <c r="BI15" s="265"/>
      <c r="BJ15" s="265"/>
      <c r="BK15" s="265"/>
      <c r="BL15" s="265"/>
      <c r="BM15" s="265"/>
      <c r="BN15" s="265"/>
      <c r="BO15" s="265"/>
      <c r="BP15" s="265"/>
      <c r="BQ15" s="265"/>
      <c r="BR15" s="265"/>
      <c r="BS15" s="265"/>
      <c r="BT15" s="265"/>
      <c r="BU15" s="265"/>
      <c r="BV15" s="265"/>
      <c r="BW15" s="265"/>
      <c r="BX15" s="265"/>
      <c r="BY15" s="265"/>
      <c r="BZ15" s="265"/>
      <c r="CA15" s="265"/>
      <c r="CB15" s="265"/>
      <c r="CC15" s="265"/>
      <c r="CD15" s="265"/>
      <c r="CE15" s="265"/>
      <c r="CF15" s="265"/>
      <c r="CG15" s="265"/>
      <c r="CH15" s="265"/>
      <c r="CI15" s="265"/>
      <c r="CJ15" s="265"/>
      <c r="CK15" s="265"/>
      <c r="CL15" s="265"/>
      <c r="CM15" s="265"/>
      <c r="CN15" s="265"/>
      <c r="CO15" s="265"/>
      <c r="CP15" s="265"/>
      <c r="CQ15" s="265"/>
      <c r="CR15" s="265"/>
      <c r="CS15" s="265"/>
      <c r="CT15" s="265"/>
      <c r="CU15" s="265"/>
      <c r="CV15" s="265"/>
      <c r="CW15" s="265"/>
      <c r="CX15" s="265"/>
      <c r="CY15" s="265"/>
      <c r="CZ15" s="265"/>
      <c r="DA15" s="265"/>
      <c r="DB15" s="265"/>
      <c r="DC15" s="265"/>
      <c r="DD15" s="265"/>
      <c r="DE15" s="265"/>
      <c r="DF15" s="265"/>
      <c r="DG15" s="265"/>
      <c r="DH15" s="265"/>
      <c r="DI15" s="265"/>
      <c r="DJ15" s="265"/>
      <c r="DK15" s="265"/>
      <c r="DL15" s="265"/>
      <c r="DM15" s="265"/>
      <c r="DN15" s="265"/>
      <c r="DO15" s="265"/>
      <c r="DP15" s="265"/>
      <c r="DQ15" s="265"/>
      <c r="DR15" s="265"/>
      <c r="DS15" s="265"/>
      <c r="DT15" s="265"/>
      <c r="DU15" s="265"/>
      <c r="DV15" s="265"/>
      <c r="DW15" s="265"/>
      <c r="DX15" s="265"/>
      <c r="DY15" s="265"/>
      <c r="DZ15" s="265"/>
      <c r="EA15" s="265"/>
      <c r="EB15" s="265"/>
      <c r="EC15" s="265"/>
      <c r="ED15" s="265"/>
    </row>
    <row r="16" spans="1:134" ht="15" x14ac:dyDescent="0.25">
      <c r="A16" s="229"/>
      <c r="B16" s="210" t="b">
        <v>1</v>
      </c>
      <c r="C16" s="210" t="b">
        <v>1</v>
      </c>
      <c r="D16" s="210" t="b">
        <v>1</v>
      </c>
      <c r="E16" s="211"/>
      <c r="F16" s="211"/>
      <c r="G16" s="211"/>
      <c r="H16" s="211"/>
      <c r="I16" s="211"/>
      <c r="J16" s="211"/>
      <c r="K16" s="211"/>
      <c r="L16" s="211"/>
      <c r="M16" s="211"/>
      <c r="N16" s="211"/>
      <c r="O16" s="211"/>
      <c r="P16" s="211"/>
      <c r="Q16" s="211"/>
      <c r="R16" s="211"/>
      <c r="S16" s="211"/>
      <c r="T16" s="212"/>
      <c r="U16" s="224">
        <f t="shared" si="0"/>
        <v>45323</v>
      </c>
      <c r="V16" s="225" t="s">
        <v>181</v>
      </c>
      <c r="W16" s="226">
        <v>378</v>
      </c>
      <c r="X16" s="227">
        <v>397</v>
      </c>
      <c r="Y16" s="228">
        <v>399.315</v>
      </c>
      <c r="Z16" s="228">
        <v>542.10199999999998</v>
      </c>
      <c r="AA16" s="228">
        <v>375.37099999999998</v>
      </c>
      <c r="AB16" s="228">
        <v>438.52699999999999</v>
      </c>
      <c r="AC16" s="228">
        <v>494.63499999999999</v>
      </c>
      <c r="AD16" s="228">
        <v>432.95499999999998</v>
      </c>
      <c r="AE16" s="228">
        <v>383.32</v>
      </c>
      <c r="AF16" s="228">
        <v>410.54500000000002</v>
      </c>
      <c r="AG16" s="228">
        <v>418.26400000000001</v>
      </c>
      <c r="AH16" s="228">
        <v>342.98899999999998</v>
      </c>
      <c r="AI16" s="228">
        <v>288.72199999999998</v>
      </c>
      <c r="AJ16" s="228">
        <v>325.142</v>
      </c>
      <c r="AK16" s="228">
        <v>352.48099999999999</v>
      </c>
      <c r="AL16" s="228">
        <v>603.505</v>
      </c>
      <c r="AM16" s="228">
        <v>336.041</v>
      </c>
      <c r="AN16" s="228">
        <v>394.89299999999997</v>
      </c>
      <c r="AO16" s="228">
        <v>351.29500000000002</v>
      </c>
      <c r="AP16" s="228">
        <v>398.916</v>
      </c>
      <c r="AQ16" s="228">
        <v>397.62</v>
      </c>
      <c r="AR16" s="228">
        <v>383.00700000000001</v>
      </c>
      <c r="AS16" s="228">
        <v>405.66199999999998</v>
      </c>
      <c r="AT16" s="228">
        <v>309.49200000000002</v>
      </c>
      <c r="AU16" s="228">
        <v>358.36799999999999</v>
      </c>
      <c r="AV16" s="228">
        <v>496.399</v>
      </c>
      <c r="AW16" s="228">
        <v>402.18900000000002</v>
      </c>
      <c r="AX16" s="228">
        <v>580.63800000000003</v>
      </c>
      <c r="AY16" s="228">
        <v>346.73599999999999</v>
      </c>
      <c r="AZ16" s="228">
        <v>350.84899999999999</v>
      </c>
      <c r="BA16" s="228">
        <v>416.35899999999998</v>
      </c>
      <c r="BB16" s="228">
        <v>313.38200000000001</v>
      </c>
      <c r="BC16" s="265"/>
      <c r="BD16" s="265"/>
      <c r="BE16" s="265"/>
      <c r="BF16" s="265"/>
      <c r="BG16" s="265"/>
      <c r="BH16" s="265"/>
      <c r="BI16" s="265"/>
      <c r="BJ16" s="265"/>
      <c r="BK16" s="265"/>
      <c r="BL16" s="265"/>
      <c r="BM16" s="265"/>
      <c r="BN16" s="265"/>
      <c r="BO16" s="265"/>
      <c r="BP16" s="265"/>
      <c r="BQ16" s="265"/>
      <c r="BR16" s="265"/>
      <c r="BS16" s="265"/>
      <c r="BT16" s="265"/>
      <c r="BU16" s="265"/>
      <c r="BV16" s="265"/>
      <c r="BW16" s="265"/>
      <c r="BX16" s="265"/>
      <c r="BY16" s="265"/>
      <c r="BZ16" s="265"/>
      <c r="CA16" s="265"/>
      <c r="CB16" s="265"/>
      <c r="CC16" s="265"/>
      <c r="CD16" s="265"/>
      <c r="CE16" s="265"/>
      <c r="CF16" s="265"/>
      <c r="CG16" s="265"/>
      <c r="CH16" s="265"/>
      <c r="CI16" s="265"/>
      <c r="CJ16" s="265"/>
      <c r="CK16" s="265"/>
      <c r="CL16" s="265"/>
      <c r="CM16" s="265"/>
      <c r="CN16" s="265"/>
      <c r="CO16" s="265"/>
      <c r="CP16" s="265"/>
      <c r="CQ16" s="265"/>
      <c r="CR16" s="265"/>
      <c r="CS16" s="265"/>
      <c r="CT16" s="265"/>
      <c r="CU16" s="265"/>
      <c r="CV16" s="265"/>
      <c r="CW16" s="265"/>
      <c r="CX16" s="265"/>
      <c r="CY16" s="265"/>
      <c r="CZ16" s="265"/>
      <c r="DA16" s="265"/>
      <c r="DB16" s="265"/>
      <c r="DC16" s="265"/>
      <c r="DD16" s="265"/>
      <c r="DE16" s="265"/>
      <c r="DF16" s="265"/>
      <c r="DG16" s="265"/>
      <c r="DH16" s="265"/>
      <c r="DI16" s="265"/>
      <c r="DJ16" s="265"/>
      <c r="DK16" s="265"/>
      <c r="DL16" s="265"/>
      <c r="DM16" s="265"/>
      <c r="DN16" s="265"/>
      <c r="DO16" s="265"/>
      <c r="DP16" s="265"/>
      <c r="DQ16" s="265"/>
      <c r="DR16" s="265"/>
      <c r="DS16" s="265"/>
      <c r="DT16" s="265"/>
      <c r="DU16" s="265"/>
      <c r="DV16" s="265"/>
      <c r="DW16" s="265"/>
      <c r="DX16" s="265"/>
      <c r="DY16" s="265"/>
      <c r="DZ16" s="265"/>
      <c r="EA16" s="265"/>
      <c r="EB16" s="265"/>
      <c r="EC16" s="265"/>
      <c r="ED16" s="265"/>
    </row>
    <row r="17" spans="1:134" ht="15" x14ac:dyDescent="0.25">
      <c r="A17" s="229"/>
      <c r="B17" s="210" t="b">
        <v>1</v>
      </c>
      <c r="C17" s="210" t="b">
        <v>1</v>
      </c>
      <c r="D17" s="210" t="b">
        <v>1</v>
      </c>
      <c r="E17" s="211"/>
      <c r="F17" s="211"/>
      <c r="G17" s="211"/>
      <c r="H17" s="211"/>
      <c r="I17" s="211"/>
      <c r="J17" s="211"/>
      <c r="K17" s="211"/>
      <c r="L17" s="211"/>
      <c r="M17" s="211"/>
      <c r="N17" s="211"/>
      <c r="O17" s="211"/>
      <c r="P17" s="211"/>
      <c r="Q17" s="211"/>
      <c r="R17" s="211"/>
      <c r="S17" s="211"/>
      <c r="T17" s="212"/>
      <c r="U17" s="224">
        <f t="shared" si="0"/>
        <v>45352</v>
      </c>
      <c r="V17" s="225" t="s">
        <v>181</v>
      </c>
      <c r="W17" s="226">
        <v>564</v>
      </c>
      <c r="X17" s="227">
        <v>614</v>
      </c>
      <c r="Y17" s="228">
        <v>607.86</v>
      </c>
      <c r="Z17" s="228">
        <v>626.25400000000002</v>
      </c>
      <c r="AA17" s="228">
        <v>610.86599999999999</v>
      </c>
      <c r="AB17" s="228">
        <v>1027.3209999999999</v>
      </c>
      <c r="AC17" s="228">
        <v>642.20399999999995</v>
      </c>
      <c r="AD17" s="228">
        <v>802.654</v>
      </c>
      <c r="AE17" s="228">
        <v>508.66699999999997</v>
      </c>
      <c r="AF17" s="228">
        <v>539.43299999999999</v>
      </c>
      <c r="AG17" s="228">
        <v>516.52099999999996</v>
      </c>
      <c r="AH17" s="228">
        <v>544.72199999999998</v>
      </c>
      <c r="AI17" s="228">
        <v>333.66500000000002</v>
      </c>
      <c r="AJ17" s="228">
        <v>484.02600000000001</v>
      </c>
      <c r="AK17" s="228">
        <v>729.44100000000003</v>
      </c>
      <c r="AL17" s="228">
        <v>752.51599999999996</v>
      </c>
      <c r="AM17" s="228">
        <v>438.01</v>
      </c>
      <c r="AN17" s="228">
        <v>842.98500000000001</v>
      </c>
      <c r="AO17" s="228">
        <v>449.49299999999999</v>
      </c>
      <c r="AP17" s="228">
        <v>615.66800000000001</v>
      </c>
      <c r="AQ17" s="228">
        <v>535.875</v>
      </c>
      <c r="AR17" s="228">
        <v>542.39700000000005</v>
      </c>
      <c r="AS17" s="228">
        <v>568.51400000000001</v>
      </c>
      <c r="AT17" s="228">
        <v>381.55</v>
      </c>
      <c r="AU17" s="228">
        <v>526.30600000000004</v>
      </c>
      <c r="AV17" s="228">
        <v>712.15599999999995</v>
      </c>
      <c r="AW17" s="228">
        <v>584.39200000000005</v>
      </c>
      <c r="AX17" s="228">
        <v>1214.2940000000001</v>
      </c>
      <c r="AY17" s="228">
        <v>402.1</v>
      </c>
      <c r="AZ17" s="228">
        <v>600.45100000000002</v>
      </c>
      <c r="BA17" s="228">
        <v>583.29</v>
      </c>
      <c r="BB17" s="228">
        <v>429.86799999999999</v>
      </c>
      <c r="BC17" s="265"/>
      <c r="BD17" s="265"/>
      <c r="BE17" s="265"/>
      <c r="BF17" s="265"/>
      <c r="BG17" s="265"/>
      <c r="BH17" s="265"/>
      <c r="BI17" s="265"/>
      <c r="BJ17" s="265"/>
      <c r="BK17" s="265"/>
      <c r="BL17" s="265"/>
      <c r="BM17" s="265"/>
      <c r="BN17" s="265"/>
      <c r="BO17" s="265"/>
      <c r="BP17" s="265"/>
      <c r="BQ17" s="265"/>
      <c r="BR17" s="265"/>
      <c r="BS17" s="265"/>
      <c r="BT17" s="265"/>
      <c r="BU17" s="265"/>
      <c r="BV17" s="265"/>
      <c r="BW17" s="265"/>
      <c r="BX17" s="265"/>
      <c r="BY17" s="265"/>
      <c r="BZ17" s="265"/>
      <c r="CA17" s="265"/>
      <c r="CB17" s="265"/>
      <c r="CC17" s="265"/>
      <c r="CD17" s="265"/>
      <c r="CE17" s="265"/>
      <c r="CF17" s="265"/>
      <c r="CG17" s="265"/>
      <c r="CH17" s="265"/>
      <c r="CI17" s="265"/>
      <c r="CJ17" s="265"/>
      <c r="CK17" s="265"/>
      <c r="CL17" s="265"/>
      <c r="CM17" s="265"/>
      <c r="CN17" s="265"/>
      <c r="CO17" s="265"/>
      <c r="CP17" s="265"/>
      <c r="CQ17" s="265"/>
      <c r="CR17" s="265"/>
      <c r="CS17" s="265"/>
      <c r="CT17" s="265"/>
      <c r="CU17" s="265"/>
      <c r="CV17" s="265"/>
      <c r="CW17" s="265"/>
      <c r="CX17" s="265"/>
      <c r="CY17" s="265"/>
      <c r="CZ17" s="265"/>
      <c r="DA17" s="265"/>
      <c r="DB17" s="265"/>
      <c r="DC17" s="265"/>
      <c r="DD17" s="265"/>
      <c r="DE17" s="265"/>
      <c r="DF17" s="265"/>
      <c r="DG17" s="265"/>
      <c r="DH17" s="265"/>
      <c r="DI17" s="265"/>
      <c r="DJ17" s="265"/>
      <c r="DK17" s="265"/>
      <c r="DL17" s="265"/>
      <c r="DM17" s="265"/>
      <c r="DN17" s="265"/>
      <c r="DO17" s="265"/>
      <c r="DP17" s="265"/>
      <c r="DQ17" s="265"/>
      <c r="DR17" s="265"/>
      <c r="DS17" s="265"/>
      <c r="DT17" s="265"/>
      <c r="DU17" s="265"/>
      <c r="DV17" s="265"/>
      <c r="DW17" s="265"/>
      <c r="DX17" s="265"/>
      <c r="DY17" s="265"/>
      <c r="DZ17" s="265"/>
      <c r="EA17" s="265"/>
      <c r="EB17" s="265"/>
      <c r="EC17" s="265"/>
      <c r="ED17" s="265"/>
    </row>
    <row r="18" spans="1:134" ht="15" x14ac:dyDescent="0.25">
      <c r="A18" s="229"/>
      <c r="B18" s="210" t="b">
        <v>1</v>
      </c>
      <c r="C18" s="210" t="b">
        <v>1</v>
      </c>
      <c r="D18" s="210" t="b">
        <v>1</v>
      </c>
      <c r="E18" s="211"/>
      <c r="F18" s="211"/>
      <c r="G18" s="211"/>
      <c r="H18" s="211"/>
      <c r="I18" s="211"/>
      <c r="J18" s="211"/>
      <c r="K18" s="211"/>
      <c r="L18" s="211"/>
      <c r="M18" s="211"/>
      <c r="N18" s="211"/>
      <c r="O18" s="211"/>
      <c r="P18" s="211"/>
      <c r="Q18" s="211"/>
      <c r="R18" s="211"/>
      <c r="S18" s="211"/>
      <c r="T18" s="212"/>
      <c r="U18" s="224">
        <f t="shared" si="0"/>
        <v>45383</v>
      </c>
      <c r="V18" s="225" t="s">
        <v>181</v>
      </c>
      <c r="W18" s="226">
        <v>716</v>
      </c>
      <c r="X18" s="227">
        <v>920</v>
      </c>
      <c r="Y18" s="228">
        <v>1119.92</v>
      </c>
      <c r="Z18" s="228">
        <v>1395.634</v>
      </c>
      <c r="AA18" s="228">
        <v>989.52800000000002</v>
      </c>
      <c r="AB18" s="228">
        <v>958.93499999999995</v>
      </c>
      <c r="AC18" s="228">
        <v>1104.943</v>
      </c>
      <c r="AD18" s="228">
        <v>1411.133</v>
      </c>
      <c r="AE18" s="228">
        <v>1005.662</v>
      </c>
      <c r="AF18" s="228">
        <v>756.072</v>
      </c>
      <c r="AG18" s="228">
        <v>865.26199999999994</v>
      </c>
      <c r="AH18" s="228">
        <v>875.09400000000005</v>
      </c>
      <c r="AI18" s="228">
        <v>562.23</v>
      </c>
      <c r="AJ18" s="228">
        <v>675.60299999999995</v>
      </c>
      <c r="AK18" s="228">
        <v>1536.0619999999999</v>
      </c>
      <c r="AL18" s="228">
        <v>1461.597</v>
      </c>
      <c r="AM18" s="228">
        <v>1105.2429999999999</v>
      </c>
      <c r="AN18" s="228">
        <v>1161.7750000000001</v>
      </c>
      <c r="AO18" s="228">
        <v>699.29200000000003</v>
      </c>
      <c r="AP18" s="228">
        <v>779.63900000000001</v>
      </c>
      <c r="AQ18" s="228">
        <v>771.05100000000004</v>
      </c>
      <c r="AR18" s="228">
        <v>1212.232</v>
      </c>
      <c r="AS18" s="228">
        <v>1179.7950000000001</v>
      </c>
      <c r="AT18" s="228">
        <v>379.76499999999999</v>
      </c>
      <c r="AU18" s="228">
        <v>815.97299999999996</v>
      </c>
      <c r="AV18" s="228">
        <v>777.86400000000003</v>
      </c>
      <c r="AW18" s="228">
        <v>844.95600000000002</v>
      </c>
      <c r="AX18" s="228">
        <v>1930.5989999999999</v>
      </c>
      <c r="AY18" s="228">
        <v>466.44499999999999</v>
      </c>
      <c r="AZ18" s="228">
        <v>1305.1559999999999</v>
      </c>
      <c r="BA18" s="228">
        <v>686.82899999999995</v>
      </c>
      <c r="BB18" s="228">
        <v>489.77699999999999</v>
      </c>
      <c r="BC18" s="265"/>
      <c r="BD18" s="265"/>
      <c r="BE18" s="265"/>
      <c r="BF18" s="265"/>
      <c r="BG18" s="265"/>
      <c r="BH18" s="265"/>
      <c r="BI18" s="265"/>
      <c r="BJ18" s="265"/>
      <c r="BK18" s="265"/>
      <c r="BL18" s="265"/>
      <c r="BM18" s="265"/>
      <c r="BN18" s="265"/>
      <c r="BO18" s="265"/>
      <c r="BP18" s="265"/>
      <c r="BQ18" s="265"/>
      <c r="BR18" s="265"/>
      <c r="BS18" s="265"/>
      <c r="BT18" s="265"/>
      <c r="BU18" s="265"/>
      <c r="BV18" s="265"/>
      <c r="BW18" s="265"/>
      <c r="BX18" s="265"/>
      <c r="BY18" s="265"/>
      <c r="BZ18" s="265"/>
      <c r="CA18" s="265"/>
      <c r="CB18" s="265"/>
      <c r="CC18" s="265"/>
      <c r="CD18" s="265"/>
      <c r="CE18" s="265"/>
      <c r="CF18" s="265"/>
      <c r="CG18" s="265"/>
      <c r="CH18" s="265"/>
      <c r="CI18" s="265"/>
      <c r="CJ18" s="265"/>
      <c r="CK18" s="265"/>
      <c r="CL18" s="265"/>
      <c r="CM18" s="265"/>
      <c r="CN18" s="265"/>
      <c r="CO18" s="265"/>
      <c r="CP18" s="265"/>
      <c r="CQ18" s="265"/>
      <c r="CR18" s="265"/>
      <c r="CS18" s="265"/>
      <c r="CT18" s="265"/>
      <c r="CU18" s="265"/>
      <c r="CV18" s="265"/>
      <c r="CW18" s="265"/>
      <c r="CX18" s="265"/>
      <c r="CY18" s="265"/>
      <c r="CZ18" s="265"/>
      <c r="DA18" s="265"/>
      <c r="DB18" s="265"/>
      <c r="DC18" s="265"/>
      <c r="DD18" s="265"/>
      <c r="DE18" s="265"/>
      <c r="DF18" s="265"/>
      <c r="DG18" s="265"/>
      <c r="DH18" s="265"/>
      <c r="DI18" s="265"/>
      <c r="DJ18" s="265"/>
      <c r="DK18" s="265"/>
      <c r="DL18" s="265"/>
      <c r="DM18" s="265"/>
      <c r="DN18" s="265"/>
      <c r="DO18" s="265"/>
      <c r="DP18" s="265"/>
      <c r="DQ18" s="265"/>
      <c r="DR18" s="265"/>
      <c r="DS18" s="265"/>
      <c r="DT18" s="265"/>
      <c r="DU18" s="265"/>
      <c r="DV18" s="265"/>
      <c r="DW18" s="265"/>
      <c r="DX18" s="265"/>
      <c r="DY18" s="265"/>
      <c r="DZ18" s="265"/>
      <c r="EA18" s="265"/>
      <c r="EB18" s="265"/>
      <c r="EC18" s="265"/>
      <c r="ED18" s="265"/>
    </row>
    <row r="19" spans="1:134" ht="15" x14ac:dyDescent="0.25">
      <c r="A19" s="229"/>
      <c r="B19" s="210" t="b">
        <v>1</v>
      </c>
      <c r="C19" s="210" t="b">
        <v>1</v>
      </c>
      <c r="D19" s="210" t="b">
        <v>1</v>
      </c>
      <c r="E19" s="211"/>
      <c r="F19" s="211"/>
      <c r="G19" s="211"/>
      <c r="H19" s="211"/>
      <c r="I19" s="211"/>
      <c r="J19" s="211"/>
      <c r="K19" s="211"/>
      <c r="L19" s="211"/>
      <c r="M19" s="211"/>
      <c r="N19" s="211"/>
      <c r="O19" s="211"/>
      <c r="P19" s="211"/>
      <c r="Q19" s="211"/>
      <c r="R19" s="211"/>
      <c r="S19" s="211"/>
      <c r="T19" s="212"/>
      <c r="U19" s="224">
        <f t="shared" si="0"/>
        <v>45413</v>
      </c>
      <c r="V19" s="225" t="s">
        <v>181</v>
      </c>
      <c r="W19" s="226">
        <v>1552</v>
      </c>
      <c r="X19" s="227">
        <v>2060</v>
      </c>
      <c r="Y19" s="228">
        <v>2052.1239999999998</v>
      </c>
      <c r="Z19" s="228">
        <v>3440.0219999999999</v>
      </c>
      <c r="AA19" s="228">
        <v>2098.9549999999999</v>
      </c>
      <c r="AB19" s="228">
        <v>2538.79</v>
      </c>
      <c r="AC19" s="228">
        <v>3127.5010000000002</v>
      </c>
      <c r="AD19" s="228">
        <v>3949.84</v>
      </c>
      <c r="AE19" s="228">
        <v>2495.587</v>
      </c>
      <c r="AF19" s="228">
        <v>2230.31</v>
      </c>
      <c r="AG19" s="228">
        <v>2112.91</v>
      </c>
      <c r="AH19" s="228">
        <v>2430.3939999999998</v>
      </c>
      <c r="AI19" s="228">
        <v>404.113</v>
      </c>
      <c r="AJ19" s="228">
        <v>1615.328</v>
      </c>
      <c r="AK19" s="228">
        <v>1941.4490000000001</v>
      </c>
      <c r="AL19" s="228">
        <v>3069.9270000000001</v>
      </c>
      <c r="AM19" s="228">
        <v>2458.9850000000001</v>
      </c>
      <c r="AN19" s="228">
        <v>2082.3539999999998</v>
      </c>
      <c r="AO19" s="228">
        <v>2257.2150000000001</v>
      </c>
      <c r="AP19" s="228">
        <v>2758.1559999999999</v>
      </c>
      <c r="AQ19" s="228">
        <v>1055.28</v>
      </c>
      <c r="AR19" s="228">
        <v>2516.3510000000001</v>
      </c>
      <c r="AS19" s="228">
        <v>1344.12</v>
      </c>
      <c r="AT19" s="228">
        <v>821.82600000000002</v>
      </c>
      <c r="AU19" s="228">
        <v>1940.9670000000001</v>
      </c>
      <c r="AV19" s="228">
        <v>1508.0039999999999</v>
      </c>
      <c r="AW19" s="228">
        <v>2151.192</v>
      </c>
      <c r="AX19" s="228">
        <v>2549.2950000000001</v>
      </c>
      <c r="AY19" s="228">
        <v>1277.05</v>
      </c>
      <c r="AZ19" s="228">
        <v>2675.36</v>
      </c>
      <c r="BA19" s="228">
        <v>1685.44</v>
      </c>
      <c r="BB19" s="228">
        <v>958.79</v>
      </c>
      <c r="BC19" s="265"/>
      <c r="BD19" s="265"/>
      <c r="BE19" s="265"/>
      <c r="BF19" s="265"/>
      <c r="BG19" s="265"/>
      <c r="BH19" s="265"/>
      <c r="BI19" s="265"/>
      <c r="BJ19" s="265"/>
      <c r="BK19" s="265"/>
      <c r="BL19" s="265"/>
      <c r="BM19" s="265"/>
      <c r="BN19" s="265"/>
      <c r="BO19" s="265"/>
      <c r="BP19" s="265"/>
      <c r="BQ19" s="265"/>
      <c r="BR19" s="265"/>
      <c r="BS19" s="265"/>
      <c r="BT19" s="265"/>
      <c r="BU19" s="265"/>
      <c r="BV19" s="265"/>
      <c r="BW19" s="265"/>
      <c r="BX19" s="265"/>
      <c r="BY19" s="265"/>
      <c r="BZ19" s="265"/>
      <c r="CA19" s="265"/>
      <c r="CB19" s="265"/>
      <c r="CC19" s="265"/>
      <c r="CD19" s="265"/>
      <c r="CE19" s="265"/>
      <c r="CF19" s="265"/>
      <c r="CG19" s="265"/>
      <c r="CH19" s="265"/>
      <c r="CI19" s="265"/>
      <c r="CJ19" s="265"/>
      <c r="CK19" s="265"/>
      <c r="CL19" s="265"/>
      <c r="CM19" s="265"/>
      <c r="CN19" s="265"/>
      <c r="CO19" s="265"/>
      <c r="CP19" s="265"/>
      <c r="CQ19" s="265"/>
      <c r="CR19" s="265"/>
      <c r="CS19" s="265"/>
      <c r="CT19" s="265"/>
      <c r="CU19" s="265"/>
      <c r="CV19" s="265"/>
      <c r="CW19" s="265"/>
      <c r="CX19" s="265"/>
      <c r="CY19" s="265"/>
      <c r="CZ19" s="265"/>
      <c r="DA19" s="265"/>
      <c r="DB19" s="265"/>
      <c r="DC19" s="265"/>
      <c r="DD19" s="265"/>
      <c r="DE19" s="265"/>
      <c r="DF19" s="265"/>
      <c r="DG19" s="265"/>
      <c r="DH19" s="265"/>
      <c r="DI19" s="265"/>
      <c r="DJ19" s="265"/>
      <c r="DK19" s="265"/>
      <c r="DL19" s="265"/>
      <c r="DM19" s="265"/>
      <c r="DN19" s="265"/>
      <c r="DO19" s="265"/>
      <c r="DP19" s="265"/>
      <c r="DQ19" s="265"/>
      <c r="DR19" s="265"/>
      <c r="DS19" s="265"/>
      <c r="DT19" s="265"/>
      <c r="DU19" s="265"/>
      <c r="DV19" s="265"/>
      <c r="DW19" s="265"/>
      <c r="DX19" s="265"/>
      <c r="DY19" s="265"/>
      <c r="DZ19" s="265"/>
      <c r="EA19" s="265"/>
      <c r="EB19" s="265"/>
      <c r="EC19" s="265"/>
      <c r="ED19" s="265"/>
    </row>
    <row r="20" spans="1:134" ht="15" x14ac:dyDescent="0.25">
      <c r="A20" s="229"/>
      <c r="B20" s="210" t="b">
        <v>1</v>
      </c>
      <c r="C20" s="210" t="b">
        <v>1</v>
      </c>
      <c r="D20" s="210" t="b">
        <v>1</v>
      </c>
      <c r="E20" s="211"/>
      <c r="F20" s="211"/>
      <c r="G20" s="211"/>
      <c r="H20" s="211"/>
      <c r="I20" s="211"/>
      <c r="J20" s="211"/>
      <c r="K20" s="211"/>
      <c r="L20" s="211"/>
      <c r="M20" s="211"/>
      <c r="N20" s="211"/>
      <c r="O20" s="211"/>
      <c r="P20" s="211"/>
      <c r="Q20" s="211"/>
      <c r="R20" s="211"/>
      <c r="S20" s="211"/>
      <c r="T20" s="212"/>
      <c r="U20" s="224">
        <f t="shared" si="0"/>
        <v>45444</v>
      </c>
      <c r="V20" s="225" t="s">
        <v>181</v>
      </c>
      <c r="W20" s="226">
        <v>1570</v>
      </c>
      <c r="X20" s="227">
        <v>2423</v>
      </c>
      <c r="Y20" s="228">
        <v>1221.32</v>
      </c>
      <c r="Z20" s="228">
        <v>4539.5529999999999</v>
      </c>
      <c r="AA20" s="228">
        <v>1630.9870000000001</v>
      </c>
      <c r="AB20" s="228">
        <v>5056.9430000000002</v>
      </c>
      <c r="AC20" s="228">
        <v>2923.0619999999999</v>
      </c>
      <c r="AD20" s="228">
        <v>4797.1610000000001</v>
      </c>
      <c r="AE20" s="228">
        <v>2420.6579999999999</v>
      </c>
      <c r="AF20" s="228">
        <v>3357.5230000000001</v>
      </c>
      <c r="AG20" s="228">
        <v>1416.3119999999999</v>
      </c>
      <c r="AH20" s="228">
        <v>1622.1790000000001</v>
      </c>
      <c r="AI20" s="228">
        <v>439.58699999999999</v>
      </c>
      <c r="AJ20" s="228">
        <v>2251.252</v>
      </c>
      <c r="AK20" s="228">
        <v>1107.4649999999999</v>
      </c>
      <c r="AL20" s="228">
        <v>3600.79</v>
      </c>
      <c r="AM20" s="228">
        <v>1913.41</v>
      </c>
      <c r="AN20" s="228">
        <v>1161.4269999999999</v>
      </c>
      <c r="AO20" s="228">
        <v>3792.3449999999998</v>
      </c>
      <c r="AP20" s="228">
        <v>2588.6030000000001</v>
      </c>
      <c r="AQ20" s="228">
        <v>2597.2550000000001</v>
      </c>
      <c r="AR20" s="228">
        <v>5182.5349999999999</v>
      </c>
      <c r="AS20" s="228">
        <v>418.709</v>
      </c>
      <c r="AT20" s="228">
        <v>1279.8879999999999</v>
      </c>
      <c r="AU20" s="228">
        <v>3062.9769999999999</v>
      </c>
      <c r="AV20" s="228">
        <v>2247.1489999999999</v>
      </c>
      <c r="AW20" s="228">
        <v>2587.9769999999999</v>
      </c>
      <c r="AX20" s="228">
        <v>3283.9349999999999</v>
      </c>
      <c r="AY20" s="228">
        <v>885.81100000000004</v>
      </c>
      <c r="AZ20" s="228">
        <v>3903.491</v>
      </c>
      <c r="BA20" s="228">
        <v>1839.002</v>
      </c>
      <c r="BB20" s="228">
        <v>2397.915</v>
      </c>
      <c r="BC20" s="265"/>
      <c r="BD20" s="265"/>
      <c r="BE20" s="265"/>
      <c r="BF20" s="265"/>
      <c r="BG20" s="265"/>
      <c r="BH20" s="265"/>
      <c r="BI20" s="265"/>
      <c r="BJ20" s="265"/>
      <c r="BK20" s="265"/>
      <c r="BL20" s="265"/>
      <c r="BM20" s="265"/>
      <c r="BN20" s="265"/>
      <c r="BO20" s="265"/>
      <c r="BP20" s="265"/>
      <c r="BQ20" s="265"/>
      <c r="BR20" s="265"/>
      <c r="BS20" s="265"/>
      <c r="BT20" s="265"/>
      <c r="BU20" s="265"/>
      <c r="BV20" s="265"/>
      <c r="BW20" s="265"/>
      <c r="BX20" s="265"/>
      <c r="BY20" s="265"/>
      <c r="BZ20" s="265"/>
      <c r="CA20" s="265"/>
      <c r="CB20" s="265"/>
      <c r="CC20" s="265"/>
      <c r="CD20" s="265"/>
      <c r="CE20" s="265"/>
      <c r="CF20" s="265"/>
      <c r="CG20" s="265"/>
      <c r="CH20" s="265"/>
      <c r="CI20" s="265"/>
      <c r="CJ20" s="265"/>
      <c r="CK20" s="265"/>
      <c r="CL20" s="265"/>
      <c r="CM20" s="265"/>
      <c r="CN20" s="265"/>
      <c r="CO20" s="265"/>
      <c r="CP20" s="265"/>
      <c r="CQ20" s="265"/>
      <c r="CR20" s="265"/>
      <c r="CS20" s="265"/>
      <c r="CT20" s="265"/>
      <c r="CU20" s="265"/>
      <c r="CV20" s="265"/>
      <c r="CW20" s="265"/>
      <c r="CX20" s="265"/>
      <c r="CY20" s="265"/>
      <c r="CZ20" s="265"/>
      <c r="DA20" s="265"/>
      <c r="DB20" s="265"/>
      <c r="DC20" s="265"/>
      <c r="DD20" s="265"/>
      <c r="DE20" s="265"/>
      <c r="DF20" s="265"/>
      <c r="DG20" s="265"/>
      <c r="DH20" s="265"/>
      <c r="DI20" s="265"/>
      <c r="DJ20" s="265"/>
      <c r="DK20" s="265"/>
      <c r="DL20" s="265"/>
      <c r="DM20" s="265"/>
      <c r="DN20" s="265"/>
      <c r="DO20" s="265"/>
      <c r="DP20" s="265"/>
      <c r="DQ20" s="265"/>
      <c r="DR20" s="265"/>
      <c r="DS20" s="265"/>
      <c r="DT20" s="265"/>
      <c r="DU20" s="265"/>
      <c r="DV20" s="265"/>
      <c r="DW20" s="265"/>
      <c r="DX20" s="265"/>
      <c r="DY20" s="265"/>
      <c r="DZ20" s="265"/>
      <c r="EA20" s="265"/>
      <c r="EB20" s="265"/>
      <c r="EC20" s="265"/>
      <c r="ED20" s="265"/>
    </row>
    <row r="21" spans="1:134" ht="15" x14ac:dyDescent="0.25">
      <c r="A21" s="229"/>
      <c r="B21" s="210" t="b">
        <v>1</v>
      </c>
      <c r="C21" s="210" t="b">
        <v>1</v>
      </c>
      <c r="D21" s="210" t="b">
        <v>1</v>
      </c>
      <c r="E21" s="211"/>
      <c r="F21" s="211"/>
      <c r="G21" s="211"/>
      <c r="H21" s="211"/>
      <c r="I21" s="211"/>
      <c r="J21" s="211"/>
      <c r="K21" s="211"/>
      <c r="L21" s="211"/>
      <c r="M21" s="211"/>
      <c r="N21" s="211"/>
      <c r="O21" s="211"/>
      <c r="P21" s="211"/>
      <c r="Q21" s="211"/>
      <c r="R21" s="211"/>
      <c r="S21" s="211"/>
      <c r="T21" s="212"/>
      <c r="U21" s="224">
        <f t="shared" si="0"/>
        <v>45474</v>
      </c>
      <c r="V21" s="225" t="s">
        <v>181</v>
      </c>
      <c r="W21" s="226">
        <v>298</v>
      </c>
      <c r="X21" s="227">
        <v>711</v>
      </c>
      <c r="Y21" s="228">
        <v>437.19099999999997</v>
      </c>
      <c r="Z21" s="228">
        <v>2030.1489999999999</v>
      </c>
      <c r="AA21" s="228">
        <v>314.86099999999999</v>
      </c>
      <c r="AB21" s="228">
        <v>3949.4630000000002</v>
      </c>
      <c r="AC21" s="228">
        <v>1203.7750000000001</v>
      </c>
      <c r="AD21" s="228">
        <v>1745.624</v>
      </c>
      <c r="AE21" s="228">
        <v>1434.8789999999999</v>
      </c>
      <c r="AF21" s="228">
        <v>1867.82</v>
      </c>
      <c r="AG21" s="228">
        <v>269.18</v>
      </c>
      <c r="AH21" s="228">
        <v>372.13499999999999</v>
      </c>
      <c r="AI21" s="228">
        <v>38.470999999999997</v>
      </c>
      <c r="AJ21" s="228">
        <v>551.09699999999998</v>
      </c>
      <c r="AK21" s="228">
        <v>454.25599999999997</v>
      </c>
      <c r="AL21" s="228">
        <v>1510.529</v>
      </c>
      <c r="AM21" s="228">
        <v>471.78399999999999</v>
      </c>
      <c r="AN21" s="228">
        <v>317.19200000000001</v>
      </c>
      <c r="AO21" s="228">
        <v>1899.46</v>
      </c>
      <c r="AP21" s="228">
        <v>1544.777</v>
      </c>
      <c r="AQ21" s="228">
        <v>841.05700000000002</v>
      </c>
      <c r="AR21" s="228">
        <v>3725.6039999999998</v>
      </c>
      <c r="AS21" s="228">
        <v>99.343999999999994</v>
      </c>
      <c r="AT21" s="228">
        <v>301.91399999999999</v>
      </c>
      <c r="AU21" s="228">
        <v>1057.95</v>
      </c>
      <c r="AV21" s="228">
        <v>814.35599999999999</v>
      </c>
      <c r="AW21" s="228">
        <v>766.274</v>
      </c>
      <c r="AX21" s="228">
        <v>1176.3979999999999</v>
      </c>
      <c r="AY21" s="228">
        <v>225.197</v>
      </c>
      <c r="AZ21" s="228">
        <v>2310.578</v>
      </c>
      <c r="BA21" s="228">
        <v>503.61500000000001</v>
      </c>
      <c r="BB21" s="228">
        <v>1051.462</v>
      </c>
      <c r="BC21" s="265"/>
      <c r="BD21" s="265"/>
      <c r="BE21" s="265"/>
      <c r="BF21" s="265"/>
      <c r="BG21" s="265"/>
      <c r="BH21" s="265"/>
      <c r="BI21" s="265"/>
      <c r="BJ21" s="265"/>
      <c r="BK21" s="265"/>
      <c r="BL21" s="265"/>
      <c r="BM21" s="265"/>
      <c r="BN21" s="265"/>
      <c r="BO21" s="265"/>
      <c r="BP21" s="265"/>
      <c r="BQ21" s="265"/>
      <c r="BR21" s="265"/>
      <c r="BS21" s="265"/>
      <c r="BT21" s="265"/>
      <c r="BU21" s="265"/>
      <c r="BV21" s="265"/>
      <c r="BW21" s="265"/>
      <c r="BX21" s="265"/>
      <c r="BY21" s="265"/>
      <c r="BZ21" s="265"/>
      <c r="CA21" s="265"/>
      <c r="CB21" s="265"/>
      <c r="CC21" s="265"/>
      <c r="CD21" s="265"/>
      <c r="CE21" s="265"/>
      <c r="CF21" s="265"/>
      <c r="CG21" s="265"/>
      <c r="CH21" s="265"/>
      <c r="CI21" s="265"/>
      <c r="CJ21" s="265"/>
      <c r="CK21" s="265"/>
      <c r="CL21" s="265"/>
      <c r="CM21" s="265"/>
      <c r="CN21" s="265"/>
      <c r="CO21" s="265"/>
      <c r="CP21" s="265"/>
      <c r="CQ21" s="265"/>
      <c r="CR21" s="265"/>
      <c r="CS21" s="265"/>
      <c r="CT21" s="265"/>
      <c r="CU21" s="265"/>
      <c r="CV21" s="265"/>
      <c r="CW21" s="265"/>
      <c r="CX21" s="265"/>
      <c r="CY21" s="265"/>
      <c r="CZ21" s="265"/>
      <c r="DA21" s="265"/>
      <c r="DB21" s="265"/>
      <c r="DC21" s="265"/>
      <c r="DD21" s="265"/>
      <c r="DE21" s="265"/>
      <c r="DF21" s="265"/>
      <c r="DG21" s="265"/>
      <c r="DH21" s="265"/>
      <c r="DI21" s="265"/>
      <c r="DJ21" s="265"/>
      <c r="DK21" s="265"/>
      <c r="DL21" s="265"/>
      <c r="DM21" s="265"/>
      <c r="DN21" s="265"/>
      <c r="DO21" s="265"/>
      <c r="DP21" s="265"/>
      <c r="DQ21" s="265"/>
      <c r="DR21" s="265"/>
      <c r="DS21" s="265"/>
      <c r="DT21" s="265"/>
      <c r="DU21" s="265"/>
      <c r="DV21" s="265"/>
      <c r="DW21" s="265"/>
      <c r="DX21" s="265"/>
      <c r="DY21" s="265"/>
      <c r="DZ21" s="265"/>
      <c r="EA21" s="265"/>
      <c r="EB21" s="265"/>
      <c r="EC21" s="265"/>
      <c r="ED21" s="265"/>
    </row>
    <row r="22" spans="1:134" ht="15" x14ac:dyDescent="0.25">
      <c r="A22" s="229"/>
      <c r="B22" s="210" t="b">
        <v>1</v>
      </c>
      <c r="C22" s="210" t="b">
        <v>1</v>
      </c>
      <c r="D22" s="210" t="b">
        <v>1</v>
      </c>
      <c r="E22" s="211"/>
      <c r="F22" s="211"/>
      <c r="G22" s="211"/>
      <c r="H22" s="211"/>
      <c r="I22" s="211"/>
      <c r="J22" s="211"/>
      <c r="K22" s="211"/>
      <c r="L22" s="211"/>
      <c r="M22" s="211"/>
      <c r="N22" s="211"/>
      <c r="O22" s="211"/>
      <c r="P22" s="211"/>
      <c r="Q22" s="211"/>
      <c r="R22" s="211"/>
      <c r="S22" s="211"/>
      <c r="T22" s="212"/>
      <c r="U22" s="224">
        <f t="shared" si="0"/>
        <v>45505</v>
      </c>
      <c r="V22" s="225" t="s">
        <v>181</v>
      </c>
      <c r="W22" s="226">
        <v>211</v>
      </c>
      <c r="X22" s="227">
        <v>371</v>
      </c>
      <c r="Y22" s="228">
        <v>302.67700000000002</v>
      </c>
      <c r="Z22" s="228">
        <v>715.13199999999995</v>
      </c>
      <c r="AA22" s="228">
        <v>194.90600000000001</v>
      </c>
      <c r="AB22" s="228">
        <v>1059.9780000000001</v>
      </c>
      <c r="AC22" s="228">
        <v>384.37299999999999</v>
      </c>
      <c r="AD22" s="228">
        <v>848.40599999999995</v>
      </c>
      <c r="AE22" s="228">
        <v>515.08100000000002</v>
      </c>
      <c r="AF22" s="228">
        <v>766.33199999999999</v>
      </c>
      <c r="AG22" s="228">
        <v>175.85599999999999</v>
      </c>
      <c r="AH22" s="228">
        <v>279.53199999999998</v>
      </c>
      <c r="AI22" s="228">
        <v>78.326999999999998</v>
      </c>
      <c r="AJ22" s="228">
        <v>239.869</v>
      </c>
      <c r="AK22" s="228">
        <v>239.881</v>
      </c>
      <c r="AL22" s="228">
        <v>520.89700000000005</v>
      </c>
      <c r="AM22" s="228">
        <v>300.31599999999997</v>
      </c>
      <c r="AN22" s="228">
        <v>287.61</v>
      </c>
      <c r="AO22" s="228">
        <v>584.03099999999995</v>
      </c>
      <c r="AP22" s="228">
        <v>457.82499999999999</v>
      </c>
      <c r="AQ22" s="228">
        <v>407.55700000000002</v>
      </c>
      <c r="AR22" s="228">
        <v>868.75900000000001</v>
      </c>
      <c r="AS22" s="228">
        <v>149.244</v>
      </c>
      <c r="AT22" s="228">
        <v>237.61099999999999</v>
      </c>
      <c r="AU22" s="228">
        <v>458.86599999999999</v>
      </c>
      <c r="AV22" s="228">
        <v>297.50200000000001</v>
      </c>
      <c r="AW22" s="228">
        <v>362.83199999999999</v>
      </c>
      <c r="AX22" s="228">
        <v>504.39600000000002</v>
      </c>
      <c r="AY22" s="228">
        <v>142.11500000000001</v>
      </c>
      <c r="AZ22" s="228">
        <v>609.32600000000002</v>
      </c>
      <c r="BA22" s="228">
        <v>247.63</v>
      </c>
      <c r="BB22" s="228">
        <v>393.709</v>
      </c>
      <c r="BC22" s="265"/>
      <c r="BD22" s="265"/>
      <c r="BE22" s="265"/>
      <c r="BF22" s="265"/>
      <c r="BG22" s="265"/>
      <c r="BH22" s="265"/>
      <c r="BI22" s="265"/>
      <c r="BJ22" s="265"/>
      <c r="BK22" s="265"/>
      <c r="BL22" s="265"/>
      <c r="BM22" s="265"/>
      <c r="BN22" s="265"/>
      <c r="BO22" s="265"/>
      <c r="BP22" s="265"/>
      <c r="BQ22" s="265"/>
      <c r="BR22" s="265"/>
      <c r="BS22" s="265"/>
      <c r="BT22" s="265"/>
      <c r="BU22" s="265"/>
      <c r="BV22" s="265"/>
      <c r="BW22" s="265"/>
      <c r="BX22" s="265"/>
      <c r="BY22" s="265"/>
      <c r="BZ22" s="265"/>
      <c r="CA22" s="265"/>
      <c r="CB22" s="265"/>
      <c r="CC22" s="265"/>
      <c r="CD22" s="265"/>
      <c r="CE22" s="265"/>
      <c r="CF22" s="265"/>
      <c r="CG22" s="265"/>
      <c r="CH22" s="265"/>
      <c r="CI22" s="265"/>
      <c r="CJ22" s="265"/>
      <c r="CK22" s="265"/>
      <c r="CL22" s="265"/>
      <c r="CM22" s="265"/>
      <c r="CN22" s="265"/>
      <c r="CO22" s="265"/>
      <c r="CP22" s="265"/>
      <c r="CQ22" s="265"/>
      <c r="CR22" s="265"/>
      <c r="CS22" s="265"/>
      <c r="CT22" s="265"/>
      <c r="CU22" s="265"/>
      <c r="CV22" s="265"/>
      <c r="CW22" s="265"/>
      <c r="CX22" s="265"/>
      <c r="CY22" s="265"/>
      <c r="CZ22" s="265"/>
      <c r="DA22" s="265"/>
      <c r="DB22" s="265"/>
      <c r="DC22" s="265"/>
      <c r="DD22" s="265"/>
      <c r="DE22" s="265"/>
      <c r="DF22" s="265"/>
      <c r="DG22" s="265"/>
      <c r="DH22" s="265"/>
      <c r="DI22" s="265"/>
      <c r="DJ22" s="265"/>
      <c r="DK22" s="265"/>
      <c r="DL22" s="265"/>
      <c r="DM22" s="265"/>
      <c r="DN22" s="265"/>
      <c r="DO22" s="265"/>
      <c r="DP22" s="265"/>
      <c r="DQ22" s="265"/>
      <c r="DR22" s="265"/>
      <c r="DS22" s="265"/>
      <c r="DT22" s="265"/>
      <c r="DU22" s="265"/>
      <c r="DV22" s="265"/>
      <c r="DW22" s="265"/>
      <c r="DX22" s="265"/>
      <c r="DY22" s="265"/>
      <c r="DZ22" s="265"/>
      <c r="EA22" s="265"/>
      <c r="EB22" s="265"/>
      <c r="EC22" s="265"/>
      <c r="ED22" s="265"/>
    </row>
    <row r="23" spans="1:134" ht="15" x14ac:dyDescent="0.25">
      <c r="A23" s="229"/>
      <c r="B23" s="210" t="b">
        <v>1</v>
      </c>
      <c r="C23" s="210" t="b">
        <v>1</v>
      </c>
      <c r="D23" s="210" t="b">
        <v>1</v>
      </c>
      <c r="E23" s="211"/>
      <c r="F23" s="211"/>
      <c r="G23" s="211"/>
      <c r="H23" s="211"/>
      <c r="I23" s="211"/>
      <c r="J23" s="211"/>
      <c r="K23" s="211"/>
      <c r="L23" s="211"/>
      <c r="M23" s="211"/>
      <c r="N23" s="211"/>
      <c r="O23" s="211"/>
      <c r="P23" s="211"/>
      <c r="Q23" s="211"/>
      <c r="R23" s="211"/>
      <c r="S23" s="211"/>
      <c r="T23" s="212"/>
      <c r="U23" s="224">
        <f t="shared" si="0"/>
        <v>45536</v>
      </c>
      <c r="V23" s="225" t="s">
        <v>181</v>
      </c>
      <c r="W23" s="226">
        <v>226</v>
      </c>
      <c r="X23" s="227">
        <v>316</v>
      </c>
      <c r="Y23" s="228">
        <v>327.17200000000003</v>
      </c>
      <c r="Z23" s="228">
        <v>640.476</v>
      </c>
      <c r="AA23" s="228">
        <v>307.74799999999999</v>
      </c>
      <c r="AB23" s="228">
        <v>569.75699999999995</v>
      </c>
      <c r="AC23" s="228">
        <v>388.03899999999999</v>
      </c>
      <c r="AD23" s="228">
        <v>758.23199999999997</v>
      </c>
      <c r="AE23" s="228">
        <v>395.40199999999999</v>
      </c>
      <c r="AF23" s="228">
        <v>529.73199999999997</v>
      </c>
      <c r="AG23" s="228">
        <v>259.37900000000002</v>
      </c>
      <c r="AH23" s="228">
        <v>255.44399999999999</v>
      </c>
      <c r="AI23" s="228">
        <v>233.411</v>
      </c>
      <c r="AJ23" s="228">
        <v>424.03699999999998</v>
      </c>
      <c r="AK23" s="228">
        <v>367.30799999999999</v>
      </c>
      <c r="AL23" s="228">
        <v>402.82499999999999</v>
      </c>
      <c r="AM23" s="228">
        <v>347.79</v>
      </c>
      <c r="AN23" s="228">
        <v>361.041</v>
      </c>
      <c r="AO23" s="228">
        <v>449.47399999999999</v>
      </c>
      <c r="AP23" s="228">
        <v>320.541</v>
      </c>
      <c r="AQ23" s="228">
        <v>297.29500000000002</v>
      </c>
      <c r="AR23" s="228">
        <v>552.15499999999997</v>
      </c>
      <c r="AS23" s="228">
        <v>181.547</v>
      </c>
      <c r="AT23" s="228">
        <v>479.08</v>
      </c>
      <c r="AU23" s="228">
        <v>470.51900000000001</v>
      </c>
      <c r="AV23" s="228">
        <v>278.976</v>
      </c>
      <c r="AW23" s="228">
        <v>390.61900000000003</v>
      </c>
      <c r="AX23" s="228">
        <v>373.92599999999999</v>
      </c>
      <c r="AY23" s="228">
        <v>161.119</v>
      </c>
      <c r="AZ23" s="228">
        <v>401.87</v>
      </c>
      <c r="BA23" s="228">
        <v>268.76499999999999</v>
      </c>
      <c r="BB23" s="228">
        <v>420.00200000000001</v>
      </c>
      <c r="BC23" s="265"/>
      <c r="BD23" s="265"/>
      <c r="BE23" s="265"/>
      <c r="BF23" s="265"/>
      <c r="BG23" s="265"/>
      <c r="BH23" s="265"/>
      <c r="BI23" s="265"/>
      <c r="BJ23" s="265"/>
      <c r="BK23" s="265"/>
      <c r="BL23" s="265"/>
      <c r="BM23" s="265"/>
      <c r="BN23" s="265"/>
      <c r="BO23" s="265"/>
      <c r="BP23" s="265"/>
      <c r="BQ23" s="265"/>
      <c r="BR23" s="265"/>
      <c r="BS23" s="265"/>
      <c r="BT23" s="265"/>
      <c r="BU23" s="265"/>
      <c r="BV23" s="265"/>
      <c r="BW23" s="265"/>
      <c r="BX23" s="265"/>
      <c r="BY23" s="265"/>
      <c r="BZ23" s="265"/>
      <c r="CA23" s="265"/>
      <c r="CB23" s="265"/>
      <c r="CC23" s="265"/>
      <c r="CD23" s="265"/>
      <c r="CE23" s="265"/>
      <c r="CF23" s="265"/>
      <c r="CG23" s="265"/>
      <c r="CH23" s="265"/>
      <c r="CI23" s="265"/>
      <c r="CJ23" s="265"/>
      <c r="CK23" s="265"/>
      <c r="CL23" s="265"/>
      <c r="CM23" s="265"/>
      <c r="CN23" s="265"/>
      <c r="CO23" s="265"/>
      <c r="CP23" s="265"/>
      <c r="CQ23" s="265"/>
      <c r="CR23" s="265"/>
      <c r="CS23" s="265"/>
      <c r="CT23" s="265"/>
      <c r="CU23" s="265"/>
      <c r="CV23" s="265"/>
      <c r="CW23" s="265"/>
      <c r="CX23" s="265"/>
      <c r="CY23" s="265"/>
      <c r="CZ23" s="265"/>
      <c r="DA23" s="265"/>
      <c r="DB23" s="265"/>
      <c r="DC23" s="265"/>
      <c r="DD23" s="265"/>
      <c r="DE23" s="265"/>
      <c r="DF23" s="265"/>
      <c r="DG23" s="265"/>
      <c r="DH23" s="265"/>
      <c r="DI23" s="265"/>
      <c r="DJ23" s="265"/>
      <c r="DK23" s="265"/>
      <c r="DL23" s="265"/>
      <c r="DM23" s="265"/>
      <c r="DN23" s="265"/>
      <c r="DO23" s="265"/>
      <c r="DP23" s="265"/>
      <c r="DQ23" s="265"/>
      <c r="DR23" s="265"/>
      <c r="DS23" s="265"/>
      <c r="DT23" s="265"/>
      <c r="DU23" s="265"/>
      <c r="DV23" s="265"/>
      <c r="DW23" s="265"/>
      <c r="DX23" s="265"/>
      <c r="DY23" s="265"/>
      <c r="DZ23" s="265"/>
      <c r="EA23" s="265"/>
      <c r="EB23" s="265"/>
      <c r="EC23" s="265"/>
      <c r="ED23" s="265"/>
    </row>
    <row r="24" spans="1:134" ht="15" x14ac:dyDescent="0.25">
      <c r="A24" s="229"/>
      <c r="B24" s="210" t="b">
        <v>1</v>
      </c>
      <c r="C24" s="210" t="b">
        <v>1</v>
      </c>
      <c r="D24" s="210" t="b">
        <v>1</v>
      </c>
      <c r="E24" s="211"/>
      <c r="F24" s="211"/>
      <c r="G24" s="211"/>
      <c r="H24" s="211"/>
      <c r="I24" s="211"/>
      <c r="J24" s="211"/>
      <c r="K24" s="211"/>
      <c r="L24" s="211"/>
      <c r="M24" s="211"/>
      <c r="N24" s="211"/>
      <c r="O24" s="211"/>
      <c r="P24" s="211"/>
      <c r="Q24" s="211"/>
      <c r="R24" s="211"/>
      <c r="S24" s="211"/>
      <c r="T24" s="212"/>
      <c r="U24" s="224">
        <f t="shared" si="0"/>
        <v>45566</v>
      </c>
      <c r="V24" s="225" t="s">
        <v>181</v>
      </c>
      <c r="W24" s="226">
        <v>338</v>
      </c>
      <c r="X24" s="227">
        <v>417</v>
      </c>
      <c r="Y24" s="228">
        <v>309.36399999999998</v>
      </c>
      <c r="Z24" s="228">
        <v>586.471</v>
      </c>
      <c r="AA24" s="228">
        <v>457.19099999999997</v>
      </c>
      <c r="AB24" s="228">
        <v>612.44100000000003</v>
      </c>
      <c r="AC24" s="228">
        <v>548.54200000000003</v>
      </c>
      <c r="AD24" s="228">
        <v>904.81700000000001</v>
      </c>
      <c r="AE24" s="228">
        <v>508.72699999999998</v>
      </c>
      <c r="AF24" s="228">
        <v>402.76799999999997</v>
      </c>
      <c r="AG24" s="228">
        <v>424.745</v>
      </c>
      <c r="AH24" s="228">
        <v>296.74400000000003</v>
      </c>
      <c r="AI24" s="228">
        <v>346.03699999999998</v>
      </c>
      <c r="AJ24" s="228">
        <v>338.85300000000001</v>
      </c>
      <c r="AK24" s="228">
        <v>532.70000000000005</v>
      </c>
      <c r="AL24" s="228">
        <v>624.18299999999999</v>
      </c>
      <c r="AM24" s="228">
        <v>1073.2539999999999</v>
      </c>
      <c r="AN24" s="228">
        <v>528.10400000000004</v>
      </c>
      <c r="AO24" s="228">
        <v>436.04</v>
      </c>
      <c r="AP24" s="228">
        <v>392.81400000000002</v>
      </c>
      <c r="AQ24" s="228">
        <v>454.995</v>
      </c>
      <c r="AR24" s="228">
        <v>627.39099999999996</v>
      </c>
      <c r="AS24" s="228">
        <v>258.92</v>
      </c>
      <c r="AT24" s="228">
        <v>578.30799999999999</v>
      </c>
      <c r="AU24" s="228">
        <v>676.14599999999996</v>
      </c>
      <c r="AV24" s="228">
        <v>402.84899999999999</v>
      </c>
      <c r="AW24" s="228">
        <v>476.02300000000002</v>
      </c>
      <c r="AX24" s="228">
        <v>549.07299999999998</v>
      </c>
      <c r="AY24" s="228">
        <v>358.11200000000002</v>
      </c>
      <c r="AZ24" s="228">
        <v>435.39100000000002</v>
      </c>
      <c r="BA24" s="228">
        <v>349.92500000000001</v>
      </c>
      <c r="BB24" s="228">
        <v>333.76100000000002</v>
      </c>
      <c r="BC24" s="265"/>
      <c r="BD24" s="265"/>
      <c r="BE24" s="265"/>
      <c r="BF24" s="265"/>
      <c r="BG24" s="265"/>
      <c r="BH24" s="265"/>
      <c r="BI24" s="265"/>
      <c r="BJ24" s="265"/>
      <c r="BK24" s="265"/>
      <c r="BL24" s="265"/>
      <c r="BM24" s="265"/>
      <c r="BN24" s="265"/>
      <c r="BO24" s="265"/>
      <c r="BP24" s="265"/>
      <c r="BQ24" s="265"/>
      <c r="BR24" s="265"/>
      <c r="BS24" s="265"/>
      <c r="BT24" s="265"/>
      <c r="BU24" s="265"/>
      <c r="BV24" s="265"/>
      <c r="BW24" s="265"/>
      <c r="BX24" s="265"/>
      <c r="BY24" s="265"/>
      <c r="BZ24" s="265"/>
      <c r="CA24" s="265"/>
      <c r="CB24" s="265"/>
      <c r="CC24" s="265"/>
      <c r="CD24" s="265"/>
      <c r="CE24" s="265"/>
      <c r="CF24" s="265"/>
      <c r="CG24" s="265"/>
      <c r="CH24" s="265"/>
      <c r="CI24" s="265"/>
      <c r="CJ24" s="265"/>
      <c r="CK24" s="265"/>
      <c r="CL24" s="265"/>
      <c r="CM24" s="265"/>
      <c r="CN24" s="265"/>
      <c r="CO24" s="265"/>
      <c r="CP24" s="265"/>
      <c r="CQ24" s="265"/>
      <c r="CR24" s="265"/>
      <c r="CS24" s="265"/>
      <c r="CT24" s="265"/>
      <c r="CU24" s="265"/>
      <c r="CV24" s="265"/>
      <c r="CW24" s="265"/>
      <c r="CX24" s="265"/>
      <c r="CY24" s="265"/>
      <c r="CZ24" s="265"/>
      <c r="DA24" s="265"/>
      <c r="DB24" s="265"/>
      <c r="DC24" s="265"/>
      <c r="DD24" s="265"/>
      <c r="DE24" s="265"/>
      <c r="DF24" s="265"/>
      <c r="DG24" s="265"/>
      <c r="DH24" s="265"/>
      <c r="DI24" s="265"/>
      <c r="DJ24" s="265"/>
      <c r="DK24" s="265"/>
      <c r="DL24" s="265"/>
      <c r="DM24" s="265"/>
      <c r="DN24" s="265"/>
      <c r="DO24" s="265"/>
      <c r="DP24" s="265"/>
      <c r="DQ24" s="265"/>
      <c r="DR24" s="265"/>
      <c r="DS24" s="265"/>
      <c r="DT24" s="265"/>
      <c r="DU24" s="265"/>
      <c r="DV24" s="265"/>
      <c r="DW24" s="265"/>
      <c r="DX24" s="265"/>
      <c r="DY24" s="265"/>
      <c r="DZ24" s="265"/>
      <c r="EA24" s="265"/>
      <c r="EB24" s="265"/>
      <c r="EC24" s="265"/>
      <c r="ED24" s="265"/>
    </row>
    <row r="25" spans="1:134" ht="15" x14ac:dyDescent="0.25">
      <c r="A25" s="229"/>
      <c r="B25" s="210" t="b">
        <v>1</v>
      </c>
      <c r="C25" s="210" t="b">
        <v>1</v>
      </c>
      <c r="D25" s="210" t="b">
        <v>1</v>
      </c>
      <c r="E25" s="211"/>
      <c r="F25" s="211"/>
      <c r="G25" s="211"/>
      <c r="H25" s="211"/>
      <c r="I25" s="211"/>
      <c r="J25" s="211"/>
      <c r="K25" s="211"/>
      <c r="L25" s="211"/>
      <c r="M25" s="211"/>
      <c r="N25" s="211"/>
      <c r="O25" s="211"/>
      <c r="P25" s="211"/>
      <c r="Q25" s="211"/>
      <c r="R25" s="211"/>
      <c r="S25" s="211"/>
      <c r="T25" s="212"/>
      <c r="U25" s="224">
        <f t="shared" si="0"/>
        <v>45597</v>
      </c>
      <c r="V25" s="225" t="s">
        <v>181</v>
      </c>
      <c r="W25" s="226">
        <v>407</v>
      </c>
      <c r="X25" s="227">
        <v>450</v>
      </c>
      <c r="Y25" s="228">
        <v>383.29</v>
      </c>
      <c r="Z25" s="228">
        <v>576.48599999999999</v>
      </c>
      <c r="AA25" s="228">
        <v>477.346</v>
      </c>
      <c r="AB25" s="228">
        <v>559.23199999999997</v>
      </c>
      <c r="AC25" s="228">
        <v>574.99300000000005</v>
      </c>
      <c r="AD25" s="228">
        <v>645.79200000000003</v>
      </c>
      <c r="AE25" s="228">
        <v>587.49199999999996</v>
      </c>
      <c r="AF25" s="228">
        <v>420.45699999999999</v>
      </c>
      <c r="AG25" s="228">
        <v>425.26499999999999</v>
      </c>
      <c r="AH25" s="228">
        <v>380.46600000000001</v>
      </c>
      <c r="AI25" s="228">
        <v>352.75</v>
      </c>
      <c r="AJ25" s="228">
        <v>383.87700000000001</v>
      </c>
      <c r="AK25" s="228">
        <v>640.01499999999999</v>
      </c>
      <c r="AL25" s="228">
        <v>591.40499999999997</v>
      </c>
      <c r="AM25" s="228">
        <v>599.60500000000002</v>
      </c>
      <c r="AN25" s="228">
        <v>483.79599999999999</v>
      </c>
      <c r="AO25" s="228">
        <v>467.55599999999998</v>
      </c>
      <c r="AP25" s="228">
        <v>458.98899999999998</v>
      </c>
      <c r="AQ25" s="228">
        <v>475.471</v>
      </c>
      <c r="AR25" s="228">
        <v>593.92200000000003</v>
      </c>
      <c r="AS25" s="228">
        <v>328.101</v>
      </c>
      <c r="AT25" s="228">
        <v>499.75299999999999</v>
      </c>
      <c r="AU25" s="228">
        <v>496.57499999999999</v>
      </c>
      <c r="AV25" s="228">
        <v>419.399</v>
      </c>
      <c r="AW25" s="228">
        <v>462.81</v>
      </c>
      <c r="AX25" s="228">
        <v>498.98899999999998</v>
      </c>
      <c r="AY25" s="228">
        <v>371.38</v>
      </c>
      <c r="AZ25" s="228">
        <v>484.09500000000003</v>
      </c>
      <c r="BA25" s="228">
        <v>469.46100000000001</v>
      </c>
      <c r="BB25" s="228">
        <v>433.279</v>
      </c>
      <c r="BC25" s="265"/>
      <c r="BD25" s="265"/>
      <c r="BE25" s="265"/>
      <c r="BF25" s="265"/>
      <c r="BG25" s="265"/>
      <c r="BH25" s="265"/>
      <c r="BI25" s="265"/>
      <c r="BJ25" s="265"/>
      <c r="BK25" s="265"/>
      <c r="BL25" s="265"/>
      <c r="BM25" s="265"/>
      <c r="BN25" s="265"/>
      <c r="BO25" s="265"/>
      <c r="BP25" s="265"/>
      <c r="BQ25" s="265"/>
      <c r="BR25" s="265"/>
      <c r="BS25" s="265"/>
      <c r="BT25" s="265"/>
      <c r="BU25" s="265"/>
      <c r="BV25" s="265"/>
      <c r="BW25" s="265"/>
      <c r="BX25" s="265"/>
      <c r="BY25" s="265"/>
      <c r="BZ25" s="265"/>
      <c r="CA25" s="265"/>
      <c r="CB25" s="265"/>
      <c r="CC25" s="265"/>
      <c r="CD25" s="265"/>
      <c r="CE25" s="265"/>
      <c r="CF25" s="265"/>
      <c r="CG25" s="265"/>
      <c r="CH25" s="265"/>
      <c r="CI25" s="265"/>
      <c r="CJ25" s="265"/>
      <c r="CK25" s="265"/>
      <c r="CL25" s="265"/>
      <c r="CM25" s="265"/>
      <c r="CN25" s="265"/>
      <c r="CO25" s="265"/>
      <c r="CP25" s="265"/>
      <c r="CQ25" s="265"/>
      <c r="CR25" s="265"/>
      <c r="CS25" s="265"/>
      <c r="CT25" s="265"/>
      <c r="CU25" s="265"/>
      <c r="CV25" s="265"/>
      <c r="CW25" s="265"/>
      <c r="CX25" s="265"/>
      <c r="CY25" s="265"/>
      <c r="CZ25" s="265"/>
      <c r="DA25" s="265"/>
      <c r="DB25" s="265"/>
      <c r="DC25" s="265"/>
      <c r="DD25" s="265"/>
      <c r="DE25" s="265"/>
      <c r="DF25" s="265"/>
      <c r="DG25" s="265"/>
      <c r="DH25" s="265"/>
      <c r="DI25" s="265"/>
      <c r="DJ25" s="265"/>
      <c r="DK25" s="265"/>
      <c r="DL25" s="265"/>
      <c r="DM25" s="265"/>
      <c r="DN25" s="265"/>
      <c r="DO25" s="265"/>
      <c r="DP25" s="265"/>
      <c r="DQ25" s="265"/>
      <c r="DR25" s="265"/>
      <c r="DS25" s="265"/>
      <c r="DT25" s="265"/>
      <c r="DU25" s="265"/>
      <c r="DV25" s="265"/>
      <c r="DW25" s="265"/>
      <c r="DX25" s="265"/>
      <c r="DY25" s="265"/>
      <c r="DZ25" s="265"/>
      <c r="EA25" s="265"/>
      <c r="EB25" s="265"/>
      <c r="EC25" s="265"/>
      <c r="ED25" s="265"/>
    </row>
    <row r="26" spans="1:134" ht="15" x14ac:dyDescent="0.25">
      <c r="A26" s="229"/>
      <c r="B26" s="210" t="b">
        <v>1</v>
      </c>
      <c r="C26" s="210" t="b">
        <v>1</v>
      </c>
      <c r="D26" s="210" t="b">
        <v>1</v>
      </c>
      <c r="E26" s="211"/>
      <c r="F26" s="211"/>
      <c r="G26" s="211"/>
      <c r="H26" s="211"/>
      <c r="I26" s="211"/>
      <c r="J26" s="211"/>
      <c r="K26" s="211"/>
      <c r="L26" s="211"/>
      <c r="M26" s="211"/>
      <c r="N26" s="211"/>
      <c r="O26" s="211"/>
      <c r="P26" s="211"/>
      <c r="Q26" s="211"/>
      <c r="R26" s="211"/>
      <c r="S26" s="211"/>
      <c r="T26" s="212"/>
      <c r="U26" s="224">
        <f t="shared" si="0"/>
        <v>45627</v>
      </c>
      <c r="V26" s="225" t="s">
        <v>181</v>
      </c>
      <c r="W26" s="226">
        <v>361</v>
      </c>
      <c r="X26" s="227">
        <v>361</v>
      </c>
      <c r="Y26" s="228">
        <v>324.56400000000002</v>
      </c>
      <c r="Z26" s="228">
        <v>438.95</v>
      </c>
      <c r="AA26" s="228">
        <v>370.05599999999998</v>
      </c>
      <c r="AB26" s="228">
        <v>483.23500000000001</v>
      </c>
      <c r="AC26" s="228">
        <v>503.81</v>
      </c>
      <c r="AD26" s="228">
        <v>470.05399999999997</v>
      </c>
      <c r="AE26" s="228">
        <v>450.92200000000003</v>
      </c>
      <c r="AF26" s="228">
        <v>365.86099999999999</v>
      </c>
      <c r="AG26" s="228">
        <v>327.75799999999998</v>
      </c>
      <c r="AH26" s="228">
        <v>335.16500000000002</v>
      </c>
      <c r="AI26" s="228">
        <v>287.94</v>
      </c>
      <c r="AJ26" s="228">
        <v>342.99200000000002</v>
      </c>
      <c r="AK26" s="228">
        <v>403.48700000000002</v>
      </c>
      <c r="AL26" s="228">
        <v>430.40199999999999</v>
      </c>
      <c r="AM26" s="228">
        <v>415.26100000000002</v>
      </c>
      <c r="AN26" s="228">
        <v>403.66699999999997</v>
      </c>
      <c r="AO26" s="228">
        <v>406.375</v>
      </c>
      <c r="AP26" s="228">
        <v>378.51900000000001</v>
      </c>
      <c r="AQ26" s="228">
        <v>414.93799999999999</v>
      </c>
      <c r="AR26" s="228">
        <v>466.21</v>
      </c>
      <c r="AS26" s="228">
        <v>303.57799999999997</v>
      </c>
      <c r="AT26" s="228">
        <v>350.73399999999998</v>
      </c>
      <c r="AU26" s="228">
        <v>393.517</v>
      </c>
      <c r="AV26" s="228">
        <v>346.14600000000002</v>
      </c>
      <c r="AW26" s="228">
        <v>390.14</v>
      </c>
      <c r="AX26" s="228">
        <v>426.77100000000002</v>
      </c>
      <c r="AY26" s="228">
        <v>297.66300000000001</v>
      </c>
      <c r="AZ26" s="228">
        <v>443.67500000000001</v>
      </c>
      <c r="BA26" s="228">
        <v>385.26799999999997</v>
      </c>
      <c r="BB26" s="228">
        <v>362.84800000000001</v>
      </c>
      <c r="BC26" s="265"/>
      <c r="BD26" s="265"/>
      <c r="BE26" s="265"/>
      <c r="BF26" s="265"/>
      <c r="BG26" s="265"/>
      <c r="BH26" s="265"/>
      <c r="BI26" s="265"/>
      <c r="BJ26" s="265"/>
      <c r="BK26" s="265"/>
      <c r="BL26" s="265"/>
      <c r="BM26" s="265"/>
      <c r="BN26" s="265"/>
      <c r="BO26" s="265"/>
      <c r="BP26" s="265"/>
      <c r="BQ26" s="265"/>
      <c r="BR26" s="265"/>
      <c r="BS26" s="265"/>
      <c r="BT26" s="265"/>
      <c r="BU26" s="265"/>
      <c r="BV26" s="265"/>
      <c r="BW26" s="265"/>
      <c r="BX26" s="265"/>
      <c r="BY26" s="265"/>
      <c r="BZ26" s="265"/>
      <c r="CA26" s="265"/>
      <c r="CB26" s="265"/>
      <c r="CC26" s="265"/>
      <c r="CD26" s="265"/>
      <c r="CE26" s="265"/>
      <c r="CF26" s="265"/>
      <c r="CG26" s="265"/>
      <c r="CH26" s="265"/>
      <c r="CI26" s="265"/>
      <c r="CJ26" s="265"/>
      <c r="CK26" s="265"/>
      <c r="CL26" s="265"/>
      <c r="CM26" s="265"/>
      <c r="CN26" s="265"/>
      <c r="CO26" s="265"/>
      <c r="CP26" s="265"/>
      <c r="CQ26" s="265"/>
      <c r="CR26" s="265"/>
      <c r="CS26" s="265"/>
      <c r="CT26" s="265"/>
      <c r="CU26" s="265"/>
      <c r="CV26" s="265"/>
      <c r="CW26" s="265"/>
      <c r="CX26" s="265"/>
      <c r="CY26" s="265"/>
      <c r="CZ26" s="265"/>
      <c r="DA26" s="265"/>
      <c r="DB26" s="265"/>
      <c r="DC26" s="265"/>
      <c r="DD26" s="265"/>
      <c r="DE26" s="265"/>
      <c r="DF26" s="265"/>
      <c r="DG26" s="265"/>
      <c r="DH26" s="265"/>
      <c r="DI26" s="265"/>
      <c r="DJ26" s="265"/>
      <c r="DK26" s="265"/>
      <c r="DL26" s="265"/>
      <c r="DM26" s="265"/>
      <c r="DN26" s="265"/>
      <c r="DO26" s="265"/>
      <c r="DP26" s="265"/>
      <c r="DQ26" s="265"/>
      <c r="DR26" s="265"/>
      <c r="DS26" s="265"/>
      <c r="DT26" s="265"/>
      <c r="DU26" s="265"/>
      <c r="DV26" s="265"/>
      <c r="DW26" s="265"/>
      <c r="DX26" s="265"/>
      <c r="DY26" s="265"/>
      <c r="DZ26" s="265"/>
      <c r="EA26" s="265"/>
      <c r="EB26" s="265"/>
      <c r="EC26" s="265"/>
      <c r="ED26" s="265"/>
    </row>
    <row r="27" spans="1:134" ht="15" x14ac:dyDescent="0.25">
      <c r="A27" s="229"/>
      <c r="B27" s="230" t="b">
        <v>1</v>
      </c>
      <c r="C27" s="230" t="b">
        <v>1</v>
      </c>
      <c r="D27" s="210" t="b">
        <v>1</v>
      </c>
      <c r="E27" s="211"/>
      <c r="F27" s="211"/>
      <c r="G27" s="211"/>
      <c r="H27" s="211"/>
      <c r="I27" s="211"/>
      <c r="J27" s="211"/>
      <c r="K27" s="211"/>
      <c r="L27" s="211"/>
      <c r="M27" s="211"/>
      <c r="N27" s="211"/>
      <c r="O27" s="211"/>
      <c r="P27" s="211"/>
      <c r="Q27" s="211"/>
      <c r="R27" s="211"/>
      <c r="S27" s="211"/>
      <c r="T27" s="212"/>
      <c r="U27" s="224">
        <f t="shared" si="0"/>
        <v>45658</v>
      </c>
      <c r="V27" s="225" t="s">
        <v>181</v>
      </c>
      <c r="W27" s="226">
        <v>333</v>
      </c>
      <c r="X27" s="227">
        <v>350</v>
      </c>
      <c r="Y27" s="228">
        <v>399.71199999999999</v>
      </c>
      <c r="Z27" s="228">
        <v>404.35599999999999</v>
      </c>
      <c r="AA27" s="228">
        <v>357.11599999999999</v>
      </c>
      <c r="AB27" s="228">
        <v>426.88</v>
      </c>
      <c r="AC27" s="228">
        <v>462.46699999999998</v>
      </c>
      <c r="AD27" s="228">
        <v>432.05799999999999</v>
      </c>
      <c r="AE27" s="228">
        <v>377.38799999999998</v>
      </c>
      <c r="AF27" s="228">
        <v>351.702</v>
      </c>
      <c r="AG27" s="228">
        <v>304.52300000000002</v>
      </c>
      <c r="AH27" s="228">
        <v>297.96899999999999</v>
      </c>
      <c r="AI27" s="228">
        <v>252.21199999999999</v>
      </c>
      <c r="AJ27" s="228">
        <v>303.79199999999997</v>
      </c>
      <c r="AK27" s="228">
        <v>554.98199999999997</v>
      </c>
      <c r="AL27" s="228">
        <v>403.30799999999999</v>
      </c>
      <c r="AM27" s="228">
        <v>361.07600000000002</v>
      </c>
      <c r="AN27" s="228">
        <v>333.58499999999998</v>
      </c>
      <c r="AO27" s="228">
        <v>394.17399999999998</v>
      </c>
      <c r="AP27" s="228">
        <v>342.48500000000001</v>
      </c>
      <c r="AQ27" s="228">
        <v>383.43400000000003</v>
      </c>
      <c r="AR27" s="228">
        <v>439.37799999999999</v>
      </c>
      <c r="AS27" s="228">
        <v>279.17099999999999</v>
      </c>
      <c r="AT27" s="228">
        <v>291.738</v>
      </c>
      <c r="AU27" s="228">
        <v>361.81400000000002</v>
      </c>
      <c r="AV27" s="228">
        <v>321</v>
      </c>
      <c r="AW27" s="228">
        <v>420.75700000000001</v>
      </c>
      <c r="AX27" s="228">
        <v>381.59899999999999</v>
      </c>
      <c r="AY27" s="228">
        <v>275.041</v>
      </c>
      <c r="AZ27" s="228">
        <v>396.46600000000001</v>
      </c>
      <c r="BA27" s="228">
        <v>324.88099999999997</v>
      </c>
      <c r="BB27" s="228">
        <v>317.697</v>
      </c>
      <c r="BC27" s="265"/>
      <c r="BD27" s="265"/>
      <c r="BE27" s="265"/>
      <c r="BF27" s="265"/>
      <c r="BG27" s="265"/>
      <c r="BH27" s="265"/>
      <c r="BI27" s="265"/>
      <c r="BJ27" s="265"/>
      <c r="BK27" s="265"/>
      <c r="BL27" s="265"/>
      <c r="BM27" s="265"/>
      <c r="BN27" s="265"/>
      <c r="BO27" s="265"/>
      <c r="BP27" s="265"/>
      <c r="BQ27" s="265"/>
      <c r="BR27" s="265"/>
      <c r="BS27" s="265"/>
      <c r="BT27" s="265"/>
      <c r="BU27" s="265"/>
      <c r="BV27" s="265"/>
      <c r="BW27" s="265"/>
      <c r="BX27" s="265"/>
      <c r="BY27" s="265"/>
      <c r="BZ27" s="265"/>
      <c r="CA27" s="265"/>
      <c r="CB27" s="265"/>
      <c r="CC27" s="26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c r="DA27" s="265"/>
      <c r="DB27" s="265"/>
      <c r="DC27" s="265"/>
      <c r="DD27" s="265"/>
      <c r="DE27" s="265"/>
      <c r="DF27" s="265"/>
      <c r="DG27" s="265"/>
      <c r="DH27" s="265"/>
      <c r="DI27" s="265"/>
      <c r="DJ27" s="265"/>
      <c r="DK27" s="265"/>
      <c r="DL27" s="265"/>
      <c r="DM27" s="265"/>
      <c r="DN27" s="265"/>
      <c r="DO27" s="265"/>
      <c r="DP27" s="265"/>
      <c r="DQ27" s="265"/>
      <c r="DR27" s="265"/>
      <c r="DS27" s="265"/>
      <c r="DT27" s="265"/>
      <c r="DU27" s="265"/>
      <c r="DV27" s="265"/>
      <c r="DW27" s="265"/>
      <c r="DX27" s="265"/>
      <c r="DY27" s="265"/>
      <c r="DZ27" s="265"/>
      <c r="EA27" s="265"/>
      <c r="EB27" s="265"/>
      <c r="EC27" s="265"/>
      <c r="ED27" s="265"/>
    </row>
    <row r="28" spans="1:134" ht="15" x14ac:dyDescent="0.25">
      <c r="A28" s="229"/>
      <c r="B28" s="230" t="b">
        <v>1</v>
      </c>
      <c r="C28" s="230" t="b">
        <v>1</v>
      </c>
      <c r="D28" s="210" t="b">
        <v>1</v>
      </c>
      <c r="E28" s="211"/>
      <c r="F28" s="211"/>
      <c r="G28" s="211"/>
      <c r="H28" s="211"/>
      <c r="I28" s="211"/>
      <c r="J28" s="211"/>
      <c r="K28" s="211"/>
      <c r="L28" s="211"/>
      <c r="M28" s="211"/>
      <c r="N28" s="211"/>
      <c r="O28" s="211"/>
      <c r="P28" s="211"/>
      <c r="Q28" s="211"/>
      <c r="R28" s="211"/>
      <c r="S28" s="211"/>
      <c r="T28" s="212"/>
      <c r="U28" s="224">
        <f t="shared" si="0"/>
        <v>45689</v>
      </c>
      <c r="V28" s="225" t="s">
        <v>181</v>
      </c>
      <c r="W28" s="226">
        <v>378</v>
      </c>
      <c r="X28" s="227">
        <v>397</v>
      </c>
      <c r="Y28" s="228">
        <v>504.12900000000002</v>
      </c>
      <c r="Z28" s="228">
        <v>381.44400000000002</v>
      </c>
      <c r="AA28" s="228">
        <v>389.80599999999998</v>
      </c>
      <c r="AB28" s="228">
        <v>461.19099999999997</v>
      </c>
      <c r="AC28" s="228">
        <v>436.46199999999999</v>
      </c>
      <c r="AD28" s="228">
        <v>435.20299999999997</v>
      </c>
      <c r="AE28" s="228">
        <v>374.61099999999999</v>
      </c>
      <c r="AF28" s="228">
        <v>385.28199999999998</v>
      </c>
      <c r="AG28" s="228">
        <v>287.82600000000002</v>
      </c>
      <c r="AH28" s="228">
        <v>247.45500000000001</v>
      </c>
      <c r="AI28" s="228">
        <v>274.88200000000001</v>
      </c>
      <c r="AJ28" s="228">
        <v>278.03699999999998</v>
      </c>
      <c r="AK28" s="228">
        <v>563.46699999999998</v>
      </c>
      <c r="AL28" s="228">
        <v>356.12299999999999</v>
      </c>
      <c r="AM28" s="228">
        <v>374.029</v>
      </c>
      <c r="AN28" s="228">
        <v>318.85300000000001</v>
      </c>
      <c r="AO28" s="228">
        <v>398.06099999999998</v>
      </c>
      <c r="AP28" s="228">
        <v>376.726</v>
      </c>
      <c r="AQ28" s="228">
        <v>337.12700000000001</v>
      </c>
      <c r="AR28" s="228">
        <v>411.09800000000001</v>
      </c>
      <c r="AS28" s="228">
        <v>280.50200000000001</v>
      </c>
      <c r="AT28" s="228">
        <v>287.59199999999998</v>
      </c>
      <c r="AU28" s="228">
        <v>460.113</v>
      </c>
      <c r="AV28" s="228">
        <v>359.83600000000001</v>
      </c>
      <c r="AW28" s="228">
        <v>557.17600000000004</v>
      </c>
      <c r="AX28" s="228">
        <v>375.13499999999999</v>
      </c>
      <c r="AY28" s="228">
        <v>280.21800000000002</v>
      </c>
      <c r="AZ28" s="228">
        <v>368.12700000000001</v>
      </c>
      <c r="BA28" s="228">
        <v>310.21499999999997</v>
      </c>
      <c r="BB28" s="228">
        <v>337.70499999999998</v>
      </c>
      <c r="BC28" s="265"/>
      <c r="BD28" s="265"/>
      <c r="BE28" s="265"/>
      <c r="BF28" s="265"/>
      <c r="BG28" s="265"/>
      <c r="BH28" s="265"/>
      <c r="BI28" s="265"/>
      <c r="BJ28" s="265"/>
      <c r="BK28" s="265"/>
      <c r="BL28" s="265"/>
      <c r="BM28" s="265"/>
      <c r="BN28" s="265"/>
      <c r="BO28" s="265"/>
      <c r="BP28" s="265"/>
      <c r="BQ28" s="265"/>
      <c r="BR28" s="265"/>
      <c r="BS28" s="265"/>
      <c r="BT28" s="265"/>
      <c r="BU28" s="265"/>
      <c r="BV28" s="265"/>
      <c r="BW28" s="265"/>
      <c r="BX28" s="265"/>
      <c r="BY28" s="265"/>
      <c r="BZ28" s="265"/>
      <c r="CA28" s="265"/>
      <c r="CB28" s="265"/>
      <c r="CC28" s="265"/>
      <c r="CD28" s="265"/>
      <c r="CE28" s="265"/>
      <c r="CF28" s="265"/>
      <c r="CG28" s="265"/>
      <c r="CH28" s="265"/>
      <c r="CI28" s="265"/>
      <c r="CJ28" s="265"/>
      <c r="CK28" s="265"/>
      <c r="CL28" s="265"/>
      <c r="CM28" s="265"/>
      <c r="CN28" s="265"/>
      <c r="CO28" s="265"/>
      <c r="CP28" s="265"/>
      <c r="CQ28" s="265"/>
      <c r="CR28" s="265"/>
      <c r="CS28" s="265"/>
      <c r="CT28" s="265"/>
      <c r="CU28" s="265"/>
      <c r="CV28" s="265"/>
      <c r="CW28" s="265"/>
      <c r="CX28" s="265"/>
      <c r="CY28" s="265"/>
      <c r="CZ28" s="265"/>
      <c r="DA28" s="265"/>
      <c r="DB28" s="265"/>
      <c r="DC28" s="265"/>
      <c r="DD28" s="265"/>
      <c r="DE28" s="265"/>
      <c r="DF28" s="265"/>
      <c r="DG28" s="265"/>
      <c r="DH28" s="265"/>
      <c r="DI28" s="265"/>
      <c r="DJ28" s="265"/>
      <c r="DK28" s="265"/>
      <c r="DL28" s="265"/>
      <c r="DM28" s="265"/>
      <c r="DN28" s="265"/>
      <c r="DO28" s="265"/>
      <c r="DP28" s="265"/>
      <c r="DQ28" s="265"/>
      <c r="DR28" s="265"/>
      <c r="DS28" s="265"/>
      <c r="DT28" s="265"/>
      <c r="DU28" s="265"/>
      <c r="DV28" s="265"/>
      <c r="DW28" s="265"/>
      <c r="DX28" s="265"/>
      <c r="DY28" s="265"/>
      <c r="DZ28" s="265"/>
      <c r="EA28" s="265"/>
      <c r="EB28" s="265"/>
      <c r="EC28" s="265"/>
      <c r="ED28" s="265"/>
    </row>
    <row r="29" spans="1:134" ht="15" x14ac:dyDescent="0.25">
      <c r="A29" s="229"/>
      <c r="B29" s="230" t="b">
        <v>1</v>
      </c>
      <c r="C29" s="230" t="b">
        <v>1</v>
      </c>
      <c r="D29" s="210"/>
      <c r="E29" s="211"/>
      <c r="F29" s="211"/>
      <c r="G29" s="211"/>
      <c r="H29" s="211"/>
      <c r="I29" s="211"/>
      <c r="J29" s="211"/>
      <c r="K29" s="211"/>
      <c r="L29" s="211"/>
      <c r="M29" s="211"/>
      <c r="N29" s="211"/>
      <c r="O29" s="211"/>
      <c r="P29" s="211"/>
      <c r="Q29" s="211"/>
      <c r="R29" s="211"/>
      <c r="S29" s="211"/>
      <c r="T29" s="212"/>
      <c r="U29" s="224">
        <f t="shared" si="0"/>
        <v>45717</v>
      </c>
      <c r="V29" s="225" t="s">
        <v>181</v>
      </c>
      <c r="W29" s="226">
        <v>564</v>
      </c>
      <c r="X29" s="227">
        <v>614</v>
      </c>
      <c r="Y29" s="228">
        <v>603.95699999999999</v>
      </c>
      <c r="Z29" s="228">
        <v>627.327</v>
      </c>
      <c r="AA29" s="228">
        <v>968.16899999999998</v>
      </c>
      <c r="AB29" s="228">
        <v>622.85500000000002</v>
      </c>
      <c r="AC29" s="228">
        <v>816.84100000000001</v>
      </c>
      <c r="AD29" s="228">
        <v>569.20899999999995</v>
      </c>
      <c r="AE29" s="228">
        <v>510.92599999999999</v>
      </c>
      <c r="AF29" s="228">
        <v>498.80099999999999</v>
      </c>
      <c r="AG29" s="228">
        <v>492.23099999999999</v>
      </c>
      <c r="AH29" s="228">
        <v>299.23500000000001</v>
      </c>
      <c r="AI29" s="228">
        <v>439.51900000000001</v>
      </c>
      <c r="AJ29" s="228">
        <v>635.08100000000002</v>
      </c>
      <c r="AK29" s="228">
        <v>733.38699999999994</v>
      </c>
      <c r="AL29" s="228">
        <v>462.37099999999998</v>
      </c>
      <c r="AM29" s="228">
        <v>815.22500000000002</v>
      </c>
      <c r="AN29" s="228">
        <v>431.09300000000002</v>
      </c>
      <c r="AO29" s="228">
        <v>635.99400000000003</v>
      </c>
      <c r="AP29" s="228">
        <v>525.75099999999998</v>
      </c>
      <c r="AQ29" s="228">
        <v>501.38799999999998</v>
      </c>
      <c r="AR29" s="228">
        <v>589.95699999999999</v>
      </c>
      <c r="AS29" s="228">
        <v>369.98500000000001</v>
      </c>
      <c r="AT29" s="228">
        <v>461.60300000000001</v>
      </c>
      <c r="AU29" s="228">
        <v>681.24900000000002</v>
      </c>
      <c r="AV29" s="228">
        <v>547.827</v>
      </c>
      <c r="AW29" s="228">
        <v>1198.4690000000001</v>
      </c>
      <c r="AX29" s="228">
        <v>439.08</v>
      </c>
      <c r="AY29" s="228">
        <v>535.14800000000002</v>
      </c>
      <c r="AZ29" s="228">
        <v>543.16200000000003</v>
      </c>
      <c r="BA29" s="228">
        <v>440.08100000000002</v>
      </c>
      <c r="BB29" s="228">
        <v>538.101</v>
      </c>
      <c r="BC29" s="265"/>
      <c r="BD29" s="265"/>
      <c r="BE29" s="265"/>
      <c r="BF29" s="265"/>
      <c r="BG29" s="265"/>
      <c r="BH29" s="265"/>
      <c r="BI29" s="265"/>
      <c r="BJ29" s="265"/>
      <c r="BK29" s="265"/>
      <c r="BL29" s="265"/>
      <c r="BM29" s="265"/>
      <c r="BN29" s="265"/>
      <c r="BO29" s="265"/>
      <c r="BP29" s="265"/>
      <c r="BQ29" s="265"/>
      <c r="BR29" s="265"/>
      <c r="BS29" s="265"/>
      <c r="BT29" s="265"/>
      <c r="BU29" s="265"/>
      <c r="BV29" s="265"/>
      <c r="BW29" s="265"/>
      <c r="BX29" s="265"/>
      <c r="BY29" s="265"/>
      <c r="BZ29" s="265"/>
      <c r="CA29" s="265"/>
      <c r="CB29" s="265"/>
      <c r="CC29" s="265"/>
      <c r="CD29" s="265"/>
      <c r="CE29" s="265"/>
      <c r="CF29" s="265"/>
      <c r="CG29" s="265"/>
      <c r="CH29" s="265"/>
      <c r="CI29" s="265"/>
      <c r="CJ29" s="265"/>
      <c r="CK29" s="265"/>
      <c r="CL29" s="265"/>
      <c r="CM29" s="265"/>
      <c r="CN29" s="265"/>
      <c r="CO29" s="265"/>
      <c r="CP29" s="265"/>
      <c r="CQ29" s="265"/>
      <c r="CR29" s="265"/>
      <c r="CS29" s="265"/>
      <c r="CT29" s="265"/>
      <c r="CU29" s="265"/>
      <c r="CV29" s="265"/>
      <c r="CW29" s="265"/>
      <c r="CX29" s="265"/>
      <c r="CY29" s="265"/>
      <c r="CZ29" s="265"/>
      <c r="DA29" s="265"/>
      <c r="DB29" s="265"/>
      <c r="DC29" s="265"/>
      <c r="DD29" s="265"/>
      <c r="DE29" s="265"/>
      <c r="DF29" s="265"/>
      <c r="DG29" s="265"/>
      <c r="DH29" s="265"/>
      <c r="DI29" s="265"/>
      <c r="DJ29" s="265"/>
      <c r="DK29" s="265"/>
      <c r="DL29" s="265"/>
      <c r="DM29" s="265"/>
      <c r="DN29" s="265"/>
      <c r="DO29" s="265"/>
      <c r="DP29" s="265"/>
      <c r="DQ29" s="265"/>
      <c r="DR29" s="265"/>
      <c r="DS29" s="265"/>
      <c r="DT29" s="265"/>
      <c r="DU29" s="265"/>
      <c r="DV29" s="265"/>
      <c r="DW29" s="265"/>
      <c r="DX29" s="265"/>
      <c r="DY29" s="265"/>
      <c r="DZ29" s="265"/>
      <c r="EA29" s="265"/>
      <c r="EB29" s="265"/>
      <c r="EC29" s="265"/>
      <c r="ED29" s="265"/>
    </row>
    <row r="30" spans="1:134" ht="15" x14ac:dyDescent="0.25">
      <c r="A30" s="229"/>
      <c r="B30" s="210" t="b">
        <v>0</v>
      </c>
      <c r="C30" s="210" t="b">
        <v>0</v>
      </c>
      <c r="D30" s="210"/>
      <c r="E30" s="211"/>
      <c r="F30" s="211"/>
      <c r="G30" s="211"/>
      <c r="H30" s="211"/>
      <c r="I30" s="211"/>
      <c r="J30" s="211"/>
      <c r="K30" s="211"/>
      <c r="L30" s="211"/>
      <c r="M30" s="211"/>
      <c r="N30" s="211"/>
      <c r="O30" s="211"/>
      <c r="P30" s="211"/>
      <c r="Q30" s="211"/>
      <c r="R30" s="211"/>
      <c r="S30" s="211"/>
      <c r="T30" s="212"/>
      <c r="U30" s="224">
        <f t="shared" si="0"/>
        <v>45748</v>
      </c>
      <c r="V30" s="225" t="s">
        <v>181</v>
      </c>
      <c r="W30" s="226">
        <v>716</v>
      </c>
      <c r="X30" s="227">
        <v>920</v>
      </c>
      <c r="Y30" s="228">
        <v>1355.7639999999999</v>
      </c>
      <c r="Z30" s="228">
        <v>962.31799999999998</v>
      </c>
      <c r="AA30" s="228">
        <v>903.07</v>
      </c>
      <c r="AB30" s="228">
        <v>1055.883</v>
      </c>
      <c r="AC30" s="228">
        <v>1422.704</v>
      </c>
      <c r="AD30" s="228">
        <v>1085.3599999999999</v>
      </c>
      <c r="AE30" s="228">
        <v>715.41700000000003</v>
      </c>
      <c r="AF30" s="228">
        <v>818.17700000000002</v>
      </c>
      <c r="AG30" s="228">
        <v>793.11800000000005</v>
      </c>
      <c r="AH30" s="228">
        <v>496.678</v>
      </c>
      <c r="AI30" s="228">
        <v>597.04999999999995</v>
      </c>
      <c r="AJ30" s="228">
        <v>1398.172</v>
      </c>
      <c r="AK30" s="228">
        <v>1428.6559999999999</v>
      </c>
      <c r="AL30" s="228">
        <v>1085.758</v>
      </c>
      <c r="AM30" s="228">
        <v>1133.693</v>
      </c>
      <c r="AN30" s="228">
        <v>676.30799999999999</v>
      </c>
      <c r="AO30" s="228">
        <v>801.04200000000003</v>
      </c>
      <c r="AP30" s="228">
        <v>730.28700000000003</v>
      </c>
      <c r="AQ30" s="228">
        <v>1131.0070000000001</v>
      </c>
      <c r="AR30" s="228">
        <v>1197.1859999999999</v>
      </c>
      <c r="AS30" s="228">
        <v>364.71499999999997</v>
      </c>
      <c r="AT30" s="228">
        <v>665.90099999999995</v>
      </c>
      <c r="AU30" s="228">
        <v>730.18499999999995</v>
      </c>
      <c r="AV30" s="228">
        <v>782.64499999999998</v>
      </c>
      <c r="AW30" s="228">
        <v>1895.037</v>
      </c>
      <c r="AX30" s="228">
        <v>496.05799999999999</v>
      </c>
      <c r="AY30" s="228">
        <v>1157.655</v>
      </c>
      <c r="AZ30" s="228">
        <v>638.83100000000002</v>
      </c>
      <c r="BA30" s="228">
        <v>495.69400000000002</v>
      </c>
      <c r="BB30" s="228">
        <v>988.22299999999996</v>
      </c>
      <c r="BC30" s="265"/>
      <c r="BD30" s="265"/>
      <c r="BE30" s="265"/>
      <c r="BF30" s="265"/>
      <c r="BG30" s="265"/>
      <c r="BH30" s="265"/>
      <c r="BI30" s="265"/>
      <c r="BJ30" s="265"/>
      <c r="BK30" s="265"/>
      <c r="BL30" s="265"/>
      <c r="BM30" s="265"/>
      <c r="BN30" s="265"/>
      <c r="BO30" s="265"/>
      <c r="BP30" s="265"/>
      <c r="BQ30" s="265"/>
      <c r="BR30" s="265"/>
      <c r="BS30" s="265"/>
      <c r="BT30" s="265"/>
      <c r="BU30" s="265"/>
      <c r="BV30" s="265"/>
      <c r="BW30" s="265"/>
      <c r="BX30" s="265"/>
      <c r="BY30" s="265"/>
      <c r="BZ30" s="265"/>
      <c r="CA30" s="265"/>
      <c r="CB30" s="265"/>
      <c r="CC30" s="265"/>
      <c r="CD30" s="265"/>
      <c r="CE30" s="265"/>
      <c r="CF30" s="265"/>
      <c r="CG30" s="265"/>
      <c r="CH30" s="265"/>
      <c r="CI30" s="265"/>
      <c r="CJ30" s="265"/>
      <c r="CK30" s="265"/>
      <c r="CL30" s="265"/>
      <c r="CM30" s="265"/>
      <c r="CN30" s="265"/>
      <c r="CO30" s="265"/>
      <c r="CP30" s="265"/>
      <c r="CQ30" s="265"/>
      <c r="CR30" s="265"/>
      <c r="CS30" s="265"/>
      <c r="CT30" s="265"/>
      <c r="CU30" s="265"/>
      <c r="CV30" s="265"/>
      <c r="CW30" s="265"/>
      <c r="CX30" s="265"/>
      <c r="CY30" s="265"/>
      <c r="CZ30" s="265"/>
      <c r="DA30" s="265"/>
      <c r="DB30" s="265"/>
      <c r="DC30" s="265"/>
      <c r="DD30" s="265"/>
      <c r="DE30" s="265"/>
      <c r="DF30" s="265"/>
      <c r="DG30" s="265"/>
      <c r="DH30" s="265"/>
      <c r="DI30" s="265"/>
      <c r="DJ30" s="265"/>
      <c r="DK30" s="265"/>
      <c r="DL30" s="265"/>
      <c r="DM30" s="265"/>
      <c r="DN30" s="265"/>
      <c r="DO30" s="265"/>
      <c r="DP30" s="265"/>
      <c r="DQ30" s="265"/>
      <c r="DR30" s="265"/>
      <c r="DS30" s="265"/>
      <c r="DT30" s="265"/>
      <c r="DU30" s="265"/>
      <c r="DV30" s="265"/>
      <c r="DW30" s="265"/>
      <c r="DX30" s="265"/>
      <c r="DY30" s="265"/>
      <c r="DZ30" s="265"/>
      <c r="EA30" s="265"/>
      <c r="EB30" s="265"/>
      <c r="EC30" s="265"/>
      <c r="ED30" s="265"/>
    </row>
    <row r="31" spans="1:134" ht="15" x14ac:dyDescent="0.25">
      <c r="A31" s="229"/>
      <c r="B31" s="210"/>
      <c r="C31" s="210"/>
      <c r="D31" s="210"/>
      <c r="E31" s="211"/>
      <c r="F31" s="211"/>
      <c r="G31" s="211"/>
      <c r="H31" s="211"/>
      <c r="I31" s="211"/>
      <c r="J31" s="211"/>
      <c r="K31" s="211"/>
      <c r="L31" s="211"/>
      <c r="M31" s="211"/>
      <c r="N31" s="211"/>
      <c r="O31" s="211"/>
      <c r="P31" s="211"/>
      <c r="Q31" s="211"/>
      <c r="R31" s="211"/>
      <c r="S31" s="211"/>
      <c r="T31" s="212"/>
      <c r="U31" s="224">
        <f t="shared" si="0"/>
        <v>45778</v>
      </c>
      <c r="V31" s="225" t="s">
        <v>181</v>
      </c>
      <c r="W31" s="226">
        <v>1552</v>
      </c>
      <c r="X31" s="227">
        <v>2060</v>
      </c>
      <c r="Y31" s="228">
        <v>3287.27</v>
      </c>
      <c r="Z31" s="228">
        <v>2078.5749999999998</v>
      </c>
      <c r="AA31" s="228">
        <v>2403.9780000000001</v>
      </c>
      <c r="AB31" s="228">
        <v>3026.52</v>
      </c>
      <c r="AC31" s="228">
        <v>3969.8209999999999</v>
      </c>
      <c r="AD31" s="228">
        <v>2614.3829999999998</v>
      </c>
      <c r="AE31" s="228">
        <v>2139.297</v>
      </c>
      <c r="AF31" s="228">
        <v>2021.5350000000001</v>
      </c>
      <c r="AG31" s="228">
        <v>2256.7660000000001</v>
      </c>
      <c r="AH31" s="228">
        <v>321.57499999999999</v>
      </c>
      <c r="AI31" s="228">
        <v>1436.72</v>
      </c>
      <c r="AJ31" s="228">
        <v>1789.787</v>
      </c>
      <c r="AK31" s="228">
        <v>2990.3690000000001</v>
      </c>
      <c r="AL31" s="228">
        <v>2397.1379999999999</v>
      </c>
      <c r="AM31" s="228">
        <v>2065.2860000000001</v>
      </c>
      <c r="AN31" s="228">
        <v>2134.6390000000001</v>
      </c>
      <c r="AO31" s="228">
        <v>2758.7779999999998</v>
      </c>
      <c r="AP31" s="228">
        <v>973.84100000000001</v>
      </c>
      <c r="AQ31" s="228">
        <v>2360.1390000000001</v>
      </c>
      <c r="AR31" s="228">
        <v>1363.8430000000001</v>
      </c>
      <c r="AS31" s="228">
        <v>740.72199999999998</v>
      </c>
      <c r="AT31" s="228">
        <v>1658.201</v>
      </c>
      <c r="AU31" s="228">
        <v>1451</v>
      </c>
      <c r="AV31" s="228">
        <v>2025.442</v>
      </c>
      <c r="AW31" s="228">
        <v>2475.721</v>
      </c>
      <c r="AX31" s="228">
        <v>1288.2429999999999</v>
      </c>
      <c r="AY31" s="228">
        <v>2405.326</v>
      </c>
      <c r="AZ31" s="228">
        <v>1592.588</v>
      </c>
      <c r="BA31" s="228">
        <v>922.37400000000002</v>
      </c>
      <c r="BB31" s="228">
        <v>1805.2370000000001</v>
      </c>
      <c r="BC31" s="265"/>
      <c r="BD31" s="265"/>
      <c r="BE31" s="265"/>
      <c r="BF31" s="265"/>
      <c r="BG31" s="265"/>
      <c r="BH31" s="265"/>
      <c r="BI31" s="265"/>
      <c r="BJ31" s="265"/>
      <c r="BK31" s="265"/>
      <c r="BL31" s="265"/>
      <c r="BM31" s="265"/>
      <c r="BN31" s="265"/>
      <c r="BO31" s="265"/>
      <c r="BP31" s="265"/>
      <c r="BQ31" s="265"/>
      <c r="BR31" s="265"/>
      <c r="BS31" s="265"/>
      <c r="BT31" s="265"/>
      <c r="BU31" s="265"/>
      <c r="BV31" s="265"/>
      <c r="BW31" s="265"/>
      <c r="BX31" s="265"/>
      <c r="BY31" s="265"/>
      <c r="BZ31" s="265"/>
      <c r="CA31" s="265"/>
      <c r="CB31" s="265"/>
      <c r="CC31" s="265"/>
      <c r="CD31" s="265"/>
      <c r="CE31" s="265"/>
      <c r="CF31" s="265"/>
      <c r="CG31" s="265"/>
      <c r="CH31" s="265"/>
      <c r="CI31" s="265"/>
      <c r="CJ31" s="265"/>
      <c r="CK31" s="265"/>
      <c r="CL31" s="265"/>
      <c r="CM31" s="265"/>
      <c r="CN31" s="265"/>
      <c r="CO31" s="265"/>
      <c r="CP31" s="265"/>
      <c r="CQ31" s="265"/>
      <c r="CR31" s="265"/>
      <c r="CS31" s="265"/>
      <c r="CT31" s="265"/>
      <c r="CU31" s="265"/>
      <c r="CV31" s="265"/>
      <c r="CW31" s="265"/>
      <c r="CX31" s="265"/>
      <c r="CY31" s="265"/>
      <c r="CZ31" s="265"/>
      <c r="DA31" s="265"/>
      <c r="DB31" s="265"/>
      <c r="DC31" s="265"/>
      <c r="DD31" s="265"/>
      <c r="DE31" s="265"/>
      <c r="DF31" s="265"/>
      <c r="DG31" s="265"/>
      <c r="DH31" s="265"/>
      <c r="DI31" s="265"/>
      <c r="DJ31" s="265"/>
      <c r="DK31" s="265"/>
      <c r="DL31" s="265"/>
      <c r="DM31" s="265"/>
      <c r="DN31" s="265"/>
      <c r="DO31" s="265"/>
      <c r="DP31" s="265"/>
      <c r="DQ31" s="265"/>
      <c r="DR31" s="265"/>
      <c r="DS31" s="265"/>
      <c r="DT31" s="265"/>
      <c r="DU31" s="265"/>
      <c r="DV31" s="265"/>
      <c r="DW31" s="265"/>
      <c r="DX31" s="265"/>
      <c r="DY31" s="265"/>
      <c r="DZ31" s="265"/>
      <c r="EA31" s="265"/>
      <c r="EB31" s="265"/>
      <c r="EC31" s="265"/>
      <c r="ED31" s="265"/>
    </row>
    <row r="32" spans="1:134" ht="15" x14ac:dyDescent="0.25">
      <c r="A32" s="229"/>
      <c r="B32" s="211"/>
      <c r="C32" s="211"/>
      <c r="D32" s="211"/>
      <c r="E32" s="211"/>
      <c r="F32" s="211"/>
      <c r="G32" s="211"/>
      <c r="H32" s="211"/>
      <c r="I32" s="211"/>
      <c r="J32" s="211"/>
      <c r="K32" s="211"/>
      <c r="L32" s="211"/>
      <c r="M32" s="211"/>
      <c r="N32" s="211"/>
      <c r="O32" s="211"/>
      <c r="P32" s="211"/>
      <c r="Q32" s="211"/>
      <c r="R32" s="211"/>
      <c r="S32" s="211"/>
      <c r="T32" s="212"/>
      <c r="U32" s="224">
        <f t="shared" si="0"/>
        <v>45809</v>
      </c>
      <c r="V32" s="225" t="s">
        <v>181</v>
      </c>
      <c r="W32" s="226">
        <v>1570</v>
      </c>
      <c r="X32" s="227">
        <v>2423</v>
      </c>
      <c r="Y32" s="228">
        <v>4431.63</v>
      </c>
      <c r="Z32" s="228">
        <v>1667.973</v>
      </c>
      <c r="AA32" s="228">
        <v>4917.1580000000004</v>
      </c>
      <c r="AB32" s="228">
        <v>2885.6790000000001</v>
      </c>
      <c r="AC32" s="228">
        <v>4835.8950000000004</v>
      </c>
      <c r="AD32" s="228">
        <v>2525.04</v>
      </c>
      <c r="AE32" s="228">
        <v>3272.1370000000002</v>
      </c>
      <c r="AF32" s="228">
        <v>1392.5640000000001</v>
      </c>
      <c r="AG32" s="228">
        <v>1561.8109999999999</v>
      </c>
      <c r="AH32" s="228">
        <v>399.476</v>
      </c>
      <c r="AI32" s="228">
        <v>2146.3939999999998</v>
      </c>
      <c r="AJ32" s="228">
        <v>1047.9670000000001</v>
      </c>
      <c r="AK32" s="228">
        <v>3537.9490000000001</v>
      </c>
      <c r="AL32" s="228">
        <v>2015.3989999999999</v>
      </c>
      <c r="AM32" s="228">
        <v>1157.5719999999999</v>
      </c>
      <c r="AN32" s="228">
        <v>3684.3119999999999</v>
      </c>
      <c r="AO32" s="228">
        <v>2585.7759999999998</v>
      </c>
      <c r="AP32" s="228">
        <v>2570.0590000000002</v>
      </c>
      <c r="AQ32" s="228">
        <v>5021.2950000000001</v>
      </c>
      <c r="AR32" s="228">
        <v>429.721</v>
      </c>
      <c r="AS32" s="228">
        <v>1227.2919999999999</v>
      </c>
      <c r="AT32" s="228">
        <v>2956.2620000000002</v>
      </c>
      <c r="AU32" s="228">
        <v>2220.4259999999999</v>
      </c>
      <c r="AV32" s="228">
        <v>2510.038</v>
      </c>
      <c r="AW32" s="228">
        <v>3247.8820000000001</v>
      </c>
      <c r="AX32" s="228">
        <v>959.89599999999996</v>
      </c>
      <c r="AY32" s="228">
        <v>3724.09</v>
      </c>
      <c r="AZ32" s="228">
        <v>1791.452</v>
      </c>
      <c r="BA32" s="228">
        <v>2366.9920000000002</v>
      </c>
      <c r="BB32" s="228">
        <v>1197.6980000000001</v>
      </c>
      <c r="BC32" s="265"/>
      <c r="BD32" s="265"/>
      <c r="BE32" s="265"/>
      <c r="BF32" s="265"/>
      <c r="BG32" s="265"/>
      <c r="BH32" s="265"/>
      <c r="BI32" s="265"/>
      <c r="BJ32" s="265"/>
      <c r="BK32" s="265"/>
      <c r="BL32" s="265"/>
      <c r="BM32" s="265"/>
      <c r="BN32" s="265"/>
      <c r="BO32" s="265"/>
      <c r="BP32" s="265"/>
      <c r="BQ32" s="265"/>
      <c r="BR32" s="265"/>
      <c r="BS32" s="265"/>
      <c r="BT32" s="265"/>
      <c r="BU32" s="265"/>
      <c r="BV32" s="265"/>
      <c r="BW32" s="265"/>
      <c r="BX32" s="265"/>
      <c r="BY32" s="265"/>
      <c r="BZ32" s="265"/>
      <c r="CA32" s="265"/>
      <c r="CB32" s="265"/>
      <c r="CC32" s="265"/>
      <c r="CD32" s="265"/>
      <c r="CE32" s="265"/>
      <c r="CF32" s="265"/>
      <c r="CG32" s="265"/>
      <c r="CH32" s="265"/>
      <c r="CI32" s="265"/>
      <c r="CJ32" s="265"/>
      <c r="CK32" s="265"/>
      <c r="CL32" s="265"/>
      <c r="CM32" s="265"/>
      <c r="CN32" s="265"/>
      <c r="CO32" s="265"/>
      <c r="CP32" s="265"/>
      <c r="CQ32" s="265"/>
      <c r="CR32" s="265"/>
      <c r="CS32" s="265"/>
      <c r="CT32" s="265"/>
      <c r="CU32" s="265"/>
      <c r="CV32" s="265"/>
      <c r="CW32" s="265"/>
      <c r="CX32" s="265"/>
      <c r="CY32" s="265"/>
      <c r="CZ32" s="265"/>
      <c r="DA32" s="265"/>
      <c r="DB32" s="265"/>
      <c r="DC32" s="265"/>
      <c r="DD32" s="265"/>
      <c r="DE32" s="265"/>
      <c r="DF32" s="265"/>
      <c r="DG32" s="265"/>
      <c r="DH32" s="265"/>
      <c r="DI32" s="265"/>
      <c r="DJ32" s="265"/>
      <c r="DK32" s="265"/>
      <c r="DL32" s="265"/>
      <c r="DM32" s="265"/>
      <c r="DN32" s="265"/>
      <c r="DO32" s="265"/>
      <c r="DP32" s="265"/>
      <c r="DQ32" s="265"/>
      <c r="DR32" s="265"/>
      <c r="DS32" s="265"/>
      <c r="DT32" s="265"/>
      <c r="DU32" s="265"/>
      <c r="DV32" s="265"/>
      <c r="DW32" s="265"/>
      <c r="DX32" s="265"/>
      <c r="DY32" s="265"/>
      <c r="DZ32" s="265"/>
      <c r="EA32" s="265"/>
      <c r="EB32" s="265"/>
      <c r="EC32" s="265"/>
      <c r="ED32" s="265"/>
    </row>
    <row r="33" spans="1:134" ht="15" x14ac:dyDescent="0.25">
      <c r="A33" s="229"/>
      <c r="B33" s="211"/>
      <c r="C33" s="211"/>
      <c r="D33" s="211"/>
      <c r="E33" s="211"/>
      <c r="F33" s="211"/>
      <c r="G33" s="211"/>
      <c r="H33" s="211"/>
      <c r="I33" s="211"/>
      <c r="J33" s="211"/>
      <c r="K33" s="211"/>
      <c r="L33" s="211"/>
      <c r="M33" s="211"/>
      <c r="N33" s="211"/>
      <c r="O33" s="211"/>
      <c r="P33" s="211"/>
      <c r="Q33" s="211"/>
      <c r="R33" s="211"/>
      <c r="S33" s="211"/>
      <c r="T33" s="212"/>
      <c r="U33" s="224">
        <f t="shared" si="0"/>
        <v>45839</v>
      </c>
      <c r="V33" s="225" t="s">
        <v>181</v>
      </c>
      <c r="W33" s="226">
        <v>298</v>
      </c>
      <c r="X33" s="227">
        <v>711</v>
      </c>
      <c r="Y33" s="228">
        <v>2003.1790000000001</v>
      </c>
      <c r="Z33" s="228">
        <v>346.92200000000003</v>
      </c>
      <c r="AA33" s="228">
        <v>3899.4430000000002</v>
      </c>
      <c r="AB33" s="228">
        <v>1186.453</v>
      </c>
      <c r="AC33" s="228">
        <v>1754.854</v>
      </c>
      <c r="AD33" s="228">
        <v>1512.8720000000001</v>
      </c>
      <c r="AE33" s="228">
        <v>1841.3009999999999</v>
      </c>
      <c r="AF33" s="228">
        <v>256.714</v>
      </c>
      <c r="AG33" s="228">
        <v>344.67500000000001</v>
      </c>
      <c r="AH33" s="228">
        <v>25.190999999999999</v>
      </c>
      <c r="AI33" s="228">
        <v>517.66700000000003</v>
      </c>
      <c r="AJ33" s="228">
        <v>416.565</v>
      </c>
      <c r="AK33" s="228">
        <v>1493.26</v>
      </c>
      <c r="AL33" s="228">
        <v>504.33600000000001</v>
      </c>
      <c r="AM33" s="228">
        <v>309.87299999999999</v>
      </c>
      <c r="AN33" s="228">
        <v>1868.549</v>
      </c>
      <c r="AO33" s="228">
        <v>1543.5070000000001</v>
      </c>
      <c r="AP33" s="228">
        <v>874.98500000000001</v>
      </c>
      <c r="AQ33" s="228">
        <v>3668.3449999999998</v>
      </c>
      <c r="AR33" s="228">
        <v>103.756</v>
      </c>
      <c r="AS33" s="228">
        <v>286.84500000000003</v>
      </c>
      <c r="AT33" s="228">
        <v>1061.6369999999999</v>
      </c>
      <c r="AU33" s="228">
        <v>798.66200000000003</v>
      </c>
      <c r="AV33" s="228">
        <v>744.69600000000003</v>
      </c>
      <c r="AW33" s="228">
        <v>1164.5319999999999</v>
      </c>
      <c r="AX33" s="228">
        <v>260.13499999999999</v>
      </c>
      <c r="AY33" s="228">
        <v>2247.643</v>
      </c>
      <c r="AZ33" s="228">
        <v>478.47899999999998</v>
      </c>
      <c r="BA33" s="228">
        <v>1044.116</v>
      </c>
      <c r="BB33" s="228">
        <v>421.654</v>
      </c>
      <c r="BC33" s="265"/>
      <c r="BD33" s="265"/>
      <c r="BE33" s="265"/>
      <c r="BF33" s="265"/>
      <c r="BG33" s="265"/>
      <c r="BH33" s="265"/>
      <c r="BI33" s="265"/>
      <c r="BJ33" s="265"/>
      <c r="BK33" s="265"/>
      <c r="BL33" s="265"/>
      <c r="BM33" s="265"/>
      <c r="BN33" s="265"/>
      <c r="BO33" s="265"/>
      <c r="BP33" s="265"/>
      <c r="BQ33" s="265"/>
      <c r="BR33" s="265"/>
      <c r="BS33" s="265"/>
      <c r="BT33" s="265"/>
      <c r="BU33" s="265"/>
      <c r="BV33" s="265"/>
      <c r="BW33" s="265"/>
      <c r="BX33" s="265"/>
      <c r="BY33" s="265"/>
      <c r="BZ33" s="265"/>
      <c r="CA33" s="265"/>
      <c r="CB33" s="265"/>
      <c r="CC33" s="265"/>
      <c r="CD33" s="265"/>
      <c r="CE33" s="265"/>
      <c r="CF33" s="265"/>
      <c r="CG33" s="265"/>
      <c r="CH33" s="265"/>
      <c r="CI33" s="265"/>
      <c r="CJ33" s="265"/>
      <c r="CK33" s="265"/>
      <c r="CL33" s="265"/>
      <c r="CM33" s="265"/>
      <c r="CN33" s="265"/>
      <c r="CO33" s="265"/>
      <c r="CP33" s="265"/>
      <c r="CQ33" s="265"/>
      <c r="CR33" s="265"/>
      <c r="CS33" s="265"/>
      <c r="CT33" s="265"/>
      <c r="CU33" s="265"/>
      <c r="CV33" s="265"/>
      <c r="CW33" s="265"/>
      <c r="CX33" s="265"/>
      <c r="CY33" s="265"/>
      <c r="CZ33" s="265"/>
      <c r="DA33" s="265"/>
      <c r="DB33" s="265"/>
      <c r="DC33" s="265"/>
      <c r="DD33" s="265"/>
      <c r="DE33" s="265"/>
      <c r="DF33" s="265"/>
      <c r="DG33" s="265"/>
      <c r="DH33" s="265"/>
      <c r="DI33" s="265"/>
      <c r="DJ33" s="265"/>
      <c r="DK33" s="265"/>
      <c r="DL33" s="265"/>
      <c r="DM33" s="265"/>
      <c r="DN33" s="265"/>
      <c r="DO33" s="265"/>
      <c r="DP33" s="265"/>
      <c r="DQ33" s="265"/>
      <c r="DR33" s="265"/>
      <c r="DS33" s="265"/>
      <c r="DT33" s="265"/>
      <c r="DU33" s="265"/>
      <c r="DV33" s="265"/>
      <c r="DW33" s="265"/>
      <c r="DX33" s="265"/>
      <c r="DY33" s="265"/>
      <c r="DZ33" s="265"/>
      <c r="EA33" s="265"/>
      <c r="EB33" s="265"/>
      <c r="EC33" s="265"/>
      <c r="ED33" s="265"/>
    </row>
    <row r="34" spans="1:134" ht="15" x14ac:dyDescent="0.25">
      <c r="A34" s="229"/>
      <c r="B34" s="210" t="b">
        <v>0</v>
      </c>
      <c r="C34" s="210" t="b">
        <v>1</v>
      </c>
      <c r="D34" s="210" t="b">
        <v>1</v>
      </c>
      <c r="E34" s="210"/>
      <c r="F34" s="211"/>
      <c r="G34" s="211"/>
      <c r="H34" s="211"/>
      <c r="I34" s="211"/>
      <c r="J34" s="211"/>
      <c r="K34" s="211"/>
      <c r="L34" s="211"/>
      <c r="M34" s="211"/>
      <c r="N34" s="211"/>
      <c r="O34" s="211"/>
      <c r="P34" s="211"/>
      <c r="Q34" s="211"/>
      <c r="R34" s="211"/>
      <c r="S34" s="211"/>
      <c r="T34" s="212"/>
      <c r="U34" s="224">
        <f t="shared" si="0"/>
        <v>45870</v>
      </c>
      <c r="V34" s="225" t="s">
        <v>181</v>
      </c>
      <c r="W34" s="226">
        <v>211</v>
      </c>
      <c r="X34" s="227">
        <v>371</v>
      </c>
      <c r="Y34" s="228">
        <v>702.899</v>
      </c>
      <c r="Z34" s="228">
        <v>204.11199999999999</v>
      </c>
      <c r="AA34" s="228">
        <v>1045.049</v>
      </c>
      <c r="AB34" s="228">
        <v>374.20299999999997</v>
      </c>
      <c r="AC34" s="228">
        <v>853.05</v>
      </c>
      <c r="AD34" s="228">
        <v>561.44600000000003</v>
      </c>
      <c r="AE34" s="228">
        <v>754.92200000000003</v>
      </c>
      <c r="AF34" s="228">
        <v>166.684</v>
      </c>
      <c r="AG34" s="228">
        <v>258.94</v>
      </c>
      <c r="AH34" s="228">
        <v>66.025000000000006</v>
      </c>
      <c r="AI34" s="228">
        <v>222.63300000000001</v>
      </c>
      <c r="AJ34" s="228">
        <v>211.93299999999999</v>
      </c>
      <c r="AK34" s="228">
        <v>513.87699999999995</v>
      </c>
      <c r="AL34" s="228">
        <v>314.02999999999997</v>
      </c>
      <c r="AM34" s="228">
        <v>282.17200000000003</v>
      </c>
      <c r="AN34" s="228">
        <v>571.28</v>
      </c>
      <c r="AO34" s="228">
        <v>460.36500000000001</v>
      </c>
      <c r="AP34" s="228">
        <v>411.05799999999999</v>
      </c>
      <c r="AQ34" s="228">
        <v>853</v>
      </c>
      <c r="AR34" s="228">
        <v>154.15199999999999</v>
      </c>
      <c r="AS34" s="228">
        <v>228.81399999999999</v>
      </c>
      <c r="AT34" s="228">
        <v>444.45400000000001</v>
      </c>
      <c r="AU34" s="228">
        <v>286.84899999999999</v>
      </c>
      <c r="AV34" s="228">
        <v>348.69799999999998</v>
      </c>
      <c r="AW34" s="228">
        <v>499.62</v>
      </c>
      <c r="AX34" s="228">
        <v>160.24799999999999</v>
      </c>
      <c r="AY34" s="228">
        <v>584.57000000000005</v>
      </c>
      <c r="AZ34" s="228">
        <v>229.66</v>
      </c>
      <c r="BA34" s="228">
        <v>396.74299999999999</v>
      </c>
      <c r="BB34" s="228">
        <v>282.86</v>
      </c>
      <c r="BC34" s="265"/>
      <c r="BD34" s="265"/>
      <c r="BE34" s="265"/>
      <c r="BF34" s="265"/>
      <c r="BG34" s="265"/>
      <c r="BH34" s="265"/>
      <c r="BI34" s="265"/>
      <c r="BJ34" s="265"/>
      <c r="BK34" s="265"/>
      <c r="BL34" s="265"/>
      <c r="BM34" s="265"/>
      <c r="BN34" s="265"/>
      <c r="BO34" s="265"/>
      <c r="BP34" s="265"/>
      <c r="BQ34" s="265"/>
      <c r="BR34" s="265"/>
      <c r="BS34" s="265"/>
      <c r="BT34" s="265"/>
      <c r="BU34" s="265"/>
      <c r="BV34" s="265"/>
      <c r="BW34" s="265"/>
      <c r="BX34" s="265"/>
      <c r="BY34" s="265"/>
      <c r="BZ34" s="265"/>
      <c r="CA34" s="265"/>
      <c r="CB34" s="265"/>
      <c r="CC34" s="265"/>
      <c r="CD34" s="265"/>
      <c r="CE34" s="265"/>
      <c r="CF34" s="265"/>
      <c r="CG34" s="265"/>
      <c r="CH34" s="265"/>
      <c r="CI34" s="265"/>
      <c r="CJ34" s="265"/>
      <c r="CK34" s="265"/>
      <c r="CL34" s="265"/>
      <c r="CM34" s="265"/>
      <c r="CN34" s="265"/>
      <c r="CO34" s="265"/>
      <c r="CP34" s="265"/>
      <c r="CQ34" s="265"/>
      <c r="CR34" s="265"/>
      <c r="CS34" s="265"/>
      <c r="CT34" s="265"/>
      <c r="CU34" s="265"/>
      <c r="CV34" s="265"/>
      <c r="CW34" s="265"/>
      <c r="CX34" s="265"/>
      <c r="CY34" s="265"/>
      <c r="CZ34" s="265"/>
      <c r="DA34" s="265"/>
      <c r="DB34" s="265"/>
      <c r="DC34" s="265"/>
      <c r="DD34" s="265"/>
      <c r="DE34" s="265"/>
      <c r="DF34" s="265"/>
      <c r="DG34" s="265"/>
      <c r="DH34" s="265"/>
      <c r="DI34" s="265"/>
      <c r="DJ34" s="265"/>
      <c r="DK34" s="265"/>
      <c r="DL34" s="265"/>
      <c r="DM34" s="265"/>
      <c r="DN34" s="265"/>
      <c r="DO34" s="265"/>
      <c r="DP34" s="265"/>
      <c r="DQ34" s="265"/>
      <c r="DR34" s="265"/>
      <c r="DS34" s="265"/>
      <c r="DT34" s="265"/>
      <c r="DU34" s="265"/>
      <c r="DV34" s="265"/>
      <c r="DW34" s="265"/>
      <c r="DX34" s="265"/>
      <c r="DY34" s="265"/>
      <c r="DZ34" s="265"/>
      <c r="EA34" s="265"/>
      <c r="EB34" s="265"/>
      <c r="EC34" s="265"/>
      <c r="ED34" s="265"/>
    </row>
    <row r="35" spans="1:134" ht="15" x14ac:dyDescent="0.25">
      <c r="A35" s="231"/>
      <c r="B35" s="232"/>
      <c r="C35" s="232"/>
      <c r="D35" s="232"/>
      <c r="E35" s="232"/>
      <c r="F35" s="232"/>
      <c r="G35" s="232"/>
      <c r="H35" s="232"/>
      <c r="I35" s="232"/>
      <c r="J35" s="232"/>
      <c r="K35" s="232"/>
      <c r="L35" s="232"/>
      <c r="M35" s="232"/>
      <c r="N35" s="232"/>
      <c r="O35" s="232"/>
      <c r="P35" s="232"/>
      <c r="Q35" s="232"/>
      <c r="R35" s="232"/>
      <c r="S35" s="232"/>
      <c r="T35" s="233"/>
      <c r="U35" s="224">
        <f t="shared" si="0"/>
        <v>45901</v>
      </c>
      <c r="V35" s="225" t="s">
        <v>181</v>
      </c>
      <c r="W35" s="226">
        <v>226</v>
      </c>
      <c r="X35" s="227">
        <v>316</v>
      </c>
      <c r="Y35" s="228">
        <v>632.26099999999997</v>
      </c>
      <c r="Z35" s="228">
        <v>316.48899999999998</v>
      </c>
      <c r="AA35" s="228">
        <v>560.73099999999999</v>
      </c>
      <c r="AB35" s="228">
        <v>380.54500000000002</v>
      </c>
      <c r="AC35" s="228">
        <v>763.90200000000004</v>
      </c>
      <c r="AD35" s="228">
        <v>422.16899999999998</v>
      </c>
      <c r="AE35" s="228">
        <v>519.44899999999996</v>
      </c>
      <c r="AF35" s="228">
        <v>250.16900000000001</v>
      </c>
      <c r="AG35" s="228">
        <v>237.75899999999999</v>
      </c>
      <c r="AH35" s="228">
        <v>215.095</v>
      </c>
      <c r="AI35" s="228">
        <v>407.98700000000002</v>
      </c>
      <c r="AJ35" s="228">
        <v>340.26499999999999</v>
      </c>
      <c r="AK35" s="228">
        <v>398.14</v>
      </c>
      <c r="AL35" s="228">
        <v>362.21300000000002</v>
      </c>
      <c r="AM35" s="228">
        <v>357.05799999999999</v>
      </c>
      <c r="AN35" s="228">
        <v>440.077</v>
      </c>
      <c r="AO35" s="228">
        <v>324.59699999999998</v>
      </c>
      <c r="AP35" s="228">
        <v>294.85500000000002</v>
      </c>
      <c r="AQ35" s="228">
        <v>541.529</v>
      </c>
      <c r="AR35" s="228">
        <v>187.74799999999999</v>
      </c>
      <c r="AS35" s="228">
        <v>471.459</v>
      </c>
      <c r="AT35" s="228">
        <v>449.38299999999998</v>
      </c>
      <c r="AU35" s="228">
        <v>270.29399999999998</v>
      </c>
      <c r="AV35" s="228">
        <v>377.86500000000001</v>
      </c>
      <c r="AW35" s="228">
        <v>371.584</v>
      </c>
      <c r="AX35" s="228">
        <v>177.79499999999999</v>
      </c>
      <c r="AY35" s="228">
        <v>382.28300000000002</v>
      </c>
      <c r="AZ35" s="228">
        <v>253.33699999999999</v>
      </c>
      <c r="BA35" s="228">
        <v>425.089</v>
      </c>
      <c r="BB35" s="228">
        <v>320.29899999999998</v>
      </c>
      <c r="BC35" s="265"/>
      <c r="BD35" s="265"/>
      <c r="BE35" s="265"/>
      <c r="BF35" s="265"/>
      <c r="BG35" s="265"/>
      <c r="BH35" s="265"/>
      <c r="BI35" s="265"/>
      <c r="BJ35" s="265"/>
      <c r="BK35" s="265"/>
      <c r="BL35" s="265"/>
      <c r="BM35" s="265"/>
      <c r="BN35" s="265"/>
      <c r="BO35" s="265"/>
      <c r="BP35" s="265"/>
      <c r="BQ35" s="265"/>
      <c r="BR35" s="265"/>
      <c r="BS35" s="265"/>
      <c r="BT35" s="265"/>
      <c r="BU35" s="265"/>
      <c r="BV35" s="265"/>
      <c r="BW35" s="265"/>
      <c r="BX35" s="265"/>
      <c r="BY35" s="265"/>
      <c r="BZ35" s="265"/>
      <c r="CA35" s="265"/>
      <c r="CB35" s="265"/>
      <c r="CC35" s="265"/>
      <c r="CD35" s="265"/>
      <c r="CE35" s="265"/>
      <c r="CF35" s="265"/>
      <c r="CG35" s="265"/>
      <c r="CH35" s="265"/>
      <c r="CI35" s="265"/>
      <c r="CJ35" s="265"/>
      <c r="CK35" s="265"/>
      <c r="CL35" s="265"/>
      <c r="CM35" s="265"/>
      <c r="CN35" s="265"/>
      <c r="CO35" s="265"/>
      <c r="CP35" s="265"/>
      <c r="CQ35" s="265"/>
      <c r="CR35" s="265"/>
      <c r="CS35" s="265"/>
      <c r="CT35" s="265"/>
      <c r="CU35" s="265"/>
      <c r="CV35" s="265"/>
      <c r="CW35" s="265"/>
      <c r="CX35" s="265"/>
      <c r="CY35" s="265"/>
      <c r="CZ35" s="265"/>
      <c r="DA35" s="265"/>
      <c r="DB35" s="265"/>
      <c r="DC35" s="265"/>
      <c r="DD35" s="265"/>
      <c r="DE35" s="265"/>
      <c r="DF35" s="265"/>
      <c r="DG35" s="265"/>
      <c r="DH35" s="265"/>
      <c r="DI35" s="265"/>
      <c r="DJ35" s="265"/>
      <c r="DK35" s="265"/>
      <c r="DL35" s="265"/>
      <c r="DM35" s="265"/>
      <c r="DN35" s="265"/>
      <c r="DO35" s="265"/>
      <c r="DP35" s="265"/>
      <c r="DQ35" s="265"/>
      <c r="DR35" s="265"/>
      <c r="DS35" s="265"/>
      <c r="DT35" s="265"/>
      <c r="DU35" s="265"/>
      <c r="DV35" s="265"/>
      <c r="DW35" s="265"/>
      <c r="DX35" s="265"/>
      <c r="DY35" s="265"/>
      <c r="DZ35" s="265"/>
      <c r="EA35" s="265"/>
      <c r="EB35" s="265"/>
      <c r="EC35" s="265"/>
      <c r="ED35" s="265"/>
    </row>
    <row r="36" spans="1:134" ht="15" x14ac:dyDescent="0.25">
      <c r="U36" s="224">
        <f t="shared" si="0"/>
        <v>45931</v>
      </c>
      <c r="V36" s="225" t="s">
        <v>181</v>
      </c>
      <c r="W36" s="226">
        <v>338</v>
      </c>
      <c r="X36" s="227">
        <v>417</v>
      </c>
      <c r="Y36" s="228">
        <v>578.02200000000005</v>
      </c>
      <c r="Z36" s="228">
        <v>463.15</v>
      </c>
      <c r="AA36" s="228">
        <v>604.35799999999995</v>
      </c>
      <c r="AB36" s="228">
        <v>541.25300000000004</v>
      </c>
      <c r="AC36" s="228">
        <v>908.76199999999994</v>
      </c>
      <c r="AD36" s="228">
        <v>520.75599999999997</v>
      </c>
      <c r="AE36" s="228">
        <v>392.983</v>
      </c>
      <c r="AF36" s="228">
        <v>415.79199999999997</v>
      </c>
      <c r="AG36" s="228">
        <v>279.87</v>
      </c>
      <c r="AH36" s="228">
        <v>330.34300000000002</v>
      </c>
      <c r="AI36" s="228">
        <v>324.59800000000001</v>
      </c>
      <c r="AJ36" s="228">
        <v>505.488</v>
      </c>
      <c r="AK36" s="228">
        <v>619.65800000000002</v>
      </c>
      <c r="AL36" s="228">
        <v>1094.011</v>
      </c>
      <c r="AM36" s="228">
        <v>523.65599999999995</v>
      </c>
      <c r="AN36" s="228">
        <v>427.63600000000002</v>
      </c>
      <c r="AO36" s="228">
        <v>396.58600000000001</v>
      </c>
      <c r="AP36" s="228">
        <v>450.03199999999998</v>
      </c>
      <c r="AQ36" s="228">
        <v>617.17399999999998</v>
      </c>
      <c r="AR36" s="228">
        <v>265.39299999999997</v>
      </c>
      <c r="AS36" s="228">
        <v>571.26199999999994</v>
      </c>
      <c r="AT36" s="228">
        <v>660.70799999999997</v>
      </c>
      <c r="AU36" s="228">
        <v>394.15699999999998</v>
      </c>
      <c r="AV36" s="228">
        <v>460.952</v>
      </c>
      <c r="AW36" s="228">
        <v>546.32600000000002</v>
      </c>
      <c r="AX36" s="228">
        <v>372.34399999999999</v>
      </c>
      <c r="AY36" s="228">
        <v>416.72500000000002</v>
      </c>
      <c r="AZ36" s="228">
        <v>334.95800000000003</v>
      </c>
      <c r="BA36" s="228">
        <v>338.35899999999998</v>
      </c>
      <c r="BB36" s="228">
        <v>291.06099999999998</v>
      </c>
      <c r="BC36" s="265"/>
      <c r="BD36" s="265"/>
      <c r="BE36" s="265"/>
      <c r="BF36" s="265"/>
      <c r="BG36" s="265"/>
      <c r="BH36" s="265"/>
      <c r="BI36" s="265"/>
      <c r="BJ36" s="265"/>
      <c r="BK36" s="265"/>
      <c r="BL36" s="265"/>
      <c r="BM36" s="265"/>
      <c r="BN36" s="265"/>
      <c r="BO36" s="265"/>
      <c r="BP36" s="265"/>
      <c r="BQ36" s="265"/>
      <c r="BR36" s="265"/>
      <c r="BS36" s="265"/>
      <c r="BT36" s="265"/>
      <c r="BU36" s="265"/>
      <c r="BV36" s="265"/>
      <c r="BW36" s="265"/>
      <c r="BX36" s="265"/>
      <c r="BY36" s="265"/>
      <c r="BZ36" s="265"/>
      <c r="CA36" s="265"/>
      <c r="CB36" s="265"/>
      <c r="CC36" s="265"/>
      <c r="CD36" s="265"/>
      <c r="CE36" s="265"/>
      <c r="CF36" s="265"/>
      <c r="CG36" s="265"/>
      <c r="CH36" s="265"/>
      <c r="CI36" s="265"/>
      <c r="CJ36" s="265"/>
      <c r="CK36" s="265"/>
      <c r="CL36" s="265"/>
      <c r="CM36" s="265"/>
      <c r="CN36" s="265"/>
      <c r="CO36" s="265"/>
      <c r="CP36" s="265"/>
      <c r="CQ36" s="265"/>
      <c r="CR36" s="265"/>
      <c r="CS36" s="265"/>
      <c r="CT36" s="265"/>
      <c r="CU36" s="265"/>
      <c r="CV36" s="265"/>
      <c r="CW36" s="265"/>
      <c r="CX36" s="265"/>
      <c r="CY36" s="265"/>
      <c r="CZ36" s="265"/>
      <c r="DA36" s="265"/>
      <c r="DB36" s="265"/>
      <c r="DC36" s="265"/>
      <c r="DD36" s="265"/>
      <c r="DE36" s="265"/>
      <c r="DF36" s="265"/>
      <c r="DG36" s="265"/>
      <c r="DH36" s="265"/>
      <c r="DI36" s="265"/>
      <c r="DJ36" s="265"/>
      <c r="DK36" s="265"/>
      <c r="DL36" s="265"/>
      <c r="DM36" s="265"/>
      <c r="DN36" s="265"/>
      <c r="DO36" s="265"/>
      <c r="DP36" s="265"/>
      <c r="DQ36" s="265"/>
      <c r="DR36" s="265"/>
      <c r="DS36" s="265"/>
      <c r="DT36" s="265"/>
      <c r="DU36" s="265"/>
      <c r="DV36" s="265"/>
      <c r="DW36" s="265"/>
      <c r="DX36" s="265"/>
      <c r="DY36" s="265"/>
      <c r="DZ36" s="265"/>
      <c r="EA36" s="265"/>
      <c r="EB36" s="265"/>
      <c r="EC36" s="265"/>
      <c r="ED36" s="265"/>
    </row>
    <row r="37" spans="1:134" ht="15" x14ac:dyDescent="0.25">
      <c r="B37" s="318" t="s">
        <v>127</v>
      </c>
      <c r="C37" s="318"/>
      <c r="D37" s="318"/>
      <c r="E37" s="318"/>
      <c r="F37" s="318"/>
      <c r="G37" s="318"/>
      <c r="H37" s="318"/>
      <c r="I37" s="318"/>
      <c r="J37" s="318"/>
      <c r="K37" s="318"/>
      <c r="L37" s="318"/>
      <c r="M37" s="318"/>
      <c r="N37" s="318"/>
      <c r="O37" s="318"/>
      <c r="P37" s="318"/>
      <c r="Q37" s="318"/>
      <c r="U37" s="224">
        <f t="shared" ref="U37:U68" si="1">IF((ROW()-3)&lt;=LOOKUP($B$6,TimestepID,Duration),EDATE(U36,1),"")</f>
        <v>45962</v>
      </c>
      <c r="V37" s="225" t="s">
        <v>181</v>
      </c>
      <c r="W37" s="226">
        <v>407</v>
      </c>
      <c r="X37" s="227">
        <v>450</v>
      </c>
      <c r="Y37" s="228">
        <v>569.70600000000002</v>
      </c>
      <c r="Z37" s="228">
        <v>491.291</v>
      </c>
      <c r="AA37" s="228">
        <v>552.548</v>
      </c>
      <c r="AB37" s="228">
        <v>568.96299999999997</v>
      </c>
      <c r="AC37" s="228">
        <v>649.69500000000005</v>
      </c>
      <c r="AD37" s="228">
        <v>625.19000000000005</v>
      </c>
      <c r="AE37" s="228">
        <v>411.90100000000001</v>
      </c>
      <c r="AF37" s="228">
        <v>417.75400000000002</v>
      </c>
      <c r="AG37" s="228">
        <v>365.16399999999999</v>
      </c>
      <c r="AH37" s="228">
        <v>345.03800000000001</v>
      </c>
      <c r="AI37" s="228">
        <v>372.32799999999997</v>
      </c>
      <c r="AJ37" s="228">
        <v>613.89</v>
      </c>
      <c r="AK37" s="228">
        <v>587.875</v>
      </c>
      <c r="AL37" s="228">
        <v>623.32600000000002</v>
      </c>
      <c r="AM37" s="228">
        <v>479.971</v>
      </c>
      <c r="AN37" s="228">
        <v>460.42399999999998</v>
      </c>
      <c r="AO37" s="228">
        <v>463.08600000000001</v>
      </c>
      <c r="AP37" s="228">
        <v>475.12200000000001</v>
      </c>
      <c r="AQ37" s="228">
        <v>585.90099999999995</v>
      </c>
      <c r="AR37" s="228">
        <v>335.5</v>
      </c>
      <c r="AS37" s="228">
        <v>494.65300000000002</v>
      </c>
      <c r="AT37" s="228">
        <v>488.20699999999999</v>
      </c>
      <c r="AU37" s="228">
        <v>411.94</v>
      </c>
      <c r="AV37" s="228">
        <v>452.50299999999999</v>
      </c>
      <c r="AW37" s="228">
        <v>497.24200000000002</v>
      </c>
      <c r="AX37" s="228">
        <v>390.351</v>
      </c>
      <c r="AY37" s="228">
        <v>467.55200000000002</v>
      </c>
      <c r="AZ37" s="228">
        <v>455.81700000000001</v>
      </c>
      <c r="BA37" s="228">
        <v>439.19900000000001</v>
      </c>
      <c r="BB37" s="228">
        <v>366.85500000000002</v>
      </c>
      <c r="BC37" s="265"/>
      <c r="BD37" s="265"/>
      <c r="BE37" s="265"/>
      <c r="BF37" s="265"/>
      <c r="BG37" s="265"/>
      <c r="BH37" s="265"/>
      <c r="BI37" s="265"/>
      <c r="BJ37" s="265"/>
      <c r="BK37" s="265"/>
      <c r="BL37" s="265"/>
      <c r="BM37" s="265"/>
      <c r="BN37" s="265"/>
      <c r="BO37" s="265"/>
      <c r="BP37" s="265"/>
      <c r="BQ37" s="265"/>
      <c r="BR37" s="265"/>
      <c r="BS37" s="265"/>
      <c r="BT37" s="265"/>
      <c r="BU37" s="265"/>
      <c r="BV37" s="265"/>
      <c r="BW37" s="265"/>
      <c r="BX37" s="265"/>
      <c r="BY37" s="265"/>
      <c r="BZ37" s="265"/>
      <c r="CA37" s="265"/>
      <c r="CB37" s="265"/>
      <c r="CC37" s="265"/>
      <c r="CD37" s="265"/>
      <c r="CE37" s="265"/>
      <c r="CF37" s="265"/>
      <c r="CG37" s="265"/>
      <c r="CH37" s="265"/>
      <c r="CI37" s="265"/>
      <c r="CJ37" s="265"/>
      <c r="CK37" s="265"/>
      <c r="CL37" s="265"/>
      <c r="CM37" s="265"/>
      <c r="CN37" s="265"/>
      <c r="CO37" s="265"/>
      <c r="CP37" s="265"/>
      <c r="CQ37" s="265"/>
      <c r="CR37" s="265"/>
      <c r="CS37" s="265"/>
      <c r="CT37" s="265"/>
      <c r="CU37" s="265"/>
      <c r="CV37" s="265"/>
      <c r="CW37" s="265"/>
      <c r="CX37" s="265"/>
      <c r="CY37" s="265"/>
      <c r="CZ37" s="265"/>
      <c r="DA37" s="265"/>
      <c r="DB37" s="265"/>
      <c r="DC37" s="265"/>
      <c r="DD37" s="265"/>
      <c r="DE37" s="265"/>
      <c r="DF37" s="265"/>
      <c r="DG37" s="265"/>
      <c r="DH37" s="265"/>
      <c r="DI37" s="265"/>
      <c r="DJ37" s="265"/>
      <c r="DK37" s="265"/>
      <c r="DL37" s="265"/>
      <c r="DM37" s="265"/>
      <c r="DN37" s="265"/>
      <c r="DO37" s="265"/>
      <c r="DP37" s="265"/>
      <c r="DQ37" s="265"/>
      <c r="DR37" s="265"/>
      <c r="DS37" s="265"/>
      <c r="DT37" s="265"/>
      <c r="DU37" s="265"/>
      <c r="DV37" s="265"/>
      <c r="DW37" s="265"/>
      <c r="DX37" s="265"/>
      <c r="DY37" s="265"/>
      <c r="DZ37" s="265"/>
      <c r="EA37" s="265"/>
      <c r="EB37" s="265"/>
      <c r="EC37" s="265"/>
      <c r="ED37" s="265"/>
    </row>
    <row r="38" spans="1:134" ht="15" x14ac:dyDescent="0.25">
      <c r="B38" s="318"/>
      <c r="C38" s="318"/>
      <c r="D38" s="318"/>
      <c r="E38" s="318"/>
      <c r="F38" s="318"/>
      <c r="G38" s="318"/>
      <c r="H38" s="318"/>
      <c r="I38" s="318"/>
      <c r="J38" s="318"/>
      <c r="K38" s="318"/>
      <c r="L38" s="318"/>
      <c r="M38" s="318"/>
      <c r="N38" s="318"/>
      <c r="O38" s="318"/>
      <c r="P38" s="318"/>
      <c r="Q38" s="318"/>
      <c r="U38" s="224">
        <f t="shared" si="1"/>
        <v>45992</v>
      </c>
      <c r="V38" s="225" t="s">
        <v>181</v>
      </c>
      <c r="W38" s="226">
        <v>361</v>
      </c>
      <c r="X38" s="227">
        <v>361</v>
      </c>
      <c r="Y38" s="228">
        <v>434.04199999999997</v>
      </c>
      <c r="Z38" s="228">
        <v>380.11799999999999</v>
      </c>
      <c r="AA38" s="228">
        <v>478.38799999999998</v>
      </c>
      <c r="AB38" s="228">
        <v>499.43900000000002</v>
      </c>
      <c r="AC38" s="228">
        <v>473.79899999999998</v>
      </c>
      <c r="AD38" s="228">
        <v>472.81700000000001</v>
      </c>
      <c r="AE38" s="228">
        <v>359.70800000000003</v>
      </c>
      <c r="AF38" s="228">
        <v>322.92599999999999</v>
      </c>
      <c r="AG38" s="228">
        <v>323.51900000000001</v>
      </c>
      <c r="AH38" s="228">
        <v>280.07499999999999</v>
      </c>
      <c r="AI38" s="228">
        <v>334.17500000000001</v>
      </c>
      <c r="AJ38" s="228">
        <v>382.90199999999999</v>
      </c>
      <c r="AK38" s="228">
        <v>428.25599999999997</v>
      </c>
      <c r="AL38" s="228">
        <v>429.82100000000003</v>
      </c>
      <c r="AM38" s="228">
        <v>401.27800000000002</v>
      </c>
      <c r="AN38" s="228">
        <v>401.57900000000001</v>
      </c>
      <c r="AO38" s="228">
        <v>382.57400000000001</v>
      </c>
      <c r="AP38" s="228">
        <v>411.24200000000002</v>
      </c>
      <c r="AQ38" s="228">
        <v>459.97699999999998</v>
      </c>
      <c r="AR38" s="228">
        <v>311.74900000000002</v>
      </c>
      <c r="AS38" s="228">
        <v>348.02800000000002</v>
      </c>
      <c r="AT38" s="228">
        <v>382.80399999999997</v>
      </c>
      <c r="AU38" s="228">
        <v>340.714</v>
      </c>
      <c r="AV38" s="228">
        <v>382.51100000000002</v>
      </c>
      <c r="AW38" s="228">
        <v>426.26799999999997</v>
      </c>
      <c r="AX38" s="228">
        <v>311.46899999999999</v>
      </c>
      <c r="AY38" s="228">
        <v>430.27199999999999</v>
      </c>
      <c r="AZ38" s="228">
        <v>375.22199999999998</v>
      </c>
      <c r="BA38" s="228">
        <v>368.50099999999998</v>
      </c>
      <c r="BB38" s="228">
        <v>311.03699999999998</v>
      </c>
      <c r="BC38" s="265"/>
      <c r="BD38" s="265"/>
      <c r="BE38" s="265"/>
      <c r="BF38" s="265"/>
      <c r="BG38" s="265"/>
      <c r="BH38" s="265"/>
      <c r="BI38" s="265"/>
      <c r="BJ38" s="265"/>
      <c r="BK38" s="265"/>
      <c r="BL38" s="265"/>
      <c r="BM38" s="265"/>
      <c r="BN38" s="265"/>
      <c r="BO38" s="265"/>
      <c r="BP38" s="265"/>
      <c r="BQ38" s="265"/>
      <c r="BR38" s="265"/>
      <c r="BS38" s="265"/>
      <c r="BT38" s="265"/>
      <c r="BU38" s="265"/>
      <c r="BV38" s="265"/>
      <c r="BW38" s="265"/>
      <c r="BX38" s="265"/>
      <c r="BY38" s="265"/>
      <c r="BZ38" s="265"/>
      <c r="CA38" s="265"/>
      <c r="CB38" s="265"/>
      <c r="CC38" s="265"/>
      <c r="CD38" s="265"/>
      <c r="CE38" s="265"/>
      <c r="CF38" s="265"/>
      <c r="CG38" s="265"/>
      <c r="CH38" s="265"/>
      <c r="CI38" s="265"/>
      <c r="CJ38" s="265"/>
      <c r="CK38" s="265"/>
      <c r="CL38" s="265"/>
      <c r="CM38" s="265"/>
      <c r="CN38" s="265"/>
      <c r="CO38" s="265"/>
      <c r="CP38" s="265"/>
      <c r="CQ38" s="265"/>
      <c r="CR38" s="265"/>
      <c r="CS38" s="265"/>
      <c r="CT38" s="265"/>
      <c r="CU38" s="265"/>
      <c r="CV38" s="265"/>
      <c r="CW38" s="265"/>
      <c r="CX38" s="265"/>
      <c r="CY38" s="265"/>
      <c r="CZ38" s="265"/>
      <c r="DA38" s="265"/>
      <c r="DB38" s="265"/>
      <c r="DC38" s="265"/>
      <c r="DD38" s="265"/>
      <c r="DE38" s="265"/>
      <c r="DF38" s="265"/>
      <c r="DG38" s="265"/>
      <c r="DH38" s="265"/>
      <c r="DI38" s="265"/>
      <c r="DJ38" s="265"/>
      <c r="DK38" s="265"/>
      <c r="DL38" s="265"/>
      <c r="DM38" s="265"/>
      <c r="DN38" s="265"/>
      <c r="DO38" s="265"/>
      <c r="DP38" s="265"/>
      <c r="DQ38" s="265"/>
      <c r="DR38" s="265"/>
      <c r="DS38" s="265"/>
      <c r="DT38" s="265"/>
      <c r="DU38" s="265"/>
      <c r="DV38" s="265"/>
      <c r="DW38" s="265"/>
      <c r="DX38" s="265"/>
      <c r="DY38" s="265"/>
      <c r="DZ38" s="265"/>
      <c r="EA38" s="265"/>
      <c r="EB38" s="265"/>
      <c r="EC38" s="265"/>
      <c r="ED38" s="265"/>
    </row>
    <row r="39" spans="1:134" ht="15" x14ac:dyDescent="0.25">
      <c r="B39" s="318"/>
      <c r="C39" s="318"/>
      <c r="D39" s="318"/>
      <c r="E39" s="318"/>
      <c r="F39" s="318"/>
      <c r="G39" s="318"/>
      <c r="H39" s="318"/>
      <c r="I39" s="318"/>
      <c r="J39" s="318"/>
      <c r="K39" s="318"/>
      <c r="L39" s="318"/>
      <c r="M39" s="318"/>
      <c r="N39" s="318"/>
      <c r="O39" s="318"/>
      <c r="P39" s="318"/>
      <c r="Q39" s="318"/>
      <c r="U39" s="224">
        <f t="shared" si="1"/>
        <v>46023</v>
      </c>
      <c r="V39" s="225" t="s">
        <v>181</v>
      </c>
      <c r="W39" s="226">
        <v>333</v>
      </c>
      <c r="X39" s="227">
        <v>350</v>
      </c>
      <c r="Y39" s="228">
        <v>399.39</v>
      </c>
      <c r="Z39" s="228">
        <v>365.60599999999999</v>
      </c>
      <c r="AA39" s="228">
        <v>421.95299999999997</v>
      </c>
      <c r="AB39" s="228">
        <v>458.286</v>
      </c>
      <c r="AC39" s="228">
        <v>435.90699999999998</v>
      </c>
      <c r="AD39" s="228">
        <v>396.27600000000001</v>
      </c>
      <c r="AE39" s="228">
        <v>345.36099999999999</v>
      </c>
      <c r="AF39" s="228">
        <v>300.15899999999999</v>
      </c>
      <c r="AG39" s="228">
        <v>285.99900000000002</v>
      </c>
      <c r="AH39" s="228">
        <v>243.22499999999999</v>
      </c>
      <c r="AI39" s="228">
        <v>294.96300000000002</v>
      </c>
      <c r="AJ39" s="228">
        <v>533.25900000000001</v>
      </c>
      <c r="AK39" s="228">
        <v>401.12400000000002</v>
      </c>
      <c r="AL39" s="228">
        <v>374.6</v>
      </c>
      <c r="AM39" s="228">
        <v>331.18900000000002</v>
      </c>
      <c r="AN39" s="228">
        <v>389.24700000000001</v>
      </c>
      <c r="AO39" s="228">
        <v>346.63</v>
      </c>
      <c r="AP39" s="228">
        <v>385.31599999999997</v>
      </c>
      <c r="AQ39" s="228">
        <v>433.23599999999999</v>
      </c>
      <c r="AR39" s="228">
        <v>285.767</v>
      </c>
      <c r="AS39" s="228">
        <v>289.28800000000001</v>
      </c>
      <c r="AT39" s="228">
        <v>349.59699999999998</v>
      </c>
      <c r="AU39" s="228">
        <v>314.80599999999998</v>
      </c>
      <c r="AV39" s="228">
        <v>412.83300000000003</v>
      </c>
      <c r="AW39" s="228">
        <v>381.19200000000001</v>
      </c>
      <c r="AX39" s="228">
        <v>288.40100000000001</v>
      </c>
      <c r="AY39" s="228">
        <v>382.846</v>
      </c>
      <c r="AZ39" s="228">
        <v>314.7</v>
      </c>
      <c r="BA39" s="228">
        <v>323.30500000000001</v>
      </c>
      <c r="BB39" s="228">
        <v>383.67500000000001</v>
      </c>
      <c r="BC39" s="265"/>
      <c r="BD39" s="265"/>
      <c r="BE39" s="265"/>
      <c r="BF39" s="265"/>
      <c r="BG39" s="265"/>
      <c r="BH39" s="265"/>
      <c r="BI39" s="265"/>
      <c r="BJ39" s="265"/>
      <c r="BK39" s="265"/>
      <c r="BL39" s="265"/>
      <c r="BM39" s="265"/>
      <c r="BN39" s="265"/>
      <c r="BO39" s="265"/>
      <c r="BP39" s="265"/>
      <c r="BQ39" s="265"/>
      <c r="BR39" s="265"/>
      <c r="BS39" s="265"/>
      <c r="BT39" s="265"/>
      <c r="BU39" s="265"/>
      <c r="BV39" s="265"/>
      <c r="BW39" s="265"/>
      <c r="BX39" s="265"/>
      <c r="BY39" s="265"/>
      <c r="BZ39" s="265"/>
      <c r="CA39" s="265"/>
      <c r="CB39" s="265"/>
      <c r="CC39" s="265"/>
      <c r="CD39" s="265"/>
      <c r="CE39" s="265"/>
      <c r="CF39" s="265"/>
      <c r="CG39" s="265"/>
      <c r="CH39" s="265"/>
      <c r="CI39" s="265"/>
      <c r="CJ39" s="265"/>
      <c r="CK39" s="265"/>
      <c r="CL39" s="265"/>
      <c r="CM39" s="265"/>
      <c r="CN39" s="265"/>
      <c r="CO39" s="265"/>
      <c r="CP39" s="265"/>
      <c r="CQ39" s="265"/>
      <c r="CR39" s="265"/>
      <c r="CS39" s="265"/>
      <c r="CT39" s="265"/>
      <c r="CU39" s="265"/>
      <c r="CV39" s="265"/>
      <c r="CW39" s="265"/>
      <c r="CX39" s="265"/>
      <c r="CY39" s="265"/>
      <c r="CZ39" s="265"/>
      <c r="DA39" s="265"/>
      <c r="DB39" s="265"/>
      <c r="DC39" s="265"/>
      <c r="DD39" s="265"/>
      <c r="DE39" s="265"/>
      <c r="DF39" s="265"/>
      <c r="DG39" s="265"/>
      <c r="DH39" s="265"/>
      <c r="DI39" s="265"/>
      <c r="DJ39" s="265"/>
      <c r="DK39" s="265"/>
      <c r="DL39" s="265"/>
      <c r="DM39" s="265"/>
      <c r="DN39" s="265"/>
      <c r="DO39" s="265"/>
      <c r="DP39" s="265"/>
      <c r="DQ39" s="265"/>
      <c r="DR39" s="265"/>
      <c r="DS39" s="265"/>
      <c r="DT39" s="265"/>
      <c r="DU39" s="265"/>
      <c r="DV39" s="265"/>
      <c r="DW39" s="265"/>
      <c r="DX39" s="265"/>
      <c r="DY39" s="265"/>
      <c r="DZ39" s="265"/>
      <c r="EA39" s="265"/>
      <c r="EB39" s="265"/>
      <c r="EC39" s="265"/>
      <c r="ED39" s="265"/>
    </row>
    <row r="40" spans="1:134" ht="15" x14ac:dyDescent="0.25">
      <c r="O40" s="235"/>
      <c r="P40" s="235"/>
      <c r="U40" s="224">
        <f t="shared" si="1"/>
        <v>46054</v>
      </c>
      <c r="V40" s="225" t="s">
        <v>181</v>
      </c>
      <c r="W40" s="226">
        <v>378</v>
      </c>
      <c r="X40" s="227">
        <v>397</v>
      </c>
      <c r="Y40" s="228">
        <v>376.56099999999998</v>
      </c>
      <c r="Z40" s="228">
        <v>396.04300000000001</v>
      </c>
      <c r="AA40" s="228">
        <v>456.42599999999999</v>
      </c>
      <c r="AB40" s="228">
        <v>432.77800000000002</v>
      </c>
      <c r="AC40" s="228">
        <v>439.08300000000003</v>
      </c>
      <c r="AD40" s="228">
        <v>393.971</v>
      </c>
      <c r="AE40" s="228">
        <v>378.72300000000001</v>
      </c>
      <c r="AF40" s="228">
        <v>283.47500000000002</v>
      </c>
      <c r="AG40" s="228">
        <v>235.601</v>
      </c>
      <c r="AH40" s="228">
        <v>260.98700000000002</v>
      </c>
      <c r="AI40" s="228">
        <v>269.09199999999998</v>
      </c>
      <c r="AJ40" s="228">
        <v>541.83000000000004</v>
      </c>
      <c r="AK40" s="228">
        <v>353.99099999999999</v>
      </c>
      <c r="AL40" s="228">
        <v>384.71199999999999</v>
      </c>
      <c r="AM40" s="228">
        <v>316.267</v>
      </c>
      <c r="AN40" s="228">
        <v>392.01600000000002</v>
      </c>
      <c r="AO40" s="228">
        <v>381.31299999999999</v>
      </c>
      <c r="AP40" s="228">
        <v>333.637</v>
      </c>
      <c r="AQ40" s="228">
        <v>405.38299999999998</v>
      </c>
      <c r="AR40" s="228">
        <v>287.483</v>
      </c>
      <c r="AS40" s="228">
        <v>285.06</v>
      </c>
      <c r="AT40" s="228">
        <v>441.202</v>
      </c>
      <c r="AU40" s="228">
        <v>353.755</v>
      </c>
      <c r="AV40" s="228">
        <v>548.06899999999996</v>
      </c>
      <c r="AW40" s="228">
        <v>374.79500000000002</v>
      </c>
      <c r="AX40" s="228">
        <v>292.86799999999999</v>
      </c>
      <c r="AY40" s="228">
        <v>354.45600000000002</v>
      </c>
      <c r="AZ40" s="228">
        <v>298.88900000000001</v>
      </c>
      <c r="BA40" s="228">
        <v>343.60899999999998</v>
      </c>
      <c r="BB40" s="228">
        <v>486.81200000000001</v>
      </c>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65"/>
      <c r="BY40" s="265"/>
      <c r="BZ40" s="265"/>
      <c r="CA40" s="265"/>
      <c r="CB40" s="265"/>
      <c r="CC40" s="265"/>
      <c r="CD40" s="265"/>
      <c r="CE40" s="265"/>
      <c r="CF40" s="265"/>
      <c r="CG40" s="265"/>
      <c r="CH40" s="265"/>
      <c r="CI40" s="265"/>
      <c r="CJ40" s="265"/>
      <c r="CK40" s="265"/>
      <c r="CL40" s="265"/>
      <c r="CM40" s="265"/>
      <c r="CN40" s="265"/>
      <c r="CO40" s="265"/>
      <c r="CP40" s="265"/>
      <c r="CQ40" s="265"/>
      <c r="CR40" s="265"/>
      <c r="CS40" s="265"/>
      <c r="CT40" s="265"/>
      <c r="CU40" s="265"/>
      <c r="CV40" s="265"/>
      <c r="CW40" s="265"/>
      <c r="CX40" s="265"/>
      <c r="CY40" s="265"/>
      <c r="CZ40" s="265"/>
      <c r="DA40" s="265"/>
      <c r="DB40" s="265"/>
      <c r="DC40" s="265"/>
      <c r="DD40" s="265"/>
      <c r="DE40" s="265"/>
      <c r="DF40" s="265"/>
      <c r="DG40" s="265"/>
      <c r="DH40" s="265"/>
      <c r="DI40" s="265"/>
      <c r="DJ40" s="265"/>
      <c r="DK40" s="265"/>
      <c r="DL40" s="265"/>
      <c r="DM40" s="265"/>
      <c r="DN40" s="265"/>
      <c r="DO40" s="265"/>
      <c r="DP40" s="265"/>
      <c r="DQ40" s="265"/>
      <c r="DR40" s="265"/>
      <c r="DS40" s="265"/>
      <c r="DT40" s="265"/>
      <c r="DU40" s="265"/>
      <c r="DV40" s="265"/>
      <c r="DW40" s="265"/>
      <c r="DX40" s="265"/>
      <c r="DY40" s="265"/>
      <c r="DZ40" s="265"/>
      <c r="EA40" s="265"/>
      <c r="EB40" s="265"/>
      <c r="EC40" s="265"/>
      <c r="ED40" s="265"/>
    </row>
    <row r="41" spans="1:134" ht="15" x14ac:dyDescent="0.25">
      <c r="C41" s="234">
        <v>2</v>
      </c>
      <c r="O41" s="235"/>
      <c r="P41" s="235"/>
      <c r="U41" s="224">
        <f t="shared" si="1"/>
        <v>46082</v>
      </c>
      <c r="V41" s="225" t="s">
        <v>181</v>
      </c>
      <c r="W41" s="226">
        <v>564</v>
      </c>
      <c r="X41" s="227">
        <v>614</v>
      </c>
      <c r="Y41" s="228">
        <v>621.89</v>
      </c>
      <c r="Z41" s="228">
        <v>982.197</v>
      </c>
      <c r="AA41" s="228">
        <v>617.904</v>
      </c>
      <c r="AB41" s="228">
        <v>813.77800000000002</v>
      </c>
      <c r="AC41" s="228">
        <v>572.16200000000003</v>
      </c>
      <c r="AD41" s="228">
        <v>520.726</v>
      </c>
      <c r="AE41" s="228">
        <v>490.66899999999998</v>
      </c>
      <c r="AF41" s="228">
        <v>488.26100000000002</v>
      </c>
      <c r="AG41" s="228">
        <v>287.17200000000003</v>
      </c>
      <c r="AH41" s="228">
        <v>424.21300000000002</v>
      </c>
      <c r="AI41" s="228">
        <v>623.89</v>
      </c>
      <c r="AJ41" s="228">
        <v>709.84900000000005</v>
      </c>
      <c r="AK41" s="228">
        <v>460.32400000000001</v>
      </c>
      <c r="AL41" s="228">
        <v>806.726</v>
      </c>
      <c r="AM41" s="228">
        <v>427.88600000000002</v>
      </c>
      <c r="AN41" s="228">
        <v>629.74</v>
      </c>
      <c r="AO41" s="228">
        <v>532.31399999999996</v>
      </c>
      <c r="AP41" s="228">
        <v>492.82900000000001</v>
      </c>
      <c r="AQ41" s="228">
        <v>582.73800000000006</v>
      </c>
      <c r="AR41" s="228">
        <v>377.40600000000001</v>
      </c>
      <c r="AS41" s="228">
        <v>459.26499999999999</v>
      </c>
      <c r="AT41" s="228">
        <v>659.66800000000001</v>
      </c>
      <c r="AU41" s="228">
        <v>540.27099999999996</v>
      </c>
      <c r="AV41" s="228">
        <v>1185.0889999999999</v>
      </c>
      <c r="AW41" s="228">
        <v>438.78500000000003</v>
      </c>
      <c r="AX41" s="228">
        <v>541.79700000000003</v>
      </c>
      <c r="AY41" s="228">
        <v>527.29300000000001</v>
      </c>
      <c r="AZ41" s="228">
        <v>428.68200000000002</v>
      </c>
      <c r="BA41" s="228">
        <v>546.82399999999996</v>
      </c>
      <c r="BB41" s="228">
        <v>563.68700000000001</v>
      </c>
      <c r="BC41" s="265"/>
      <c r="BD41" s="265"/>
      <c r="BE41" s="265"/>
      <c r="BF41" s="265"/>
      <c r="BG41" s="265"/>
      <c r="BH41" s="265"/>
      <c r="BI41" s="265"/>
      <c r="BJ41" s="265"/>
      <c r="BK41" s="265"/>
      <c r="BL41" s="265"/>
      <c r="BM41" s="265"/>
      <c r="BN41" s="265"/>
      <c r="BO41" s="265"/>
      <c r="BP41" s="265"/>
      <c r="BQ41" s="265"/>
      <c r="BR41" s="265"/>
      <c r="BS41" s="265"/>
      <c r="BT41" s="265"/>
      <c r="BU41" s="265"/>
      <c r="BV41" s="265"/>
      <c r="BW41" s="265"/>
      <c r="BX41" s="265"/>
      <c r="BY41" s="265"/>
      <c r="BZ41" s="265"/>
      <c r="CA41" s="265"/>
      <c r="CB41" s="265"/>
      <c r="CC41" s="265"/>
      <c r="CD41" s="265"/>
      <c r="CE41" s="265"/>
      <c r="CF41" s="265"/>
      <c r="CG41" s="265"/>
      <c r="CH41" s="265"/>
      <c r="CI41" s="265"/>
      <c r="CJ41" s="265"/>
      <c r="CK41" s="265"/>
      <c r="CL41" s="265"/>
      <c r="CM41" s="265"/>
      <c r="CN41" s="265"/>
      <c r="CO41" s="265"/>
      <c r="CP41" s="265"/>
      <c r="CQ41" s="265"/>
      <c r="CR41" s="265"/>
      <c r="CS41" s="265"/>
      <c r="CT41" s="265"/>
      <c r="CU41" s="265"/>
      <c r="CV41" s="265"/>
      <c r="CW41" s="265"/>
      <c r="CX41" s="265"/>
      <c r="CY41" s="265"/>
      <c r="CZ41" s="265"/>
      <c r="DA41" s="265"/>
      <c r="DB41" s="265"/>
      <c r="DC41" s="265"/>
      <c r="DD41" s="265"/>
      <c r="DE41" s="265"/>
      <c r="DF41" s="265"/>
      <c r="DG41" s="265"/>
      <c r="DH41" s="265"/>
      <c r="DI41" s="265"/>
      <c r="DJ41" s="265"/>
      <c r="DK41" s="265"/>
      <c r="DL41" s="265"/>
      <c r="DM41" s="265"/>
      <c r="DN41" s="265"/>
      <c r="DO41" s="265"/>
      <c r="DP41" s="265"/>
      <c r="DQ41" s="265"/>
      <c r="DR41" s="265"/>
      <c r="DS41" s="265"/>
      <c r="DT41" s="265"/>
      <c r="DU41" s="265"/>
      <c r="DV41" s="265"/>
      <c r="DW41" s="265"/>
      <c r="DX41" s="265"/>
      <c r="DY41" s="265"/>
      <c r="DZ41" s="265"/>
      <c r="EA41" s="265"/>
      <c r="EB41" s="265"/>
      <c r="EC41" s="265"/>
      <c r="ED41" s="265"/>
    </row>
    <row r="42" spans="1:134" ht="15" x14ac:dyDescent="0.25">
      <c r="A42" s="236" t="str">
        <f ca="1">LEFT(CELL("filename"),FIND("[",CELL("filename"),1)-1)</f>
        <v>C:\Temp\02-February\Inflow Forecasts\</v>
      </c>
      <c r="O42" s="235"/>
      <c r="P42" s="235"/>
      <c r="U42" s="224">
        <f t="shared" si="1"/>
        <v>46113</v>
      </c>
      <c r="V42" s="225" t="s">
        <v>181</v>
      </c>
      <c r="W42" s="226">
        <v>716</v>
      </c>
      <c r="X42" s="227">
        <v>920</v>
      </c>
      <c r="Y42" s="228">
        <v>954.38699999999994</v>
      </c>
      <c r="Z42" s="228">
        <v>901.94299999999998</v>
      </c>
      <c r="AA42" s="228">
        <v>1048.7829999999999</v>
      </c>
      <c r="AB42" s="228">
        <v>1416.001</v>
      </c>
      <c r="AC42" s="228">
        <v>1090.498</v>
      </c>
      <c r="AD42" s="228">
        <v>709.40300000000002</v>
      </c>
      <c r="AE42" s="228">
        <v>808.48199999999997</v>
      </c>
      <c r="AF42" s="228">
        <v>785.87800000000004</v>
      </c>
      <c r="AG42" s="228">
        <v>481.30599999999998</v>
      </c>
      <c r="AH42" s="228">
        <v>564.72799999999995</v>
      </c>
      <c r="AI42" s="228">
        <v>1382.846</v>
      </c>
      <c r="AJ42" s="228">
        <v>1392.837</v>
      </c>
      <c r="AK42" s="228">
        <v>1082.345</v>
      </c>
      <c r="AL42" s="228">
        <v>1154.434</v>
      </c>
      <c r="AM42" s="228">
        <v>669.46100000000001</v>
      </c>
      <c r="AN42" s="228">
        <v>793.1</v>
      </c>
      <c r="AO42" s="228">
        <v>740.92100000000005</v>
      </c>
      <c r="AP42" s="228">
        <v>1079.3610000000001</v>
      </c>
      <c r="AQ42" s="228">
        <v>1187.567</v>
      </c>
      <c r="AR42" s="228">
        <v>371.45400000000001</v>
      </c>
      <c r="AS42" s="228">
        <v>661.73500000000001</v>
      </c>
      <c r="AT42" s="228">
        <v>714.26499999999999</v>
      </c>
      <c r="AU42" s="228">
        <v>772.55499999999995</v>
      </c>
      <c r="AV42" s="228">
        <v>1881.355</v>
      </c>
      <c r="AW42" s="228">
        <v>494.88900000000001</v>
      </c>
      <c r="AX42" s="228">
        <v>1119.3879999999999</v>
      </c>
      <c r="AY42" s="228">
        <v>620.52200000000005</v>
      </c>
      <c r="AZ42" s="228">
        <v>481.82</v>
      </c>
      <c r="BA42" s="228">
        <v>996.90499999999997</v>
      </c>
      <c r="BB42" s="228">
        <v>1303.1420000000001</v>
      </c>
      <c r="BC42" s="265"/>
      <c r="BD42" s="265"/>
      <c r="BE42" s="265"/>
      <c r="BF42" s="265"/>
      <c r="BG42" s="265"/>
      <c r="BH42" s="265"/>
      <c r="BI42" s="265"/>
      <c r="BJ42" s="265"/>
      <c r="BK42" s="265"/>
      <c r="BL42" s="265"/>
      <c r="BM42" s="265"/>
      <c r="BN42" s="265"/>
      <c r="BO42" s="265"/>
      <c r="BP42" s="265"/>
      <c r="BQ42" s="265"/>
      <c r="BR42" s="265"/>
      <c r="BS42" s="265"/>
      <c r="BT42" s="265"/>
      <c r="BU42" s="265"/>
      <c r="BV42" s="265"/>
      <c r="BW42" s="265"/>
      <c r="BX42" s="265"/>
      <c r="BY42" s="265"/>
      <c r="BZ42" s="265"/>
      <c r="CA42" s="265"/>
      <c r="CB42" s="265"/>
      <c r="CC42" s="265"/>
      <c r="CD42" s="265"/>
      <c r="CE42" s="265"/>
      <c r="CF42" s="265"/>
      <c r="CG42" s="265"/>
      <c r="CH42" s="265"/>
      <c r="CI42" s="265"/>
      <c r="CJ42" s="265"/>
      <c r="CK42" s="265"/>
      <c r="CL42" s="265"/>
      <c r="CM42" s="265"/>
      <c r="CN42" s="265"/>
      <c r="CO42" s="265"/>
      <c r="CP42" s="265"/>
      <c r="CQ42" s="265"/>
      <c r="CR42" s="265"/>
      <c r="CS42" s="265"/>
      <c r="CT42" s="265"/>
      <c r="CU42" s="265"/>
      <c r="CV42" s="265"/>
      <c r="CW42" s="265"/>
      <c r="CX42" s="265"/>
      <c r="CY42" s="265"/>
      <c r="CZ42" s="265"/>
      <c r="DA42" s="265"/>
      <c r="DB42" s="265"/>
      <c r="DC42" s="265"/>
      <c r="DD42" s="265"/>
      <c r="DE42" s="265"/>
      <c r="DF42" s="265"/>
      <c r="DG42" s="265"/>
      <c r="DH42" s="265"/>
      <c r="DI42" s="265"/>
      <c r="DJ42" s="265"/>
      <c r="DK42" s="265"/>
      <c r="DL42" s="265"/>
      <c r="DM42" s="265"/>
      <c r="DN42" s="265"/>
      <c r="DO42" s="265"/>
      <c r="DP42" s="265"/>
      <c r="DQ42" s="265"/>
      <c r="DR42" s="265"/>
      <c r="DS42" s="265"/>
      <c r="DT42" s="265"/>
      <c r="DU42" s="265"/>
      <c r="DV42" s="265"/>
      <c r="DW42" s="265"/>
      <c r="DX42" s="265"/>
      <c r="DY42" s="265"/>
      <c r="DZ42" s="265"/>
      <c r="EA42" s="265"/>
      <c r="EB42" s="265"/>
      <c r="EC42" s="265"/>
      <c r="ED42" s="265"/>
    </row>
    <row r="43" spans="1:134" ht="15" x14ac:dyDescent="0.25">
      <c r="A43" s="237" t="str">
        <f ca="1">LEFT(A42,1)</f>
        <v>C</v>
      </c>
      <c r="O43" s="235"/>
      <c r="P43" s="235"/>
      <c r="U43" s="224">
        <f t="shared" si="1"/>
        <v>46143</v>
      </c>
      <c r="V43" s="225" t="s">
        <v>181</v>
      </c>
      <c r="W43" s="226">
        <v>1552</v>
      </c>
      <c r="X43" s="227">
        <v>2060</v>
      </c>
      <c r="Y43" s="228">
        <v>2067.1239999999998</v>
      </c>
      <c r="Z43" s="228">
        <v>2302.779</v>
      </c>
      <c r="AA43" s="228">
        <v>3014.7060000000001</v>
      </c>
      <c r="AB43" s="228">
        <v>3955.05</v>
      </c>
      <c r="AC43" s="228">
        <v>2621.6439999999998</v>
      </c>
      <c r="AD43" s="228">
        <v>2062.8879999999999</v>
      </c>
      <c r="AE43" s="228">
        <v>2011.5889999999999</v>
      </c>
      <c r="AF43" s="228">
        <v>2245.7379999999998</v>
      </c>
      <c r="AG43" s="228">
        <v>308.85700000000003</v>
      </c>
      <c r="AH43" s="228">
        <v>1306.6289999999999</v>
      </c>
      <c r="AI43" s="228">
        <v>1771.232</v>
      </c>
      <c r="AJ43" s="228">
        <v>2945.8679999999999</v>
      </c>
      <c r="AK43" s="228">
        <v>2388.8719999999998</v>
      </c>
      <c r="AL43" s="228">
        <v>2026.9880000000001</v>
      </c>
      <c r="AM43" s="228">
        <v>2128.8380000000002</v>
      </c>
      <c r="AN43" s="228">
        <v>2742.2719999999999</v>
      </c>
      <c r="AO43" s="228">
        <v>978.35500000000002</v>
      </c>
      <c r="AP43" s="228">
        <v>2251.8789999999999</v>
      </c>
      <c r="AQ43" s="228">
        <v>1356.799</v>
      </c>
      <c r="AR43" s="228">
        <v>747.01199999999994</v>
      </c>
      <c r="AS43" s="228">
        <v>1646.9490000000001</v>
      </c>
      <c r="AT43" s="228">
        <v>1361.1010000000001</v>
      </c>
      <c r="AU43" s="228">
        <v>2012.337</v>
      </c>
      <c r="AV43" s="228">
        <v>2459.3470000000002</v>
      </c>
      <c r="AW43" s="228">
        <v>1284.444</v>
      </c>
      <c r="AX43" s="228">
        <v>2389.1590000000001</v>
      </c>
      <c r="AY43" s="228">
        <v>1569.174</v>
      </c>
      <c r="AZ43" s="228">
        <v>907.80700000000002</v>
      </c>
      <c r="BA43" s="228">
        <v>1804.951</v>
      </c>
      <c r="BB43" s="228">
        <v>3071.6930000000002</v>
      </c>
      <c r="BC43" s="265"/>
      <c r="BD43" s="265"/>
      <c r="BE43" s="265"/>
      <c r="BF43" s="265"/>
      <c r="BG43" s="265"/>
      <c r="BH43" s="265"/>
      <c r="BI43" s="265"/>
      <c r="BJ43" s="265"/>
      <c r="BK43" s="265"/>
      <c r="BL43" s="265"/>
      <c r="BM43" s="265"/>
      <c r="BN43" s="265"/>
      <c r="BO43" s="265"/>
      <c r="BP43" s="265"/>
      <c r="BQ43" s="265"/>
      <c r="BR43" s="265"/>
      <c r="BS43" s="265"/>
      <c r="BT43" s="265"/>
      <c r="BU43" s="265"/>
      <c r="BV43" s="265"/>
      <c r="BW43" s="265"/>
      <c r="BX43" s="265"/>
      <c r="BY43" s="265"/>
      <c r="BZ43" s="265"/>
      <c r="CA43" s="265"/>
      <c r="CB43" s="265"/>
      <c r="CC43" s="265"/>
      <c r="CD43" s="265"/>
      <c r="CE43" s="265"/>
      <c r="CF43" s="265"/>
      <c r="CG43" s="265"/>
      <c r="CH43" s="265"/>
      <c r="CI43" s="265"/>
      <c r="CJ43" s="265"/>
      <c r="CK43" s="265"/>
      <c r="CL43" s="265"/>
      <c r="CM43" s="265"/>
      <c r="CN43" s="265"/>
      <c r="CO43" s="265"/>
      <c r="CP43" s="265"/>
      <c r="CQ43" s="265"/>
      <c r="CR43" s="265"/>
      <c r="CS43" s="265"/>
      <c r="CT43" s="265"/>
      <c r="CU43" s="265"/>
      <c r="CV43" s="265"/>
      <c r="CW43" s="265"/>
      <c r="CX43" s="265"/>
      <c r="CY43" s="265"/>
      <c r="CZ43" s="265"/>
      <c r="DA43" s="265"/>
      <c r="DB43" s="265"/>
      <c r="DC43" s="265"/>
      <c r="DD43" s="265"/>
      <c r="DE43" s="265"/>
      <c r="DF43" s="265"/>
      <c r="DG43" s="265"/>
      <c r="DH43" s="265"/>
      <c r="DI43" s="265"/>
      <c r="DJ43" s="265"/>
      <c r="DK43" s="265"/>
      <c r="DL43" s="265"/>
      <c r="DM43" s="265"/>
      <c r="DN43" s="265"/>
      <c r="DO43" s="265"/>
      <c r="DP43" s="265"/>
      <c r="DQ43" s="265"/>
      <c r="DR43" s="265"/>
      <c r="DS43" s="265"/>
      <c r="DT43" s="265"/>
      <c r="DU43" s="265"/>
      <c r="DV43" s="265"/>
      <c r="DW43" s="265"/>
      <c r="DX43" s="265"/>
      <c r="DY43" s="265"/>
      <c r="DZ43" s="265"/>
      <c r="EA43" s="265"/>
      <c r="EB43" s="265"/>
      <c r="EC43" s="265"/>
      <c r="ED43" s="265"/>
    </row>
    <row r="44" spans="1:134" ht="15" x14ac:dyDescent="0.25">
      <c r="A44" s="208" t="s">
        <v>154</v>
      </c>
      <c r="O44" s="235"/>
      <c r="P44" s="235"/>
      <c r="U44" s="224">
        <f t="shared" si="1"/>
        <v>46174</v>
      </c>
      <c r="V44" s="225" t="s">
        <v>181</v>
      </c>
      <c r="W44" s="226">
        <v>1570</v>
      </c>
      <c r="X44" s="227">
        <v>2423</v>
      </c>
      <c r="Y44" s="228">
        <v>1663.6769999999999</v>
      </c>
      <c r="Z44" s="228">
        <v>4848.3760000000002</v>
      </c>
      <c r="AA44" s="228">
        <v>2880.68</v>
      </c>
      <c r="AB44" s="228">
        <v>4829.6930000000002</v>
      </c>
      <c r="AC44" s="228">
        <v>2531.5509999999999</v>
      </c>
      <c r="AD44" s="228">
        <v>3306.7370000000001</v>
      </c>
      <c r="AE44" s="228">
        <v>1387.826</v>
      </c>
      <c r="AF44" s="228">
        <v>1557.3920000000001</v>
      </c>
      <c r="AG44" s="228">
        <v>391.48899999999998</v>
      </c>
      <c r="AH44" s="228">
        <v>2198.6419999999998</v>
      </c>
      <c r="AI44" s="228">
        <v>1039.296</v>
      </c>
      <c r="AJ44" s="228">
        <v>3512.0839999999998</v>
      </c>
      <c r="AK44" s="228">
        <v>2012.8679999999999</v>
      </c>
      <c r="AL44" s="228">
        <v>1182.9190000000001</v>
      </c>
      <c r="AM44" s="228">
        <v>3680.99</v>
      </c>
      <c r="AN44" s="228">
        <v>2561.5100000000002</v>
      </c>
      <c r="AO44" s="228">
        <v>2569.9940000000001</v>
      </c>
      <c r="AP44" s="228">
        <v>4952.8310000000001</v>
      </c>
      <c r="AQ44" s="228">
        <v>426.17500000000001</v>
      </c>
      <c r="AR44" s="228">
        <v>1231.366</v>
      </c>
      <c r="AS44" s="228">
        <v>2947.8620000000001</v>
      </c>
      <c r="AT44" s="228">
        <v>2186.9630000000002</v>
      </c>
      <c r="AU44" s="228">
        <v>2503.203</v>
      </c>
      <c r="AV44" s="228">
        <v>3238.3240000000001</v>
      </c>
      <c r="AW44" s="228">
        <v>958.75400000000002</v>
      </c>
      <c r="AX44" s="228">
        <v>3686.3620000000001</v>
      </c>
      <c r="AY44" s="228">
        <v>1780.11</v>
      </c>
      <c r="AZ44" s="228">
        <v>2355.6729999999998</v>
      </c>
      <c r="BA44" s="228">
        <v>1198.261</v>
      </c>
      <c r="BB44" s="228">
        <v>4452.8280000000004</v>
      </c>
      <c r="BC44" s="265"/>
      <c r="BD44" s="265"/>
      <c r="BE44" s="265"/>
      <c r="BF44" s="265"/>
      <c r="BG44" s="265"/>
      <c r="BH44" s="265"/>
      <c r="BI44" s="265"/>
      <c r="BJ44" s="265"/>
      <c r="BK44" s="265"/>
      <c r="BL44" s="265"/>
      <c r="BM44" s="265"/>
      <c r="BN44" s="265"/>
      <c r="BO44" s="265"/>
      <c r="BP44" s="265"/>
      <c r="BQ44" s="265"/>
      <c r="BR44" s="265"/>
      <c r="BS44" s="265"/>
      <c r="BT44" s="265"/>
      <c r="BU44" s="265"/>
      <c r="BV44" s="265"/>
      <c r="BW44" s="265"/>
      <c r="BX44" s="265"/>
      <c r="BY44" s="265"/>
      <c r="BZ44" s="265"/>
      <c r="CA44" s="265"/>
      <c r="CB44" s="265"/>
      <c r="CC44" s="265"/>
      <c r="CD44" s="265"/>
      <c r="CE44" s="265"/>
      <c r="CF44" s="265"/>
      <c r="CG44" s="265"/>
      <c r="CH44" s="265"/>
      <c r="CI44" s="265"/>
      <c r="CJ44" s="265"/>
      <c r="CK44" s="265"/>
      <c r="CL44" s="265"/>
      <c r="CM44" s="265"/>
      <c r="CN44" s="265"/>
      <c r="CO44" s="265"/>
      <c r="CP44" s="265"/>
      <c r="CQ44" s="265"/>
      <c r="CR44" s="265"/>
      <c r="CS44" s="265"/>
      <c r="CT44" s="265"/>
      <c r="CU44" s="265"/>
      <c r="CV44" s="265"/>
      <c r="CW44" s="265"/>
      <c r="CX44" s="265"/>
      <c r="CY44" s="265"/>
      <c r="CZ44" s="265"/>
      <c r="DA44" s="265"/>
      <c r="DB44" s="265"/>
      <c r="DC44" s="265"/>
      <c r="DD44" s="265"/>
      <c r="DE44" s="265"/>
      <c r="DF44" s="265"/>
      <c r="DG44" s="265"/>
      <c r="DH44" s="265"/>
      <c r="DI44" s="265"/>
      <c r="DJ44" s="265"/>
      <c r="DK44" s="265"/>
      <c r="DL44" s="265"/>
      <c r="DM44" s="265"/>
      <c r="DN44" s="265"/>
      <c r="DO44" s="265"/>
      <c r="DP44" s="265"/>
      <c r="DQ44" s="265"/>
      <c r="DR44" s="265"/>
      <c r="DS44" s="265"/>
      <c r="DT44" s="265"/>
      <c r="DU44" s="265"/>
      <c r="DV44" s="265"/>
      <c r="DW44" s="265"/>
      <c r="DX44" s="265"/>
      <c r="DY44" s="265"/>
      <c r="DZ44" s="265"/>
      <c r="EA44" s="265"/>
      <c r="EB44" s="265"/>
      <c r="EC44" s="265"/>
      <c r="ED44" s="265"/>
    </row>
    <row r="45" spans="1:134" ht="15" x14ac:dyDescent="0.25">
      <c r="U45" s="224">
        <f t="shared" si="1"/>
        <v>46204</v>
      </c>
      <c r="V45" s="225" t="s">
        <v>181</v>
      </c>
      <c r="W45" s="226">
        <v>298</v>
      </c>
      <c r="X45" s="227">
        <v>711</v>
      </c>
      <c r="Y45" s="228">
        <v>344.25900000000001</v>
      </c>
      <c r="Z45" s="228">
        <v>4001.174</v>
      </c>
      <c r="AA45" s="228">
        <v>1184.383</v>
      </c>
      <c r="AB45" s="228">
        <v>1752.4870000000001</v>
      </c>
      <c r="AC45" s="228">
        <v>1515.1310000000001</v>
      </c>
      <c r="AD45" s="228">
        <v>1939.7449999999999</v>
      </c>
      <c r="AE45" s="228">
        <v>253.28299999999999</v>
      </c>
      <c r="AF45" s="228">
        <v>342.21300000000002</v>
      </c>
      <c r="AG45" s="228">
        <v>19.59</v>
      </c>
      <c r="AH45" s="228">
        <v>540.37599999999998</v>
      </c>
      <c r="AI45" s="228">
        <v>412.25700000000001</v>
      </c>
      <c r="AJ45" s="228">
        <v>1479.8420000000001</v>
      </c>
      <c r="AK45" s="228">
        <v>503.36</v>
      </c>
      <c r="AL45" s="228">
        <v>339.41699999999997</v>
      </c>
      <c r="AM45" s="228">
        <v>1867.6569999999999</v>
      </c>
      <c r="AN45" s="228">
        <v>1531.03</v>
      </c>
      <c r="AO45" s="228">
        <v>877.16</v>
      </c>
      <c r="AP45" s="228">
        <v>3786.6619999999998</v>
      </c>
      <c r="AQ45" s="228">
        <v>100.96299999999999</v>
      </c>
      <c r="AR45" s="228">
        <v>289.39699999999999</v>
      </c>
      <c r="AS45" s="228">
        <v>1060.0730000000001</v>
      </c>
      <c r="AT45" s="228">
        <v>835.33900000000006</v>
      </c>
      <c r="AU45" s="228">
        <v>741.68200000000002</v>
      </c>
      <c r="AV45" s="228">
        <v>1160.46</v>
      </c>
      <c r="AW45" s="228">
        <v>260.178</v>
      </c>
      <c r="AX45" s="228">
        <v>2341.8249999999998</v>
      </c>
      <c r="AY45" s="228">
        <v>470.94600000000003</v>
      </c>
      <c r="AZ45" s="228">
        <v>1037.75</v>
      </c>
      <c r="BA45" s="228">
        <v>424.84699999999998</v>
      </c>
      <c r="BB45" s="228">
        <v>2070.6950000000002</v>
      </c>
      <c r="BC45" s="265"/>
      <c r="BD45" s="265"/>
      <c r="BE45" s="265"/>
      <c r="BF45" s="265"/>
      <c r="BG45" s="265"/>
      <c r="BH45" s="265"/>
      <c r="BI45" s="265"/>
      <c r="BJ45" s="265"/>
      <c r="BK45" s="265"/>
      <c r="BL45" s="265"/>
      <c r="BM45" s="265"/>
      <c r="BN45" s="265"/>
      <c r="BO45" s="265"/>
      <c r="BP45" s="265"/>
      <c r="BQ45" s="265"/>
      <c r="BR45" s="265"/>
      <c r="BS45" s="265"/>
      <c r="BT45" s="265"/>
      <c r="BU45" s="265"/>
      <c r="BV45" s="265"/>
      <c r="BW45" s="265"/>
      <c r="BX45" s="265"/>
      <c r="BY45" s="265"/>
      <c r="BZ45" s="265"/>
      <c r="CA45" s="265"/>
      <c r="CB45" s="265"/>
      <c r="CC45" s="265"/>
      <c r="CD45" s="265"/>
      <c r="CE45" s="265"/>
      <c r="CF45" s="265"/>
      <c r="CG45" s="265"/>
      <c r="CH45" s="265"/>
      <c r="CI45" s="265"/>
      <c r="CJ45" s="265"/>
      <c r="CK45" s="265"/>
      <c r="CL45" s="265"/>
      <c r="CM45" s="265"/>
      <c r="CN45" s="265"/>
      <c r="CO45" s="265"/>
      <c r="CP45" s="265"/>
      <c r="CQ45" s="265"/>
      <c r="CR45" s="265"/>
      <c r="CS45" s="265"/>
      <c r="CT45" s="265"/>
      <c r="CU45" s="265"/>
      <c r="CV45" s="265"/>
      <c r="CW45" s="265"/>
      <c r="CX45" s="265"/>
      <c r="CY45" s="265"/>
      <c r="CZ45" s="265"/>
      <c r="DA45" s="265"/>
      <c r="DB45" s="265"/>
      <c r="DC45" s="265"/>
      <c r="DD45" s="265"/>
      <c r="DE45" s="265"/>
      <c r="DF45" s="265"/>
      <c r="DG45" s="265"/>
      <c r="DH45" s="265"/>
      <c r="DI45" s="265"/>
      <c r="DJ45" s="265"/>
      <c r="DK45" s="265"/>
      <c r="DL45" s="265"/>
      <c r="DM45" s="265"/>
      <c r="DN45" s="265"/>
      <c r="DO45" s="265"/>
      <c r="DP45" s="265"/>
      <c r="DQ45" s="265"/>
      <c r="DR45" s="265"/>
      <c r="DS45" s="265"/>
      <c r="DT45" s="265"/>
      <c r="DU45" s="265"/>
      <c r="DV45" s="265"/>
      <c r="DW45" s="265"/>
      <c r="DX45" s="265"/>
      <c r="DY45" s="265"/>
      <c r="DZ45" s="265"/>
      <c r="EA45" s="265"/>
      <c r="EB45" s="265"/>
      <c r="EC45" s="265"/>
      <c r="ED45" s="265"/>
    </row>
    <row r="46" spans="1:134" ht="15" x14ac:dyDescent="0.25">
      <c r="U46" s="224">
        <f t="shared" si="1"/>
        <v>46235</v>
      </c>
      <c r="V46" s="225" t="s">
        <v>181</v>
      </c>
      <c r="W46" s="226">
        <v>211</v>
      </c>
      <c r="X46" s="227">
        <v>371</v>
      </c>
      <c r="Y46" s="228">
        <v>201.90100000000001</v>
      </c>
      <c r="Z46" s="228">
        <v>1085.8430000000001</v>
      </c>
      <c r="AA46" s="228">
        <v>372.91500000000002</v>
      </c>
      <c r="AB46" s="228">
        <v>851.49</v>
      </c>
      <c r="AC46" s="228">
        <v>563.15700000000004</v>
      </c>
      <c r="AD46" s="228">
        <v>782.65</v>
      </c>
      <c r="AE46" s="228">
        <v>163.71199999999999</v>
      </c>
      <c r="AF46" s="228">
        <v>257.029</v>
      </c>
      <c r="AG46" s="228">
        <v>61.433</v>
      </c>
      <c r="AH46" s="228">
        <v>222.44800000000001</v>
      </c>
      <c r="AI46" s="228">
        <v>208.87200000000001</v>
      </c>
      <c r="AJ46" s="228">
        <v>506.517</v>
      </c>
      <c r="AK46" s="228">
        <v>313.39299999999997</v>
      </c>
      <c r="AL46" s="228">
        <v>289.98700000000002</v>
      </c>
      <c r="AM46" s="228">
        <v>570.21199999999999</v>
      </c>
      <c r="AN46" s="228">
        <v>458.53199999999998</v>
      </c>
      <c r="AO46" s="228">
        <v>413.87900000000002</v>
      </c>
      <c r="AP46" s="228">
        <v>891.298</v>
      </c>
      <c r="AQ46" s="228">
        <v>151.553</v>
      </c>
      <c r="AR46" s="228">
        <v>231.238</v>
      </c>
      <c r="AS46" s="228">
        <v>443.50599999999997</v>
      </c>
      <c r="AT46" s="228">
        <v>286.803</v>
      </c>
      <c r="AU46" s="228">
        <v>346.44499999999999</v>
      </c>
      <c r="AV46" s="228">
        <v>496.50700000000001</v>
      </c>
      <c r="AW46" s="228">
        <v>160.50899999999999</v>
      </c>
      <c r="AX46" s="228">
        <v>611.38499999999999</v>
      </c>
      <c r="AY46" s="228">
        <v>222.726</v>
      </c>
      <c r="AZ46" s="228">
        <v>391.83699999999999</v>
      </c>
      <c r="BA46" s="228">
        <v>286.24</v>
      </c>
      <c r="BB46" s="228">
        <v>707.19799999999998</v>
      </c>
      <c r="BC46" s="265"/>
      <c r="BD46" s="265"/>
      <c r="BE46" s="265"/>
      <c r="BF46" s="265"/>
      <c r="BG46" s="265"/>
      <c r="BH46" s="265"/>
      <c r="BI46" s="265"/>
      <c r="BJ46" s="265"/>
      <c r="BK46" s="265"/>
      <c r="BL46" s="265"/>
      <c r="BM46" s="265"/>
      <c r="BN46" s="265"/>
      <c r="BO46" s="265"/>
      <c r="BP46" s="265"/>
      <c r="BQ46" s="265"/>
      <c r="BR46" s="265"/>
      <c r="BS46" s="265"/>
      <c r="BT46" s="265"/>
      <c r="BU46" s="265"/>
      <c r="BV46" s="265"/>
      <c r="BW46" s="265"/>
      <c r="BX46" s="265"/>
      <c r="BY46" s="265"/>
      <c r="BZ46" s="265"/>
      <c r="CA46" s="265"/>
      <c r="CB46" s="265"/>
      <c r="CC46" s="265"/>
      <c r="CD46" s="265"/>
      <c r="CE46" s="265"/>
      <c r="CF46" s="265"/>
      <c r="CG46" s="265"/>
      <c r="CH46" s="265"/>
      <c r="CI46" s="265"/>
      <c r="CJ46" s="265"/>
      <c r="CK46" s="265"/>
      <c r="CL46" s="265"/>
      <c r="CM46" s="265"/>
      <c r="CN46" s="265"/>
      <c r="CO46" s="265"/>
      <c r="CP46" s="265"/>
      <c r="CQ46" s="265"/>
      <c r="CR46" s="265"/>
      <c r="CS46" s="265"/>
      <c r="CT46" s="265"/>
      <c r="CU46" s="265"/>
      <c r="CV46" s="265"/>
      <c r="CW46" s="265"/>
      <c r="CX46" s="265"/>
      <c r="CY46" s="265"/>
      <c r="CZ46" s="265"/>
      <c r="DA46" s="265"/>
      <c r="DB46" s="265"/>
      <c r="DC46" s="265"/>
      <c r="DD46" s="265"/>
      <c r="DE46" s="265"/>
      <c r="DF46" s="265"/>
      <c r="DG46" s="265"/>
      <c r="DH46" s="265"/>
      <c r="DI46" s="265"/>
      <c r="DJ46" s="265"/>
      <c r="DK46" s="265"/>
      <c r="DL46" s="265"/>
      <c r="DM46" s="265"/>
      <c r="DN46" s="265"/>
      <c r="DO46" s="265"/>
      <c r="DP46" s="265"/>
      <c r="DQ46" s="265"/>
      <c r="DR46" s="265"/>
      <c r="DS46" s="265"/>
      <c r="DT46" s="265"/>
      <c r="DU46" s="265"/>
      <c r="DV46" s="265"/>
      <c r="DW46" s="265"/>
      <c r="DX46" s="265"/>
      <c r="DY46" s="265"/>
      <c r="DZ46" s="265"/>
      <c r="EA46" s="265"/>
      <c r="EB46" s="265"/>
      <c r="EC46" s="265"/>
      <c r="ED46" s="265"/>
    </row>
    <row r="47" spans="1:134" ht="15" x14ac:dyDescent="0.25">
      <c r="U47" s="224">
        <f t="shared" si="1"/>
        <v>46266</v>
      </c>
      <c r="V47" s="225" t="s">
        <v>181</v>
      </c>
      <c r="W47" s="226">
        <v>226</v>
      </c>
      <c r="X47" s="227">
        <v>316</v>
      </c>
      <c r="Y47" s="228">
        <v>314.31700000000001</v>
      </c>
      <c r="Z47" s="228">
        <v>578.76099999999997</v>
      </c>
      <c r="AA47" s="228">
        <v>379.31</v>
      </c>
      <c r="AB47" s="228">
        <v>762.32799999999997</v>
      </c>
      <c r="AC47" s="228">
        <v>423.89400000000001</v>
      </c>
      <c r="AD47" s="228">
        <v>535.89499999999998</v>
      </c>
      <c r="AE47" s="228">
        <v>247.23500000000001</v>
      </c>
      <c r="AF47" s="228">
        <v>235.738</v>
      </c>
      <c r="AG47" s="228">
        <v>209.4</v>
      </c>
      <c r="AH47" s="228">
        <v>404.01900000000001</v>
      </c>
      <c r="AI47" s="228">
        <v>337.245</v>
      </c>
      <c r="AJ47" s="228">
        <v>391.27</v>
      </c>
      <c r="AK47" s="228">
        <v>361.71100000000001</v>
      </c>
      <c r="AL47" s="228">
        <v>358.20400000000001</v>
      </c>
      <c r="AM47" s="228">
        <v>438.90899999999999</v>
      </c>
      <c r="AN47" s="228">
        <v>322.93599999999998</v>
      </c>
      <c r="AO47" s="228">
        <v>297.06400000000002</v>
      </c>
      <c r="AP47" s="228">
        <v>546.24</v>
      </c>
      <c r="AQ47" s="228">
        <v>184.86199999999999</v>
      </c>
      <c r="AR47" s="228">
        <v>474.62700000000001</v>
      </c>
      <c r="AS47" s="228">
        <v>448.68799999999999</v>
      </c>
      <c r="AT47" s="228">
        <v>268.56599999999997</v>
      </c>
      <c r="AU47" s="228">
        <v>374.50099999999998</v>
      </c>
      <c r="AV47" s="228">
        <v>368.666</v>
      </c>
      <c r="AW47" s="228">
        <v>177.86799999999999</v>
      </c>
      <c r="AX47" s="228">
        <v>389.88099999999997</v>
      </c>
      <c r="AY47" s="228">
        <v>247.065</v>
      </c>
      <c r="AZ47" s="228">
        <v>420.20800000000003</v>
      </c>
      <c r="BA47" s="228">
        <v>323.51</v>
      </c>
      <c r="BB47" s="228">
        <v>635.14800000000002</v>
      </c>
      <c r="BC47" s="265"/>
      <c r="BD47" s="265"/>
      <c r="BE47" s="265"/>
      <c r="BF47" s="265"/>
      <c r="BG47" s="265"/>
      <c r="BH47" s="265"/>
      <c r="BI47" s="265"/>
      <c r="BJ47" s="265"/>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c r="CI47" s="265"/>
      <c r="CJ47" s="265"/>
      <c r="CK47" s="265"/>
      <c r="CL47" s="265"/>
      <c r="CM47" s="265"/>
      <c r="CN47" s="265"/>
      <c r="CO47" s="265"/>
      <c r="CP47" s="265"/>
      <c r="CQ47" s="265"/>
      <c r="CR47" s="265"/>
      <c r="CS47" s="265"/>
      <c r="CT47" s="265"/>
      <c r="CU47" s="265"/>
      <c r="CV47" s="265"/>
      <c r="CW47" s="265"/>
      <c r="CX47" s="265"/>
      <c r="CY47" s="265"/>
      <c r="CZ47" s="265"/>
      <c r="DA47" s="265"/>
      <c r="DB47" s="265"/>
      <c r="DC47" s="265"/>
      <c r="DD47" s="265"/>
      <c r="DE47" s="265"/>
      <c r="DF47" s="265"/>
      <c r="DG47" s="265"/>
      <c r="DH47" s="265"/>
      <c r="DI47" s="265"/>
      <c r="DJ47" s="265"/>
      <c r="DK47" s="265"/>
      <c r="DL47" s="265"/>
      <c r="DM47" s="265"/>
      <c r="DN47" s="265"/>
      <c r="DO47" s="265"/>
      <c r="DP47" s="265"/>
      <c r="DQ47" s="265"/>
      <c r="DR47" s="265"/>
      <c r="DS47" s="265"/>
      <c r="DT47" s="265"/>
      <c r="DU47" s="265"/>
      <c r="DV47" s="265"/>
      <c r="DW47" s="265"/>
      <c r="DX47" s="265"/>
      <c r="DY47" s="265"/>
      <c r="DZ47" s="265"/>
      <c r="EA47" s="265"/>
      <c r="EB47" s="265"/>
      <c r="EC47" s="265"/>
      <c r="ED47" s="265"/>
    </row>
    <row r="48" spans="1:134" ht="15" x14ac:dyDescent="0.25">
      <c r="U48" s="224">
        <f t="shared" si="1"/>
        <v>46296</v>
      </c>
      <c r="V48" s="225" t="s">
        <v>181</v>
      </c>
      <c r="W48" s="226">
        <v>338</v>
      </c>
      <c r="X48" s="227">
        <v>417</v>
      </c>
      <c r="Y48" s="228">
        <v>460.90600000000001</v>
      </c>
      <c r="Z48" s="228">
        <v>609.976</v>
      </c>
      <c r="AA48" s="228">
        <v>540.04100000000005</v>
      </c>
      <c r="AB48" s="228">
        <v>907.47</v>
      </c>
      <c r="AC48" s="228">
        <v>522.47199999999998</v>
      </c>
      <c r="AD48" s="228">
        <v>405.358</v>
      </c>
      <c r="AE48" s="228">
        <v>412.83600000000001</v>
      </c>
      <c r="AF48" s="228">
        <v>277.93299999999999</v>
      </c>
      <c r="AG48" s="228">
        <v>324.483</v>
      </c>
      <c r="AH48" s="228">
        <v>325.387</v>
      </c>
      <c r="AI48" s="228">
        <v>502.12700000000001</v>
      </c>
      <c r="AJ48" s="228">
        <v>612.73599999999999</v>
      </c>
      <c r="AK48" s="228">
        <v>1093.346</v>
      </c>
      <c r="AL48" s="228">
        <v>534.17600000000004</v>
      </c>
      <c r="AM48" s="228">
        <v>426.57600000000002</v>
      </c>
      <c r="AN48" s="228">
        <v>395.08100000000002</v>
      </c>
      <c r="AO48" s="228">
        <v>452.197</v>
      </c>
      <c r="AP48" s="228">
        <v>613.61400000000003</v>
      </c>
      <c r="AQ48" s="228">
        <v>262.98099999999999</v>
      </c>
      <c r="AR48" s="228">
        <v>574.29700000000003</v>
      </c>
      <c r="AS48" s="228">
        <v>659.86500000000001</v>
      </c>
      <c r="AT48" s="228">
        <v>387.30500000000001</v>
      </c>
      <c r="AU48" s="228">
        <v>458.4</v>
      </c>
      <c r="AV48" s="228">
        <v>543.226</v>
      </c>
      <c r="AW48" s="228">
        <v>372.43099999999998</v>
      </c>
      <c r="AX48" s="228">
        <v>422.78199999999998</v>
      </c>
      <c r="AY48" s="228">
        <v>328.81400000000002</v>
      </c>
      <c r="AZ48" s="228">
        <v>333.88600000000002</v>
      </c>
      <c r="BA48" s="228">
        <v>294.08600000000001</v>
      </c>
      <c r="BB48" s="228">
        <v>572.73900000000003</v>
      </c>
      <c r="BC48" s="265"/>
      <c r="BD48" s="265"/>
      <c r="BE48" s="265"/>
      <c r="BF48" s="265"/>
      <c r="BG48" s="265"/>
      <c r="BH48" s="265"/>
      <c r="BI48" s="265"/>
      <c r="BJ48" s="265"/>
      <c r="BK48" s="265"/>
      <c r="BL48" s="265"/>
      <c r="BM48" s="265"/>
      <c r="BN48" s="265"/>
      <c r="BO48" s="265"/>
      <c r="BP48" s="265"/>
      <c r="BQ48" s="265"/>
      <c r="BR48" s="265"/>
      <c r="BS48" s="265"/>
      <c r="BT48" s="265"/>
      <c r="BU48" s="265"/>
      <c r="BV48" s="265"/>
      <c r="BW48" s="265"/>
      <c r="BX48" s="265"/>
      <c r="BY48" s="265"/>
      <c r="BZ48" s="265"/>
      <c r="CA48" s="265"/>
      <c r="CB48" s="265"/>
      <c r="CC48" s="265"/>
      <c r="CD48" s="265"/>
      <c r="CE48" s="265"/>
      <c r="CF48" s="265"/>
      <c r="CG48" s="265"/>
      <c r="CH48" s="265"/>
      <c r="CI48" s="265"/>
      <c r="CJ48" s="265"/>
      <c r="CK48" s="265"/>
      <c r="CL48" s="265"/>
      <c r="CM48" s="265"/>
      <c r="CN48" s="265"/>
      <c r="CO48" s="265"/>
      <c r="CP48" s="265"/>
      <c r="CQ48" s="265"/>
      <c r="CR48" s="265"/>
      <c r="CS48" s="265"/>
      <c r="CT48" s="265"/>
      <c r="CU48" s="265"/>
      <c r="CV48" s="265"/>
      <c r="CW48" s="265"/>
      <c r="CX48" s="265"/>
      <c r="CY48" s="265"/>
      <c r="CZ48" s="265"/>
      <c r="DA48" s="265"/>
      <c r="DB48" s="265"/>
      <c r="DC48" s="265"/>
      <c r="DD48" s="265"/>
      <c r="DE48" s="265"/>
      <c r="DF48" s="265"/>
      <c r="DG48" s="265"/>
      <c r="DH48" s="265"/>
      <c r="DI48" s="265"/>
      <c r="DJ48" s="265"/>
      <c r="DK48" s="265"/>
      <c r="DL48" s="265"/>
      <c r="DM48" s="265"/>
      <c r="DN48" s="265"/>
      <c r="DO48" s="265"/>
      <c r="DP48" s="265"/>
      <c r="DQ48" s="265"/>
      <c r="DR48" s="265"/>
      <c r="DS48" s="265"/>
      <c r="DT48" s="265"/>
      <c r="DU48" s="265"/>
      <c r="DV48" s="265"/>
      <c r="DW48" s="265"/>
      <c r="DX48" s="265"/>
      <c r="DY48" s="265"/>
      <c r="DZ48" s="265"/>
      <c r="EA48" s="265"/>
      <c r="EB48" s="265"/>
      <c r="EC48" s="265"/>
      <c r="ED48" s="265"/>
    </row>
    <row r="49" spans="21:134" ht="15" x14ac:dyDescent="0.25">
      <c r="U49" s="224">
        <f t="shared" si="1"/>
        <v>46327</v>
      </c>
      <c r="V49" s="225" t="s">
        <v>181</v>
      </c>
      <c r="W49" s="226">
        <v>407</v>
      </c>
      <c r="X49" s="227">
        <v>450</v>
      </c>
      <c r="Y49" s="228">
        <v>489.48099999999999</v>
      </c>
      <c r="Z49" s="228">
        <v>558.69799999999998</v>
      </c>
      <c r="AA49" s="228">
        <v>567.99599999999998</v>
      </c>
      <c r="AB49" s="228">
        <v>648.57500000000005</v>
      </c>
      <c r="AC49" s="228">
        <v>627.04</v>
      </c>
      <c r="AD49" s="228">
        <v>420.30099999999999</v>
      </c>
      <c r="AE49" s="228">
        <v>415.17</v>
      </c>
      <c r="AF49" s="228">
        <v>363.70600000000002</v>
      </c>
      <c r="AG49" s="228">
        <v>339.84</v>
      </c>
      <c r="AH49" s="228">
        <v>370.214</v>
      </c>
      <c r="AI49" s="228">
        <v>610.16099999999994</v>
      </c>
      <c r="AJ49" s="228">
        <v>581.678</v>
      </c>
      <c r="AK49" s="228">
        <v>622.721</v>
      </c>
      <c r="AL49" s="228">
        <v>495.06400000000002</v>
      </c>
      <c r="AM49" s="228">
        <v>459.48899999999998</v>
      </c>
      <c r="AN49" s="228">
        <v>461.85399999999998</v>
      </c>
      <c r="AO49" s="228">
        <v>477.15100000000001</v>
      </c>
      <c r="AP49" s="228">
        <v>593.48400000000004</v>
      </c>
      <c r="AQ49" s="228">
        <v>333.29300000000001</v>
      </c>
      <c r="AR49" s="228">
        <v>497.59800000000001</v>
      </c>
      <c r="AS49" s="228">
        <v>487.75200000000001</v>
      </c>
      <c r="AT49" s="228">
        <v>411.60199999999998</v>
      </c>
      <c r="AU49" s="228">
        <v>450.42200000000003</v>
      </c>
      <c r="AV49" s="228">
        <v>494.59899999999999</v>
      </c>
      <c r="AW49" s="228">
        <v>390.71800000000002</v>
      </c>
      <c r="AX49" s="228">
        <v>472.94</v>
      </c>
      <c r="AY49" s="228">
        <v>450.017</v>
      </c>
      <c r="AZ49" s="228">
        <v>434.964</v>
      </c>
      <c r="BA49" s="228">
        <v>370.04700000000003</v>
      </c>
      <c r="BB49" s="228">
        <v>571.697</v>
      </c>
      <c r="BC49" s="265"/>
      <c r="BD49" s="265"/>
      <c r="BE49" s="265"/>
      <c r="BF49" s="265"/>
      <c r="BG49" s="265"/>
      <c r="BH49" s="265"/>
      <c r="BI49" s="265"/>
      <c r="BJ49" s="265"/>
      <c r="BK49" s="265"/>
      <c r="BL49" s="265"/>
      <c r="BM49" s="265"/>
      <c r="BN49" s="265"/>
      <c r="BO49" s="265"/>
      <c r="BP49" s="265"/>
      <c r="BQ49" s="265"/>
      <c r="BR49" s="265"/>
      <c r="BS49" s="265"/>
      <c r="BT49" s="265"/>
      <c r="BU49" s="265"/>
      <c r="BV49" s="265"/>
      <c r="BW49" s="265"/>
      <c r="BX49" s="265"/>
      <c r="BY49" s="265"/>
      <c r="BZ49" s="265"/>
      <c r="CA49" s="265"/>
      <c r="CB49" s="265"/>
      <c r="CC49" s="265"/>
      <c r="CD49" s="265"/>
      <c r="CE49" s="265"/>
      <c r="CF49" s="265"/>
      <c r="CG49" s="265"/>
      <c r="CH49" s="265"/>
      <c r="CI49" s="265"/>
      <c r="CJ49" s="265"/>
      <c r="CK49" s="265"/>
      <c r="CL49" s="265"/>
      <c r="CM49" s="265"/>
      <c r="CN49" s="265"/>
      <c r="CO49" s="265"/>
      <c r="CP49" s="265"/>
      <c r="CQ49" s="265"/>
      <c r="CR49" s="265"/>
      <c r="CS49" s="265"/>
      <c r="CT49" s="265"/>
      <c r="CU49" s="265"/>
      <c r="CV49" s="265"/>
      <c r="CW49" s="265"/>
      <c r="CX49" s="265"/>
      <c r="CY49" s="265"/>
      <c r="CZ49" s="265"/>
      <c r="DA49" s="265"/>
      <c r="DB49" s="265"/>
      <c r="DC49" s="265"/>
      <c r="DD49" s="265"/>
      <c r="DE49" s="265"/>
      <c r="DF49" s="265"/>
      <c r="DG49" s="265"/>
      <c r="DH49" s="265"/>
      <c r="DI49" s="265"/>
      <c r="DJ49" s="265"/>
      <c r="DK49" s="265"/>
      <c r="DL49" s="265"/>
      <c r="DM49" s="265"/>
      <c r="DN49" s="265"/>
      <c r="DO49" s="265"/>
      <c r="DP49" s="265"/>
      <c r="DQ49" s="265"/>
      <c r="DR49" s="265"/>
      <c r="DS49" s="265"/>
      <c r="DT49" s="265"/>
      <c r="DU49" s="265"/>
      <c r="DV49" s="265"/>
      <c r="DW49" s="265"/>
      <c r="DX49" s="265"/>
      <c r="DY49" s="265"/>
      <c r="DZ49" s="265"/>
      <c r="EA49" s="265"/>
      <c r="EB49" s="265"/>
      <c r="EC49" s="265"/>
      <c r="ED49" s="265"/>
    </row>
    <row r="50" spans="21:134" ht="15" x14ac:dyDescent="0.25">
      <c r="U50" s="224">
        <f t="shared" si="1"/>
        <v>46357</v>
      </c>
      <c r="V50" s="225" t="s">
        <v>181</v>
      </c>
      <c r="W50" s="226">
        <v>361</v>
      </c>
      <c r="X50" s="227">
        <v>361</v>
      </c>
      <c r="Y50" s="228">
        <v>378.69900000000001</v>
      </c>
      <c r="Z50" s="228">
        <v>483.78500000000003</v>
      </c>
      <c r="AA50" s="228">
        <v>498.73700000000002</v>
      </c>
      <c r="AB50" s="228">
        <v>472.95</v>
      </c>
      <c r="AC50" s="228">
        <v>474.31700000000001</v>
      </c>
      <c r="AD50" s="228">
        <v>365.95600000000002</v>
      </c>
      <c r="AE50" s="228">
        <v>321.01600000000002</v>
      </c>
      <c r="AF50" s="228">
        <v>322.62200000000001</v>
      </c>
      <c r="AG50" s="228">
        <v>275.88600000000002</v>
      </c>
      <c r="AH50" s="228">
        <v>331.88600000000002</v>
      </c>
      <c r="AI50" s="228">
        <v>380.53300000000002</v>
      </c>
      <c r="AJ50" s="228">
        <v>423.13499999999999</v>
      </c>
      <c r="AK50" s="228">
        <v>429.36500000000001</v>
      </c>
      <c r="AL50" s="228">
        <v>408.38400000000001</v>
      </c>
      <c r="AM50" s="228">
        <v>400.875</v>
      </c>
      <c r="AN50" s="228">
        <v>381.63499999999999</v>
      </c>
      <c r="AO50" s="228">
        <v>413.08</v>
      </c>
      <c r="AP50" s="228">
        <v>461.97199999999998</v>
      </c>
      <c r="AQ50" s="228">
        <v>309.72800000000001</v>
      </c>
      <c r="AR50" s="228">
        <v>350.74400000000003</v>
      </c>
      <c r="AS50" s="228">
        <v>382.77199999999999</v>
      </c>
      <c r="AT50" s="228">
        <v>338.05200000000002</v>
      </c>
      <c r="AU50" s="228">
        <v>380.822</v>
      </c>
      <c r="AV50" s="228">
        <v>424.10399999999998</v>
      </c>
      <c r="AW50" s="228">
        <v>311.93099999999998</v>
      </c>
      <c r="AX50" s="228">
        <v>435.19499999999999</v>
      </c>
      <c r="AY50" s="228">
        <v>370.49299999999999</v>
      </c>
      <c r="AZ50" s="228">
        <v>365.02499999999998</v>
      </c>
      <c r="BA50" s="228">
        <v>313.97699999999998</v>
      </c>
      <c r="BB50" s="228">
        <v>431.54700000000003</v>
      </c>
      <c r="BC50" s="265"/>
      <c r="BD50" s="265"/>
      <c r="BE50" s="265"/>
      <c r="BF50" s="265"/>
      <c r="BG50" s="265"/>
      <c r="BH50" s="265"/>
      <c r="BI50" s="265"/>
      <c r="BJ50" s="265"/>
      <c r="BK50" s="265"/>
      <c r="BL50" s="265"/>
      <c r="BM50" s="265"/>
      <c r="BN50" s="265"/>
      <c r="BO50" s="265"/>
      <c r="BP50" s="265"/>
      <c r="BQ50" s="265"/>
      <c r="BR50" s="265"/>
      <c r="BS50" s="265"/>
      <c r="BT50" s="265"/>
      <c r="BU50" s="265"/>
      <c r="BV50" s="265"/>
      <c r="BW50" s="265"/>
      <c r="BX50" s="265"/>
      <c r="BY50" s="265"/>
      <c r="BZ50" s="265"/>
      <c r="CA50" s="265"/>
      <c r="CB50" s="265"/>
      <c r="CC50" s="265"/>
      <c r="CD50" s="265"/>
      <c r="CE50" s="265"/>
      <c r="CF50" s="265"/>
      <c r="CG50" s="265"/>
      <c r="CH50" s="265"/>
      <c r="CI50" s="265"/>
      <c r="CJ50" s="265"/>
      <c r="CK50" s="265"/>
      <c r="CL50" s="265"/>
      <c r="CM50" s="265"/>
      <c r="CN50" s="265"/>
      <c r="CO50" s="265"/>
      <c r="CP50" s="265"/>
      <c r="CQ50" s="265"/>
      <c r="CR50" s="265"/>
      <c r="CS50" s="265"/>
      <c r="CT50" s="265"/>
      <c r="CU50" s="265"/>
      <c r="CV50" s="265"/>
      <c r="CW50" s="265"/>
      <c r="CX50" s="265"/>
      <c r="CY50" s="265"/>
      <c r="CZ50" s="265"/>
      <c r="DA50" s="265"/>
      <c r="DB50" s="265"/>
      <c r="DC50" s="265"/>
      <c r="DD50" s="265"/>
      <c r="DE50" s="265"/>
      <c r="DF50" s="265"/>
      <c r="DG50" s="265"/>
      <c r="DH50" s="265"/>
      <c r="DI50" s="265"/>
      <c r="DJ50" s="265"/>
      <c r="DK50" s="265"/>
      <c r="DL50" s="265"/>
      <c r="DM50" s="265"/>
      <c r="DN50" s="265"/>
      <c r="DO50" s="265"/>
      <c r="DP50" s="265"/>
      <c r="DQ50" s="265"/>
      <c r="DR50" s="265"/>
      <c r="DS50" s="265"/>
      <c r="DT50" s="265"/>
      <c r="DU50" s="265"/>
      <c r="DV50" s="265"/>
      <c r="DW50" s="265"/>
      <c r="DX50" s="265"/>
      <c r="DY50" s="265"/>
      <c r="DZ50" s="265"/>
      <c r="EA50" s="265"/>
      <c r="EB50" s="265"/>
      <c r="EC50" s="265"/>
      <c r="ED50" s="265"/>
    </row>
    <row r="51" spans="21:134" ht="15" x14ac:dyDescent="0.25">
      <c r="U51" s="224">
        <f t="shared" si="1"/>
        <v>46388</v>
      </c>
      <c r="V51" s="225" t="s">
        <v>181</v>
      </c>
      <c r="W51" s="226">
        <v>333</v>
      </c>
      <c r="X51" s="227">
        <v>350</v>
      </c>
      <c r="Y51" s="228">
        <v>364.17500000000001</v>
      </c>
      <c r="Z51" s="228">
        <v>426.35</v>
      </c>
      <c r="AA51" s="228">
        <v>457.60399999999998</v>
      </c>
      <c r="AB51" s="228">
        <v>435.06</v>
      </c>
      <c r="AC51" s="228">
        <v>397.76900000000001</v>
      </c>
      <c r="AD51" s="228">
        <v>348.81599999999997</v>
      </c>
      <c r="AE51" s="228">
        <v>298.22300000000001</v>
      </c>
      <c r="AF51" s="228">
        <v>285.13400000000001</v>
      </c>
      <c r="AG51" s="228">
        <v>238.98699999999999</v>
      </c>
      <c r="AH51" s="228">
        <v>294.37299999999999</v>
      </c>
      <c r="AI51" s="228">
        <v>530.73</v>
      </c>
      <c r="AJ51" s="228">
        <v>395.77600000000001</v>
      </c>
      <c r="AK51" s="228">
        <v>374.20400000000001</v>
      </c>
      <c r="AL51" s="228">
        <v>336.87799999999999</v>
      </c>
      <c r="AM51" s="228">
        <v>388.50799999999998</v>
      </c>
      <c r="AN51" s="228">
        <v>345.69099999999997</v>
      </c>
      <c r="AO51" s="228">
        <v>387.303</v>
      </c>
      <c r="AP51" s="228">
        <v>433.77300000000002</v>
      </c>
      <c r="AQ51" s="228">
        <v>284.05700000000002</v>
      </c>
      <c r="AR51" s="228">
        <v>292.14100000000002</v>
      </c>
      <c r="AS51" s="228">
        <v>349.62900000000002</v>
      </c>
      <c r="AT51" s="228">
        <v>310.65899999999999</v>
      </c>
      <c r="AU51" s="228">
        <v>411.12299999999999</v>
      </c>
      <c r="AV51" s="228">
        <v>378.99599999999998</v>
      </c>
      <c r="AW51" s="228">
        <v>288.947</v>
      </c>
      <c r="AX51" s="228">
        <v>387.64499999999998</v>
      </c>
      <c r="AY51" s="228">
        <v>309.89400000000001</v>
      </c>
      <c r="AZ51" s="228">
        <v>319.78800000000001</v>
      </c>
      <c r="BA51" s="228">
        <v>386.90899999999999</v>
      </c>
      <c r="BB51" s="228">
        <v>395.26499999999999</v>
      </c>
      <c r="BC51" s="265"/>
      <c r="BD51" s="265"/>
      <c r="BE51" s="265"/>
      <c r="BF51" s="265"/>
      <c r="BG51" s="265"/>
      <c r="BH51" s="265"/>
      <c r="BI51" s="265"/>
      <c r="BJ51" s="265"/>
      <c r="BK51" s="265"/>
      <c r="BL51" s="265"/>
      <c r="BM51" s="265"/>
      <c r="BN51" s="265"/>
      <c r="BO51" s="265"/>
      <c r="BP51" s="265"/>
      <c r="BQ51" s="265"/>
      <c r="BR51" s="265"/>
      <c r="BS51" s="265"/>
      <c r="BT51" s="265"/>
      <c r="BU51" s="265"/>
      <c r="BV51" s="265"/>
      <c r="BW51" s="265"/>
      <c r="BX51" s="265"/>
      <c r="BY51" s="265"/>
      <c r="BZ51" s="265"/>
      <c r="CA51" s="265"/>
      <c r="CB51" s="265"/>
      <c r="CC51" s="265"/>
      <c r="CD51" s="265"/>
      <c r="CE51" s="265"/>
      <c r="CF51" s="265"/>
      <c r="CG51" s="265"/>
      <c r="CH51" s="265"/>
      <c r="CI51" s="265"/>
      <c r="CJ51" s="265"/>
      <c r="CK51" s="265"/>
      <c r="CL51" s="265"/>
      <c r="CM51" s="265"/>
      <c r="CN51" s="265"/>
      <c r="CO51" s="265"/>
      <c r="CP51" s="265"/>
      <c r="CQ51" s="265"/>
      <c r="CR51" s="265"/>
      <c r="CS51" s="265"/>
      <c r="CT51" s="265"/>
      <c r="CU51" s="265"/>
      <c r="CV51" s="265"/>
      <c r="CW51" s="265"/>
      <c r="CX51" s="265"/>
      <c r="CY51" s="265"/>
      <c r="CZ51" s="265"/>
      <c r="DA51" s="265"/>
      <c r="DB51" s="265"/>
      <c r="DC51" s="265"/>
      <c r="DD51" s="265"/>
      <c r="DE51" s="265"/>
      <c r="DF51" s="265"/>
      <c r="DG51" s="265"/>
      <c r="DH51" s="265"/>
      <c r="DI51" s="265"/>
      <c r="DJ51" s="265"/>
      <c r="DK51" s="265"/>
      <c r="DL51" s="265"/>
      <c r="DM51" s="265"/>
      <c r="DN51" s="265"/>
      <c r="DO51" s="265"/>
      <c r="DP51" s="265"/>
      <c r="DQ51" s="265"/>
      <c r="DR51" s="265"/>
      <c r="DS51" s="265"/>
      <c r="DT51" s="265"/>
      <c r="DU51" s="265"/>
      <c r="DV51" s="265"/>
      <c r="DW51" s="265"/>
      <c r="DX51" s="265"/>
      <c r="DY51" s="265"/>
      <c r="DZ51" s="265"/>
      <c r="EA51" s="265"/>
      <c r="EB51" s="265"/>
      <c r="EC51" s="265"/>
      <c r="ED51" s="265"/>
    </row>
    <row r="52" spans="21:134" ht="15" x14ac:dyDescent="0.25">
      <c r="U52" s="224">
        <f t="shared" si="1"/>
        <v>46419</v>
      </c>
      <c r="V52" s="225" t="s">
        <v>181</v>
      </c>
      <c r="W52" s="226">
        <v>378</v>
      </c>
      <c r="X52" s="227">
        <v>397</v>
      </c>
      <c r="Y52" s="228">
        <v>394.64100000000002</v>
      </c>
      <c r="Z52" s="228">
        <v>452.18099999999998</v>
      </c>
      <c r="AA52" s="228">
        <v>432.15100000000001</v>
      </c>
      <c r="AB52" s="228">
        <v>438.25200000000001</v>
      </c>
      <c r="AC52" s="228">
        <v>395.57100000000003</v>
      </c>
      <c r="AD52" s="228">
        <v>384.46600000000001</v>
      </c>
      <c r="AE52" s="228">
        <v>281.50099999999998</v>
      </c>
      <c r="AF52" s="228">
        <v>234.792</v>
      </c>
      <c r="AG52" s="228">
        <v>256.488</v>
      </c>
      <c r="AH52" s="228">
        <v>262.41199999999998</v>
      </c>
      <c r="AI52" s="228">
        <v>539.28499999999997</v>
      </c>
      <c r="AJ52" s="228">
        <v>348.65199999999999</v>
      </c>
      <c r="AK52" s="228">
        <v>384.37</v>
      </c>
      <c r="AL52" s="228">
        <v>318.85500000000002</v>
      </c>
      <c r="AM52" s="228">
        <v>391.33199999999999</v>
      </c>
      <c r="AN52" s="228">
        <v>380.45600000000002</v>
      </c>
      <c r="AO52" s="228">
        <v>335.63499999999999</v>
      </c>
      <c r="AP52" s="228">
        <v>405.50299999999999</v>
      </c>
      <c r="AQ52" s="228">
        <v>285.79399999999998</v>
      </c>
      <c r="AR52" s="228">
        <v>288.05399999999997</v>
      </c>
      <c r="AS52" s="228">
        <v>441.39699999999999</v>
      </c>
      <c r="AT52" s="228">
        <v>345.48399999999998</v>
      </c>
      <c r="AU52" s="228">
        <v>546.03899999999999</v>
      </c>
      <c r="AV52" s="228">
        <v>372.541</v>
      </c>
      <c r="AW52" s="228">
        <v>293.55599999999998</v>
      </c>
      <c r="AX52" s="228">
        <v>357.83600000000001</v>
      </c>
      <c r="AY52" s="228">
        <v>293.78800000000001</v>
      </c>
      <c r="AZ52" s="228">
        <v>339.80900000000003</v>
      </c>
      <c r="BA52" s="228">
        <v>490.31900000000002</v>
      </c>
      <c r="BB52" s="228">
        <v>374.113</v>
      </c>
      <c r="BC52" s="265"/>
      <c r="BD52" s="265"/>
      <c r="BE52" s="265"/>
      <c r="BF52" s="265"/>
      <c r="BG52" s="265"/>
      <c r="BH52" s="265"/>
      <c r="BI52" s="265"/>
      <c r="BJ52" s="265"/>
      <c r="BK52" s="265"/>
      <c r="BL52" s="265"/>
      <c r="BM52" s="265"/>
      <c r="BN52" s="265"/>
      <c r="BO52" s="265"/>
      <c r="BP52" s="265"/>
      <c r="BQ52" s="265"/>
      <c r="BR52" s="265"/>
      <c r="BS52" s="265"/>
      <c r="BT52" s="265"/>
      <c r="BU52" s="265"/>
      <c r="BV52" s="265"/>
      <c r="BW52" s="265"/>
      <c r="BX52" s="265"/>
      <c r="BY52" s="265"/>
      <c r="BZ52" s="265"/>
      <c r="CA52" s="265"/>
      <c r="CB52" s="265"/>
      <c r="CC52" s="265"/>
      <c r="CD52" s="265"/>
      <c r="CE52" s="265"/>
      <c r="CF52" s="265"/>
      <c r="CG52" s="265"/>
      <c r="CH52" s="265"/>
      <c r="CI52" s="265"/>
      <c r="CJ52" s="265"/>
      <c r="CK52" s="265"/>
      <c r="CL52" s="265"/>
      <c r="CM52" s="265"/>
      <c r="CN52" s="265"/>
      <c r="CO52" s="265"/>
      <c r="CP52" s="265"/>
      <c r="CQ52" s="265"/>
      <c r="CR52" s="265"/>
      <c r="CS52" s="265"/>
      <c r="CT52" s="265"/>
      <c r="CU52" s="265"/>
      <c r="CV52" s="265"/>
      <c r="CW52" s="265"/>
      <c r="CX52" s="265"/>
      <c r="CY52" s="265"/>
      <c r="CZ52" s="265"/>
      <c r="DA52" s="265"/>
      <c r="DB52" s="265"/>
      <c r="DC52" s="265"/>
      <c r="DD52" s="265"/>
      <c r="DE52" s="265"/>
      <c r="DF52" s="265"/>
      <c r="DG52" s="265"/>
      <c r="DH52" s="265"/>
      <c r="DI52" s="265"/>
      <c r="DJ52" s="265"/>
      <c r="DK52" s="265"/>
      <c r="DL52" s="265"/>
      <c r="DM52" s="265"/>
      <c r="DN52" s="265"/>
      <c r="DO52" s="265"/>
      <c r="DP52" s="265"/>
      <c r="DQ52" s="265"/>
      <c r="DR52" s="265"/>
      <c r="DS52" s="265"/>
      <c r="DT52" s="265"/>
      <c r="DU52" s="265"/>
      <c r="DV52" s="265"/>
      <c r="DW52" s="265"/>
      <c r="DX52" s="265"/>
      <c r="DY52" s="265"/>
      <c r="DZ52" s="265"/>
      <c r="EA52" s="265"/>
      <c r="EB52" s="265"/>
      <c r="EC52" s="265"/>
      <c r="ED52" s="265"/>
    </row>
    <row r="53" spans="21:134" ht="15" x14ac:dyDescent="0.25">
      <c r="U53" s="224">
        <f t="shared" si="1"/>
        <v>46447</v>
      </c>
      <c r="V53" s="225" t="s">
        <v>181</v>
      </c>
      <c r="W53" s="226">
        <v>564</v>
      </c>
      <c r="X53" s="227">
        <v>614</v>
      </c>
      <c r="Y53" s="228">
        <v>980.79600000000005</v>
      </c>
      <c r="Z53" s="228">
        <v>622.56600000000003</v>
      </c>
      <c r="AA53" s="228">
        <v>812.745</v>
      </c>
      <c r="AB53" s="228">
        <v>571.39599999999996</v>
      </c>
      <c r="AC53" s="228">
        <v>522.71699999999998</v>
      </c>
      <c r="AD53" s="228">
        <v>493.27800000000002</v>
      </c>
      <c r="AE53" s="228">
        <v>485.952</v>
      </c>
      <c r="AF53" s="228">
        <v>286.43400000000003</v>
      </c>
      <c r="AG53" s="228">
        <v>418.92700000000002</v>
      </c>
      <c r="AH53" s="228">
        <v>593.43200000000002</v>
      </c>
      <c r="AI53" s="228">
        <v>707.52700000000004</v>
      </c>
      <c r="AJ53" s="228">
        <v>454.54199999999997</v>
      </c>
      <c r="AK53" s="228">
        <v>806.37699999999995</v>
      </c>
      <c r="AL53" s="228">
        <v>429.61799999999999</v>
      </c>
      <c r="AM53" s="228">
        <v>628.47199999999998</v>
      </c>
      <c r="AN53" s="228">
        <v>531.58799999999997</v>
      </c>
      <c r="AO53" s="228">
        <v>495.86599999999999</v>
      </c>
      <c r="AP53" s="228">
        <v>562.78399999999999</v>
      </c>
      <c r="AQ53" s="228">
        <v>375.529</v>
      </c>
      <c r="AR53" s="228">
        <v>462.41699999999997</v>
      </c>
      <c r="AS53" s="228">
        <v>659.93200000000002</v>
      </c>
      <c r="AT53" s="228">
        <v>535.70299999999997</v>
      </c>
      <c r="AU53" s="228">
        <v>1182.059</v>
      </c>
      <c r="AV53" s="228">
        <v>436.41800000000001</v>
      </c>
      <c r="AW53" s="228">
        <v>543.02200000000005</v>
      </c>
      <c r="AX53" s="228">
        <v>523.21100000000001</v>
      </c>
      <c r="AY53" s="228">
        <v>423.28699999999998</v>
      </c>
      <c r="AZ53" s="228">
        <v>542.34299999999996</v>
      </c>
      <c r="BA53" s="228">
        <v>568.61500000000001</v>
      </c>
      <c r="BB53" s="228">
        <v>607.28300000000002</v>
      </c>
      <c r="BC53" s="265"/>
      <c r="BD53" s="265"/>
      <c r="BE53" s="265"/>
      <c r="BF53" s="265"/>
      <c r="BG53" s="265"/>
      <c r="BH53" s="265"/>
      <c r="BI53" s="265"/>
      <c r="BJ53" s="265"/>
      <c r="BK53" s="265"/>
      <c r="BL53" s="265"/>
      <c r="BM53" s="265"/>
      <c r="BN53" s="265"/>
      <c r="BO53" s="265"/>
      <c r="BP53" s="265"/>
      <c r="BQ53" s="265"/>
      <c r="BR53" s="265"/>
      <c r="BS53" s="265"/>
      <c r="BT53" s="265"/>
      <c r="BU53" s="265"/>
      <c r="BV53" s="265"/>
      <c r="BW53" s="265"/>
      <c r="BX53" s="265"/>
      <c r="BY53" s="265"/>
      <c r="BZ53" s="265"/>
      <c r="CA53" s="265"/>
      <c r="CB53" s="265"/>
      <c r="CC53" s="265"/>
      <c r="CD53" s="265"/>
      <c r="CE53" s="265"/>
      <c r="CF53" s="265"/>
      <c r="CG53" s="265"/>
      <c r="CH53" s="265"/>
      <c r="CI53" s="265"/>
      <c r="CJ53" s="265"/>
      <c r="CK53" s="265"/>
      <c r="CL53" s="265"/>
      <c r="CM53" s="265"/>
      <c r="CN53" s="265"/>
      <c r="CO53" s="265"/>
      <c r="CP53" s="265"/>
      <c r="CQ53" s="265"/>
      <c r="CR53" s="265"/>
      <c r="CS53" s="265"/>
      <c r="CT53" s="265"/>
      <c r="CU53" s="265"/>
      <c r="CV53" s="265"/>
      <c r="CW53" s="265"/>
      <c r="CX53" s="265"/>
      <c r="CY53" s="265"/>
      <c r="CZ53" s="265"/>
      <c r="DA53" s="265"/>
      <c r="DB53" s="265"/>
      <c r="DC53" s="265"/>
      <c r="DD53" s="265"/>
      <c r="DE53" s="265"/>
      <c r="DF53" s="265"/>
      <c r="DG53" s="265"/>
      <c r="DH53" s="265"/>
      <c r="DI53" s="265"/>
      <c r="DJ53" s="265"/>
      <c r="DK53" s="265"/>
      <c r="DL53" s="265"/>
      <c r="DM53" s="265"/>
      <c r="DN53" s="265"/>
      <c r="DO53" s="265"/>
      <c r="DP53" s="265"/>
      <c r="DQ53" s="265"/>
      <c r="DR53" s="265"/>
      <c r="DS53" s="265"/>
      <c r="DT53" s="265"/>
      <c r="DU53" s="265"/>
      <c r="DV53" s="265"/>
      <c r="DW53" s="265"/>
      <c r="DX53" s="265"/>
      <c r="DY53" s="265"/>
      <c r="DZ53" s="265"/>
      <c r="EA53" s="265"/>
      <c r="EB53" s="265"/>
      <c r="EC53" s="265"/>
      <c r="ED53" s="265"/>
    </row>
    <row r="54" spans="21:134" ht="15" x14ac:dyDescent="0.25">
      <c r="U54" s="224">
        <f t="shared" si="1"/>
        <v>46478</v>
      </c>
      <c r="V54" s="225" t="s">
        <v>181</v>
      </c>
      <c r="W54" s="226">
        <v>716</v>
      </c>
      <c r="X54" s="227">
        <v>920</v>
      </c>
      <c r="Y54" s="228">
        <v>900.03700000000003</v>
      </c>
      <c r="Z54" s="228">
        <v>1017.9450000000001</v>
      </c>
      <c r="AA54" s="228">
        <v>1414.7729999999999</v>
      </c>
      <c r="AB54" s="228">
        <v>1088.5609999999999</v>
      </c>
      <c r="AC54" s="228">
        <v>711.495</v>
      </c>
      <c r="AD54" s="228">
        <v>790.596</v>
      </c>
      <c r="AE54" s="228">
        <v>782.69200000000001</v>
      </c>
      <c r="AF54" s="228">
        <v>479.65600000000001</v>
      </c>
      <c r="AG54" s="228">
        <v>558.88199999999995</v>
      </c>
      <c r="AH54" s="228">
        <v>1384.5740000000001</v>
      </c>
      <c r="AI54" s="228">
        <v>1390.6780000000001</v>
      </c>
      <c r="AJ54" s="228">
        <v>1071.6130000000001</v>
      </c>
      <c r="AK54" s="228">
        <v>1153.9970000000001</v>
      </c>
      <c r="AL54" s="228">
        <v>651.452</v>
      </c>
      <c r="AM54" s="228">
        <v>791.81600000000003</v>
      </c>
      <c r="AN54" s="228">
        <v>739.23400000000004</v>
      </c>
      <c r="AO54" s="228">
        <v>1081.903</v>
      </c>
      <c r="AP54" s="228">
        <v>1146.453</v>
      </c>
      <c r="AQ54" s="228">
        <v>368.928</v>
      </c>
      <c r="AR54" s="228">
        <v>664.48099999999999</v>
      </c>
      <c r="AS54" s="228">
        <v>714.077</v>
      </c>
      <c r="AT54" s="228">
        <v>731.745</v>
      </c>
      <c r="AU54" s="228">
        <v>1877.377</v>
      </c>
      <c r="AV54" s="228">
        <v>492.36799999999999</v>
      </c>
      <c r="AW54" s="228">
        <v>1120.296</v>
      </c>
      <c r="AX54" s="228">
        <v>612.68799999999999</v>
      </c>
      <c r="AY54" s="228">
        <v>475.55500000000001</v>
      </c>
      <c r="AZ54" s="228">
        <v>991.06399999999996</v>
      </c>
      <c r="BA54" s="228">
        <v>1311.1210000000001</v>
      </c>
      <c r="BB54" s="228">
        <v>896.67399999999998</v>
      </c>
      <c r="BC54" s="265"/>
      <c r="BD54" s="265"/>
      <c r="BE54" s="265"/>
      <c r="BF54" s="265"/>
      <c r="BG54" s="265"/>
      <c r="BH54" s="265"/>
      <c r="BI54" s="265"/>
      <c r="BJ54" s="265"/>
      <c r="BK54" s="265"/>
      <c r="BL54" s="265"/>
      <c r="BM54" s="265"/>
      <c r="BN54" s="265"/>
      <c r="BO54" s="265"/>
      <c r="BP54" s="265"/>
      <c r="BQ54" s="265"/>
      <c r="BR54" s="265"/>
      <c r="BS54" s="265"/>
      <c r="BT54" s="265"/>
      <c r="BU54" s="265"/>
      <c r="BV54" s="265"/>
      <c r="BW54" s="265"/>
      <c r="BX54" s="265"/>
      <c r="BY54" s="265"/>
      <c r="BZ54" s="265"/>
      <c r="CA54" s="265"/>
      <c r="CB54" s="265"/>
      <c r="CC54" s="265"/>
      <c r="CD54" s="265"/>
      <c r="CE54" s="265"/>
      <c r="CF54" s="265"/>
      <c r="CG54" s="265"/>
      <c r="CH54" s="265"/>
      <c r="CI54" s="265"/>
      <c r="CJ54" s="265"/>
      <c r="CK54" s="265"/>
      <c r="CL54" s="265"/>
      <c r="CM54" s="265"/>
      <c r="CN54" s="265"/>
      <c r="CO54" s="265"/>
      <c r="CP54" s="265"/>
      <c r="CQ54" s="265"/>
      <c r="CR54" s="265"/>
      <c r="CS54" s="265"/>
      <c r="CT54" s="265"/>
      <c r="CU54" s="265"/>
      <c r="CV54" s="265"/>
      <c r="CW54" s="265"/>
      <c r="CX54" s="265"/>
      <c r="CY54" s="265"/>
      <c r="CZ54" s="265"/>
      <c r="DA54" s="265"/>
      <c r="DB54" s="265"/>
      <c r="DC54" s="265"/>
      <c r="DD54" s="265"/>
      <c r="DE54" s="265"/>
      <c r="DF54" s="265"/>
      <c r="DG54" s="265"/>
      <c r="DH54" s="265"/>
      <c r="DI54" s="265"/>
      <c r="DJ54" s="265"/>
      <c r="DK54" s="265"/>
      <c r="DL54" s="265"/>
      <c r="DM54" s="265"/>
      <c r="DN54" s="265"/>
      <c r="DO54" s="265"/>
      <c r="DP54" s="265"/>
      <c r="DQ54" s="265"/>
      <c r="DR54" s="265"/>
      <c r="DS54" s="265"/>
      <c r="DT54" s="265"/>
      <c r="DU54" s="265"/>
      <c r="DV54" s="265"/>
      <c r="DW54" s="265"/>
      <c r="DX54" s="265"/>
      <c r="DY54" s="265"/>
      <c r="DZ54" s="265"/>
      <c r="EA54" s="265"/>
      <c r="EB54" s="265"/>
      <c r="EC54" s="265"/>
      <c r="ED54" s="265"/>
    </row>
    <row r="55" spans="21:134" ht="15" x14ac:dyDescent="0.25">
      <c r="U55" s="224">
        <f t="shared" si="1"/>
        <v>46508</v>
      </c>
      <c r="V55" s="225" t="s">
        <v>181</v>
      </c>
      <c r="W55" s="226">
        <v>1552</v>
      </c>
      <c r="X55" s="227">
        <v>2060</v>
      </c>
      <c r="Y55" s="228">
        <v>2298.9319999999998</v>
      </c>
      <c r="Z55" s="228">
        <v>2960.0219999999999</v>
      </c>
      <c r="AA55" s="228">
        <v>3952.578</v>
      </c>
      <c r="AB55" s="228">
        <v>2620.12</v>
      </c>
      <c r="AC55" s="228">
        <v>2066.1390000000001</v>
      </c>
      <c r="AD55" s="228">
        <v>1969.13</v>
      </c>
      <c r="AE55" s="228">
        <v>2242.7570000000001</v>
      </c>
      <c r="AF55" s="228">
        <v>307.11500000000001</v>
      </c>
      <c r="AG55" s="228">
        <v>1300.096</v>
      </c>
      <c r="AH55" s="228">
        <v>1735.6410000000001</v>
      </c>
      <c r="AI55" s="228">
        <v>2940.393</v>
      </c>
      <c r="AJ55" s="228">
        <v>2381.0169999999998</v>
      </c>
      <c r="AK55" s="228">
        <v>2026.252</v>
      </c>
      <c r="AL55" s="228">
        <v>2042.4349999999999</v>
      </c>
      <c r="AM55" s="228">
        <v>2741.7280000000001</v>
      </c>
      <c r="AN55" s="228">
        <v>976.44100000000003</v>
      </c>
      <c r="AO55" s="228">
        <v>2252.7579999999998</v>
      </c>
      <c r="AP55" s="228">
        <v>1371.549</v>
      </c>
      <c r="AQ55" s="228">
        <v>744.06799999999998</v>
      </c>
      <c r="AR55" s="228">
        <v>1649.5060000000001</v>
      </c>
      <c r="AS55" s="228">
        <v>1361.8150000000001</v>
      </c>
      <c r="AT55" s="228">
        <v>1938.0619999999999</v>
      </c>
      <c r="AU55" s="228">
        <v>2455.1010000000001</v>
      </c>
      <c r="AV55" s="228">
        <v>1281.893</v>
      </c>
      <c r="AW55" s="228">
        <v>2388.5859999999998</v>
      </c>
      <c r="AX55" s="228">
        <v>1525.6569999999999</v>
      </c>
      <c r="AY55" s="228">
        <v>901.45399999999995</v>
      </c>
      <c r="AZ55" s="228">
        <v>1799.663</v>
      </c>
      <c r="BA55" s="228">
        <v>3076.9160000000002</v>
      </c>
      <c r="BB55" s="228">
        <v>2039.654</v>
      </c>
      <c r="BC55" s="265"/>
      <c r="BD55" s="265"/>
      <c r="BE55" s="265"/>
      <c r="BF55" s="265"/>
      <c r="BG55" s="265"/>
      <c r="BH55" s="265"/>
      <c r="BI55" s="265"/>
      <c r="BJ55" s="265"/>
      <c r="BK55" s="265"/>
      <c r="BL55" s="265"/>
      <c r="BM55" s="265"/>
      <c r="BN55" s="265"/>
      <c r="BO55" s="265"/>
      <c r="BP55" s="265"/>
      <c r="BQ55" s="265"/>
      <c r="BR55" s="265"/>
      <c r="BS55" s="265"/>
      <c r="BT55" s="265"/>
      <c r="BU55" s="265"/>
      <c r="BV55" s="265"/>
      <c r="BW55" s="265"/>
      <c r="BX55" s="265"/>
      <c r="BY55" s="265"/>
      <c r="BZ55" s="265"/>
      <c r="CA55" s="265"/>
      <c r="CB55" s="265"/>
      <c r="CC55" s="265"/>
      <c r="CD55" s="265"/>
      <c r="CE55" s="265"/>
      <c r="CF55" s="265"/>
      <c r="CG55" s="265"/>
      <c r="CH55" s="265"/>
      <c r="CI55" s="265"/>
      <c r="CJ55" s="265"/>
      <c r="CK55" s="265"/>
      <c r="CL55" s="265"/>
      <c r="CM55" s="265"/>
      <c r="CN55" s="265"/>
      <c r="CO55" s="265"/>
      <c r="CP55" s="265"/>
      <c r="CQ55" s="265"/>
      <c r="CR55" s="265"/>
      <c r="CS55" s="265"/>
      <c r="CT55" s="265"/>
      <c r="CU55" s="265"/>
      <c r="CV55" s="265"/>
      <c r="CW55" s="265"/>
      <c r="CX55" s="265"/>
      <c r="CY55" s="265"/>
      <c r="CZ55" s="265"/>
      <c r="DA55" s="265"/>
      <c r="DB55" s="265"/>
      <c r="DC55" s="265"/>
      <c r="DD55" s="265"/>
      <c r="DE55" s="265"/>
      <c r="DF55" s="265"/>
      <c r="DG55" s="265"/>
      <c r="DH55" s="265"/>
      <c r="DI55" s="265"/>
      <c r="DJ55" s="265"/>
      <c r="DK55" s="265"/>
      <c r="DL55" s="265"/>
      <c r="DM55" s="265"/>
      <c r="DN55" s="265"/>
      <c r="DO55" s="265"/>
      <c r="DP55" s="265"/>
      <c r="DQ55" s="265"/>
      <c r="DR55" s="265"/>
      <c r="DS55" s="265"/>
      <c r="DT55" s="265"/>
      <c r="DU55" s="265"/>
      <c r="DV55" s="265"/>
      <c r="DW55" s="265"/>
      <c r="DX55" s="265"/>
      <c r="DY55" s="265"/>
      <c r="DZ55" s="265"/>
      <c r="EA55" s="265"/>
      <c r="EB55" s="265"/>
      <c r="EC55" s="265"/>
      <c r="ED55" s="265"/>
    </row>
    <row r="56" spans="21:134" ht="15" x14ac:dyDescent="0.25">
      <c r="U56" s="224">
        <f t="shared" si="1"/>
        <v>46539</v>
      </c>
      <c r="V56" s="225" t="s">
        <v>181</v>
      </c>
      <c r="W56" s="226">
        <v>1570</v>
      </c>
      <c r="X56" s="227">
        <v>2423</v>
      </c>
      <c r="Y56" s="228">
        <v>4845.134</v>
      </c>
      <c r="Z56" s="228">
        <v>2882.761</v>
      </c>
      <c r="AA56" s="228">
        <v>4829.9449999999997</v>
      </c>
      <c r="AB56" s="228">
        <v>2531.2530000000002</v>
      </c>
      <c r="AC56" s="228">
        <v>3308.7570000000001</v>
      </c>
      <c r="AD56" s="228">
        <v>1433.1579999999999</v>
      </c>
      <c r="AE56" s="228">
        <v>1555.9059999999999</v>
      </c>
      <c r="AF56" s="228">
        <v>390.59300000000002</v>
      </c>
      <c r="AG56" s="228">
        <v>2194.5830000000001</v>
      </c>
      <c r="AH56" s="228">
        <v>1045.6600000000001</v>
      </c>
      <c r="AI56" s="228">
        <v>3507.0189999999998</v>
      </c>
      <c r="AJ56" s="228">
        <v>2008.8230000000001</v>
      </c>
      <c r="AK56" s="228">
        <v>1182.6590000000001</v>
      </c>
      <c r="AL56" s="228">
        <v>3663.9569999999999</v>
      </c>
      <c r="AM56" s="228">
        <v>2576.5300000000002</v>
      </c>
      <c r="AN56" s="228">
        <v>2568.3200000000002</v>
      </c>
      <c r="AO56" s="228">
        <v>4953.0119999999997</v>
      </c>
      <c r="AP56" s="228">
        <v>455.06299999999999</v>
      </c>
      <c r="AQ56" s="228">
        <v>1229.8119999999999</v>
      </c>
      <c r="AR56" s="228">
        <v>2949.585</v>
      </c>
      <c r="AS56" s="228">
        <v>2191.998</v>
      </c>
      <c r="AT56" s="228">
        <v>2506.5219999999999</v>
      </c>
      <c r="AU56" s="228">
        <v>3236.152</v>
      </c>
      <c r="AV56" s="228">
        <v>957.255</v>
      </c>
      <c r="AW56" s="228">
        <v>3685.6970000000001</v>
      </c>
      <c r="AX56" s="228">
        <v>1793.2270000000001</v>
      </c>
      <c r="AY56" s="228">
        <v>2350.9639999999999</v>
      </c>
      <c r="AZ56" s="228">
        <v>1195.421</v>
      </c>
      <c r="BA56" s="228">
        <v>4454.8639999999996</v>
      </c>
      <c r="BB56" s="228">
        <v>1692.1489999999999</v>
      </c>
      <c r="BC56" s="265"/>
      <c r="BD56" s="265"/>
      <c r="BE56" s="265"/>
      <c r="BF56" s="265"/>
      <c r="BG56" s="265"/>
      <c r="BH56" s="265"/>
      <c r="BI56" s="265"/>
      <c r="BJ56" s="265"/>
      <c r="BK56" s="265"/>
      <c r="BL56" s="265"/>
      <c r="BM56" s="265"/>
      <c r="BN56" s="265"/>
      <c r="BO56" s="265"/>
      <c r="BP56" s="265"/>
      <c r="BQ56" s="265"/>
      <c r="BR56" s="265"/>
      <c r="BS56" s="265"/>
      <c r="BT56" s="265"/>
      <c r="BU56" s="265"/>
      <c r="BV56" s="265"/>
      <c r="BW56" s="265"/>
      <c r="BX56" s="265"/>
      <c r="BY56" s="265"/>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c r="DA56" s="265"/>
      <c r="DB56" s="265"/>
      <c r="DC56" s="265"/>
      <c r="DD56" s="265"/>
      <c r="DE56" s="265"/>
      <c r="DF56" s="265"/>
      <c r="DG56" s="265"/>
      <c r="DH56" s="265"/>
      <c r="DI56" s="265"/>
      <c r="DJ56" s="265"/>
      <c r="DK56" s="265"/>
      <c r="DL56" s="265"/>
      <c r="DM56" s="265"/>
      <c r="DN56" s="265"/>
      <c r="DO56" s="265"/>
      <c r="DP56" s="265"/>
      <c r="DQ56" s="265"/>
      <c r="DR56" s="265"/>
      <c r="DS56" s="265"/>
      <c r="DT56" s="265"/>
      <c r="DU56" s="265"/>
      <c r="DV56" s="265"/>
      <c r="DW56" s="265"/>
      <c r="DX56" s="265"/>
      <c r="DY56" s="265"/>
      <c r="DZ56" s="265"/>
      <c r="EA56" s="265"/>
      <c r="EB56" s="265"/>
      <c r="EC56" s="265"/>
      <c r="ED56" s="265"/>
    </row>
    <row r="57" spans="21:134" ht="15" x14ac:dyDescent="0.25">
      <c r="U57" s="224">
        <f t="shared" si="1"/>
        <v>46569</v>
      </c>
      <c r="V57" s="225" t="s">
        <v>181</v>
      </c>
      <c r="W57" s="226">
        <v>298</v>
      </c>
      <c r="X57" s="227">
        <v>711</v>
      </c>
      <c r="Y57" s="228">
        <v>3999.9259999999999</v>
      </c>
      <c r="Z57" s="228">
        <v>1249.615</v>
      </c>
      <c r="AA57" s="228">
        <v>1752.4570000000001</v>
      </c>
      <c r="AB57" s="228">
        <v>1514.6679999999999</v>
      </c>
      <c r="AC57" s="228">
        <v>1940.473</v>
      </c>
      <c r="AD57" s="228">
        <v>274.65499999999997</v>
      </c>
      <c r="AE57" s="228">
        <v>341.01100000000002</v>
      </c>
      <c r="AF57" s="228">
        <v>19.053000000000001</v>
      </c>
      <c r="AG57" s="228">
        <v>537.99400000000003</v>
      </c>
      <c r="AH57" s="228">
        <v>422.79199999999997</v>
      </c>
      <c r="AI57" s="228">
        <v>1477.992</v>
      </c>
      <c r="AJ57" s="228">
        <v>500.40699999999998</v>
      </c>
      <c r="AK57" s="228">
        <v>339.21499999999997</v>
      </c>
      <c r="AL57" s="228">
        <v>1961.8009999999999</v>
      </c>
      <c r="AM57" s="228">
        <v>1539.6590000000001</v>
      </c>
      <c r="AN57" s="228">
        <v>876.45399999999995</v>
      </c>
      <c r="AO57" s="228">
        <v>3787.6370000000002</v>
      </c>
      <c r="AP57" s="228">
        <v>106.714</v>
      </c>
      <c r="AQ57" s="228">
        <v>288.41399999999999</v>
      </c>
      <c r="AR57" s="228">
        <v>1061.269</v>
      </c>
      <c r="AS57" s="228">
        <v>835.09400000000005</v>
      </c>
      <c r="AT57" s="228">
        <v>788.75400000000002</v>
      </c>
      <c r="AU57" s="228">
        <v>1159.6320000000001</v>
      </c>
      <c r="AV57" s="228">
        <v>258.97699999999998</v>
      </c>
      <c r="AW57" s="228">
        <v>2341.9639999999999</v>
      </c>
      <c r="AX57" s="228">
        <v>494.25599999999997</v>
      </c>
      <c r="AY57" s="228">
        <v>1034.6890000000001</v>
      </c>
      <c r="AZ57" s="228">
        <v>422.89499999999998</v>
      </c>
      <c r="BA57" s="228">
        <v>2075.346</v>
      </c>
      <c r="BB57" s="228">
        <v>371.01100000000002</v>
      </c>
      <c r="BC57" s="265"/>
      <c r="BD57" s="265"/>
      <c r="BE57" s="265"/>
      <c r="BF57" s="265"/>
      <c r="BG57" s="265"/>
      <c r="BH57" s="265"/>
      <c r="BI57" s="265"/>
      <c r="BJ57" s="265"/>
      <c r="BK57" s="265"/>
      <c r="BL57" s="265"/>
      <c r="BM57" s="265"/>
      <c r="BN57" s="265"/>
      <c r="BO57" s="265"/>
      <c r="BP57" s="265"/>
      <c r="BQ57" s="265"/>
      <c r="BR57" s="265"/>
      <c r="BS57" s="265"/>
      <c r="BT57" s="265"/>
      <c r="BU57" s="265"/>
      <c r="BV57" s="265"/>
      <c r="BW57" s="265"/>
      <c r="BX57" s="265"/>
      <c r="BY57" s="265"/>
      <c r="BZ57" s="265"/>
      <c r="CA57" s="265"/>
      <c r="CB57" s="265"/>
      <c r="CC57" s="265"/>
      <c r="CD57" s="265"/>
      <c r="CE57" s="265"/>
      <c r="CF57" s="265"/>
      <c r="CG57" s="265"/>
      <c r="CH57" s="265"/>
      <c r="CI57" s="265"/>
      <c r="CJ57" s="265"/>
      <c r="CK57" s="265"/>
      <c r="CL57" s="265"/>
      <c r="CM57" s="265"/>
      <c r="CN57" s="265"/>
      <c r="CO57" s="265"/>
      <c r="CP57" s="265"/>
      <c r="CQ57" s="265"/>
      <c r="CR57" s="265"/>
      <c r="CS57" s="265"/>
      <c r="CT57" s="265"/>
      <c r="CU57" s="265"/>
      <c r="CV57" s="265"/>
      <c r="CW57" s="265"/>
      <c r="CX57" s="265"/>
      <c r="CY57" s="265"/>
      <c r="CZ57" s="265"/>
      <c r="DA57" s="265"/>
      <c r="DB57" s="265"/>
      <c r="DC57" s="265"/>
      <c r="DD57" s="265"/>
      <c r="DE57" s="265"/>
      <c r="DF57" s="265"/>
      <c r="DG57" s="265"/>
      <c r="DH57" s="265"/>
      <c r="DI57" s="265"/>
      <c r="DJ57" s="265"/>
      <c r="DK57" s="265"/>
      <c r="DL57" s="265"/>
      <c r="DM57" s="265"/>
      <c r="DN57" s="265"/>
      <c r="DO57" s="265"/>
      <c r="DP57" s="265"/>
      <c r="DQ57" s="265"/>
      <c r="DR57" s="265"/>
      <c r="DS57" s="265"/>
      <c r="DT57" s="265"/>
      <c r="DU57" s="265"/>
      <c r="DV57" s="265"/>
      <c r="DW57" s="265"/>
      <c r="DX57" s="265"/>
      <c r="DY57" s="265"/>
      <c r="DZ57" s="265"/>
      <c r="EA57" s="265"/>
      <c r="EB57" s="265"/>
      <c r="EC57" s="265"/>
      <c r="ED57" s="265"/>
    </row>
    <row r="58" spans="21:134" ht="15" x14ac:dyDescent="0.25">
      <c r="U58" s="224">
        <f t="shared" si="1"/>
        <v>46600</v>
      </c>
      <c r="V58" s="225" t="s">
        <v>181</v>
      </c>
      <c r="W58" s="226">
        <v>211</v>
      </c>
      <c r="X58" s="227">
        <v>371</v>
      </c>
      <c r="Y58" s="228">
        <v>1085.2840000000001</v>
      </c>
      <c r="Z58" s="228">
        <v>383.12900000000002</v>
      </c>
      <c r="AA58" s="228">
        <v>851.56100000000004</v>
      </c>
      <c r="AB58" s="228">
        <v>562.76800000000003</v>
      </c>
      <c r="AC58" s="228">
        <v>783.23800000000006</v>
      </c>
      <c r="AD58" s="228">
        <v>168.43299999999999</v>
      </c>
      <c r="AE58" s="228">
        <v>255.98099999999999</v>
      </c>
      <c r="AF58" s="228">
        <v>61.031999999999996</v>
      </c>
      <c r="AG58" s="228">
        <v>220.511</v>
      </c>
      <c r="AH58" s="228">
        <v>215.40600000000001</v>
      </c>
      <c r="AI58" s="228">
        <v>505.62299999999999</v>
      </c>
      <c r="AJ58" s="228">
        <v>310.74900000000002</v>
      </c>
      <c r="AK58" s="228">
        <v>289.81</v>
      </c>
      <c r="AL58" s="228">
        <v>591.61699999999996</v>
      </c>
      <c r="AM58" s="228">
        <v>458.13600000000002</v>
      </c>
      <c r="AN58" s="228">
        <v>413.41800000000001</v>
      </c>
      <c r="AO58" s="228">
        <v>892.65899999999999</v>
      </c>
      <c r="AP58" s="228">
        <v>154.30199999999999</v>
      </c>
      <c r="AQ58" s="228">
        <v>230.39699999999999</v>
      </c>
      <c r="AR58" s="228">
        <v>444.49299999999999</v>
      </c>
      <c r="AS58" s="228">
        <v>286.59100000000001</v>
      </c>
      <c r="AT58" s="228">
        <v>347.40300000000002</v>
      </c>
      <c r="AU58" s="228">
        <v>495.91399999999999</v>
      </c>
      <c r="AV58" s="228">
        <v>159.41200000000001</v>
      </c>
      <c r="AW58" s="228">
        <v>611.75800000000004</v>
      </c>
      <c r="AX58" s="228">
        <v>235.083</v>
      </c>
      <c r="AY58" s="228">
        <v>389.32</v>
      </c>
      <c r="AZ58" s="228">
        <v>284.577</v>
      </c>
      <c r="BA58" s="228">
        <v>708.71699999999998</v>
      </c>
      <c r="BB58" s="228">
        <v>203.27</v>
      </c>
      <c r="BC58" s="265"/>
      <c r="BD58" s="265"/>
      <c r="BE58" s="265"/>
      <c r="BF58" s="265"/>
      <c r="BG58" s="265"/>
      <c r="BH58" s="265"/>
      <c r="BI58" s="265"/>
      <c r="BJ58" s="265"/>
      <c r="BK58" s="265"/>
      <c r="BL58" s="265"/>
      <c r="BM58" s="265"/>
      <c r="BN58" s="265"/>
      <c r="BO58" s="265"/>
      <c r="BP58" s="265"/>
      <c r="BQ58" s="265"/>
      <c r="BR58" s="265"/>
      <c r="BS58" s="265"/>
      <c r="BT58" s="265"/>
      <c r="BU58" s="265"/>
      <c r="BV58" s="265"/>
      <c r="BW58" s="265"/>
      <c r="BX58" s="265"/>
      <c r="BY58" s="265"/>
      <c r="BZ58" s="265"/>
      <c r="CA58" s="265"/>
      <c r="CB58" s="265"/>
      <c r="CC58" s="265"/>
      <c r="CD58" s="265"/>
      <c r="CE58" s="265"/>
      <c r="CF58" s="265"/>
      <c r="CG58" s="265"/>
      <c r="CH58" s="265"/>
      <c r="CI58" s="265"/>
      <c r="CJ58" s="265"/>
      <c r="CK58" s="265"/>
      <c r="CL58" s="265"/>
      <c r="CM58" s="265"/>
      <c r="CN58" s="265"/>
      <c r="CO58" s="265"/>
      <c r="CP58" s="265"/>
      <c r="CQ58" s="265"/>
      <c r="CR58" s="265"/>
      <c r="CS58" s="265"/>
      <c r="CT58" s="265"/>
      <c r="CU58" s="265"/>
      <c r="CV58" s="265"/>
      <c r="CW58" s="265"/>
      <c r="CX58" s="265"/>
      <c r="CY58" s="265"/>
      <c r="CZ58" s="265"/>
      <c r="DA58" s="265"/>
      <c r="DB58" s="265"/>
      <c r="DC58" s="265"/>
      <c r="DD58" s="265"/>
      <c r="DE58" s="265"/>
      <c r="DF58" s="265"/>
      <c r="DG58" s="265"/>
      <c r="DH58" s="265"/>
      <c r="DI58" s="265"/>
      <c r="DJ58" s="265"/>
      <c r="DK58" s="265"/>
      <c r="DL58" s="265"/>
      <c r="DM58" s="265"/>
      <c r="DN58" s="265"/>
      <c r="DO58" s="265"/>
      <c r="DP58" s="265"/>
      <c r="DQ58" s="265"/>
      <c r="DR58" s="265"/>
      <c r="DS58" s="265"/>
      <c r="DT58" s="265"/>
      <c r="DU58" s="265"/>
      <c r="DV58" s="265"/>
      <c r="DW58" s="265"/>
      <c r="DX58" s="265"/>
      <c r="DY58" s="265"/>
      <c r="DZ58" s="265"/>
      <c r="EA58" s="265"/>
      <c r="EB58" s="265"/>
      <c r="EC58" s="265"/>
      <c r="ED58" s="265"/>
    </row>
    <row r="59" spans="21:134" ht="15" x14ac:dyDescent="0.25">
      <c r="U59" s="224">
        <f t="shared" si="1"/>
        <v>46631</v>
      </c>
      <c r="V59" s="225" t="s">
        <v>181</v>
      </c>
      <c r="W59" s="226">
        <v>226</v>
      </c>
      <c r="X59" s="227">
        <v>316</v>
      </c>
      <c r="Y59" s="228">
        <v>578.29</v>
      </c>
      <c r="Z59" s="228">
        <v>379.85599999999999</v>
      </c>
      <c r="AA59" s="228">
        <v>762.52099999999996</v>
      </c>
      <c r="AB59" s="228">
        <v>423.56599999999997</v>
      </c>
      <c r="AC59" s="228">
        <v>536.51300000000003</v>
      </c>
      <c r="AD59" s="228">
        <v>248.339</v>
      </c>
      <c r="AE59" s="228">
        <v>234.77699999999999</v>
      </c>
      <c r="AF59" s="228">
        <v>208.88399999999999</v>
      </c>
      <c r="AG59" s="228">
        <v>401.97899999999998</v>
      </c>
      <c r="AH59" s="228">
        <v>330.423</v>
      </c>
      <c r="AI59" s="228">
        <v>390.46300000000002</v>
      </c>
      <c r="AJ59" s="228">
        <v>359.13200000000001</v>
      </c>
      <c r="AK59" s="228">
        <v>358.12299999999999</v>
      </c>
      <c r="AL59" s="228">
        <v>444.274</v>
      </c>
      <c r="AM59" s="228">
        <v>322.53100000000001</v>
      </c>
      <c r="AN59" s="228">
        <v>296.637</v>
      </c>
      <c r="AO59" s="228">
        <v>547.58900000000006</v>
      </c>
      <c r="AP59" s="228">
        <v>186.148</v>
      </c>
      <c r="AQ59" s="228">
        <v>473.83100000000002</v>
      </c>
      <c r="AR59" s="228">
        <v>449.94900000000001</v>
      </c>
      <c r="AS59" s="228">
        <v>268.39800000000002</v>
      </c>
      <c r="AT59" s="228">
        <v>367.17</v>
      </c>
      <c r="AU59" s="228">
        <v>368.11399999999998</v>
      </c>
      <c r="AV59" s="228">
        <v>176.84299999999999</v>
      </c>
      <c r="AW59" s="228">
        <v>390.24799999999999</v>
      </c>
      <c r="AX59" s="228">
        <v>248.97900000000001</v>
      </c>
      <c r="AY59" s="228">
        <v>417.666</v>
      </c>
      <c r="AZ59" s="228">
        <v>321.863</v>
      </c>
      <c r="BA59" s="228">
        <v>636.67899999999997</v>
      </c>
      <c r="BB59" s="228">
        <v>312.90499999999997</v>
      </c>
      <c r="BC59" s="265"/>
      <c r="BD59" s="265"/>
      <c r="BE59" s="265"/>
      <c r="BF59" s="265"/>
      <c r="BG59" s="265"/>
      <c r="BH59" s="265"/>
      <c r="BI59" s="265"/>
      <c r="BJ59" s="265"/>
      <c r="BK59" s="265"/>
      <c r="BL59" s="265"/>
      <c r="BM59" s="265"/>
      <c r="BN59" s="265"/>
      <c r="BO59" s="265"/>
      <c r="BP59" s="265"/>
      <c r="BQ59" s="265"/>
      <c r="BR59" s="265"/>
      <c r="BS59" s="265"/>
      <c r="BT59" s="265"/>
      <c r="BU59" s="265"/>
      <c r="BV59" s="265"/>
      <c r="BW59" s="265"/>
      <c r="BX59" s="265"/>
      <c r="BY59" s="265"/>
      <c r="BZ59" s="265"/>
      <c r="CA59" s="265"/>
      <c r="CB59" s="265"/>
      <c r="CC59" s="265"/>
      <c r="CD59" s="265"/>
      <c r="CE59" s="265"/>
      <c r="CF59" s="265"/>
      <c r="CG59" s="265"/>
      <c r="CH59" s="265"/>
      <c r="CI59" s="265"/>
      <c r="CJ59" s="265"/>
      <c r="CK59" s="265"/>
      <c r="CL59" s="265"/>
      <c r="CM59" s="265"/>
      <c r="CN59" s="265"/>
      <c r="CO59" s="265"/>
      <c r="CP59" s="265"/>
      <c r="CQ59" s="265"/>
      <c r="CR59" s="265"/>
      <c r="CS59" s="265"/>
      <c r="CT59" s="265"/>
      <c r="CU59" s="265"/>
      <c r="CV59" s="265"/>
      <c r="CW59" s="265"/>
      <c r="CX59" s="265"/>
      <c r="CY59" s="265"/>
      <c r="CZ59" s="265"/>
      <c r="DA59" s="265"/>
      <c r="DB59" s="265"/>
      <c r="DC59" s="265"/>
      <c r="DD59" s="265"/>
      <c r="DE59" s="265"/>
      <c r="DF59" s="265"/>
      <c r="DG59" s="265"/>
      <c r="DH59" s="265"/>
      <c r="DI59" s="265"/>
      <c r="DJ59" s="265"/>
      <c r="DK59" s="265"/>
      <c r="DL59" s="265"/>
      <c r="DM59" s="265"/>
      <c r="DN59" s="265"/>
      <c r="DO59" s="265"/>
      <c r="DP59" s="265"/>
      <c r="DQ59" s="265"/>
      <c r="DR59" s="265"/>
      <c r="DS59" s="265"/>
      <c r="DT59" s="265"/>
      <c r="DU59" s="265"/>
      <c r="DV59" s="265"/>
      <c r="DW59" s="265"/>
      <c r="DX59" s="265"/>
      <c r="DY59" s="265"/>
      <c r="DZ59" s="265"/>
      <c r="EA59" s="265"/>
      <c r="EB59" s="265"/>
      <c r="EC59" s="265"/>
      <c r="ED59" s="265"/>
    </row>
    <row r="60" spans="21:134" ht="15" x14ac:dyDescent="0.25">
      <c r="U60" s="224">
        <f t="shared" si="1"/>
        <v>46661</v>
      </c>
      <c r="V60" s="225" t="s">
        <v>181</v>
      </c>
      <c r="W60" s="226">
        <v>338</v>
      </c>
      <c r="X60" s="227">
        <v>417</v>
      </c>
      <c r="Y60" s="228">
        <v>609.44000000000005</v>
      </c>
      <c r="Z60" s="228">
        <v>543.51800000000003</v>
      </c>
      <c r="AA60" s="228">
        <v>907.71400000000006</v>
      </c>
      <c r="AB60" s="228">
        <v>522.34299999999996</v>
      </c>
      <c r="AC60" s="228">
        <v>405.947</v>
      </c>
      <c r="AD60" s="228">
        <v>415.45400000000001</v>
      </c>
      <c r="AE60" s="228">
        <v>276.976</v>
      </c>
      <c r="AF60" s="228">
        <v>323.91699999999997</v>
      </c>
      <c r="AG60" s="228">
        <v>323.39699999999999</v>
      </c>
      <c r="AH60" s="228">
        <v>501.10700000000003</v>
      </c>
      <c r="AI60" s="228">
        <v>611.91999999999996</v>
      </c>
      <c r="AJ60" s="228">
        <v>1090.0350000000001</v>
      </c>
      <c r="AK60" s="228">
        <v>534.077</v>
      </c>
      <c r="AL60" s="228">
        <v>430.80599999999998</v>
      </c>
      <c r="AM60" s="228">
        <v>394.70600000000002</v>
      </c>
      <c r="AN60" s="228">
        <v>451.99400000000003</v>
      </c>
      <c r="AO60" s="228">
        <v>615.11099999999999</v>
      </c>
      <c r="AP60" s="228">
        <v>264.07799999999997</v>
      </c>
      <c r="AQ60" s="228">
        <v>573.4</v>
      </c>
      <c r="AR60" s="228">
        <v>661.24800000000005</v>
      </c>
      <c r="AS60" s="228">
        <v>387.173</v>
      </c>
      <c r="AT60" s="228">
        <v>465.40699999999998</v>
      </c>
      <c r="AU60" s="228">
        <v>542.64200000000005</v>
      </c>
      <c r="AV60" s="228">
        <v>371.298</v>
      </c>
      <c r="AW60" s="228">
        <v>423.19400000000002</v>
      </c>
      <c r="AX60" s="228">
        <v>329.91</v>
      </c>
      <c r="AY60" s="228">
        <v>331.52499999999998</v>
      </c>
      <c r="AZ60" s="228">
        <v>292.37900000000002</v>
      </c>
      <c r="BA60" s="228">
        <v>574.23400000000004</v>
      </c>
      <c r="BB60" s="228">
        <v>457.78100000000001</v>
      </c>
      <c r="BC60" s="265"/>
      <c r="BD60" s="265"/>
      <c r="BE60" s="265"/>
      <c r="BF60" s="265"/>
      <c r="BG60" s="265"/>
      <c r="BH60" s="265"/>
      <c r="BI60" s="265"/>
      <c r="BJ60" s="265"/>
      <c r="BK60" s="265"/>
      <c r="BL60" s="265"/>
      <c r="BM60" s="265"/>
      <c r="BN60" s="265"/>
      <c r="BO60" s="265"/>
      <c r="BP60" s="265"/>
      <c r="BQ60" s="265"/>
      <c r="BR60" s="265"/>
      <c r="BS60" s="265"/>
      <c r="BT60" s="265"/>
      <c r="BU60" s="265"/>
      <c r="BV60" s="265"/>
      <c r="BW60" s="265"/>
      <c r="BX60" s="265"/>
      <c r="BY60" s="265"/>
      <c r="BZ60" s="265"/>
      <c r="CA60" s="265"/>
      <c r="CB60" s="265"/>
      <c r="CC60" s="265"/>
      <c r="CD60" s="265"/>
      <c r="CE60" s="265"/>
      <c r="CF60" s="265"/>
      <c r="CG60" s="265"/>
      <c r="CH60" s="265"/>
      <c r="CI60" s="265"/>
      <c r="CJ60" s="265"/>
      <c r="CK60" s="265"/>
      <c r="CL60" s="265"/>
      <c r="CM60" s="265"/>
      <c r="CN60" s="265"/>
      <c r="CO60" s="265"/>
      <c r="CP60" s="265"/>
      <c r="CQ60" s="265"/>
      <c r="CR60" s="265"/>
      <c r="CS60" s="265"/>
      <c r="CT60" s="265"/>
      <c r="CU60" s="265"/>
      <c r="CV60" s="265"/>
      <c r="CW60" s="265"/>
      <c r="CX60" s="265"/>
      <c r="CY60" s="265"/>
      <c r="CZ60" s="265"/>
      <c r="DA60" s="265"/>
      <c r="DB60" s="265"/>
      <c r="DC60" s="265"/>
      <c r="DD60" s="265"/>
      <c r="DE60" s="265"/>
      <c r="DF60" s="265"/>
      <c r="DG60" s="265"/>
      <c r="DH60" s="265"/>
      <c r="DI60" s="265"/>
      <c r="DJ60" s="265"/>
      <c r="DK60" s="265"/>
      <c r="DL60" s="265"/>
      <c r="DM60" s="265"/>
      <c r="DN60" s="265"/>
      <c r="DO60" s="265"/>
      <c r="DP60" s="265"/>
      <c r="DQ60" s="265"/>
      <c r="DR60" s="265"/>
      <c r="DS60" s="265"/>
      <c r="DT60" s="265"/>
      <c r="DU60" s="265"/>
      <c r="DV60" s="265"/>
      <c r="DW60" s="265"/>
      <c r="DX60" s="265"/>
      <c r="DY60" s="265"/>
      <c r="DZ60" s="265"/>
      <c r="EA60" s="265"/>
      <c r="EB60" s="265"/>
      <c r="EC60" s="265"/>
      <c r="ED60" s="265"/>
    </row>
    <row r="61" spans="21:134" ht="15" x14ac:dyDescent="0.25">
      <c r="U61" s="224">
        <f t="shared" si="1"/>
        <v>46692</v>
      </c>
      <c r="V61" s="225" t="s">
        <v>181</v>
      </c>
      <c r="W61" s="226">
        <v>407</v>
      </c>
      <c r="X61" s="227">
        <v>450</v>
      </c>
      <c r="Y61" s="228">
        <v>558.26</v>
      </c>
      <c r="Z61" s="228">
        <v>571.51599999999996</v>
      </c>
      <c r="AA61" s="228">
        <v>648.76499999999999</v>
      </c>
      <c r="AB61" s="228">
        <v>626.96799999999996</v>
      </c>
      <c r="AC61" s="228">
        <v>420.93900000000002</v>
      </c>
      <c r="AD61" s="228">
        <v>425.18299999999999</v>
      </c>
      <c r="AE61" s="228">
        <v>362.92099999999999</v>
      </c>
      <c r="AF61" s="228">
        <v>339.6</v>
      </c>
      <c r="AG61" s="228">
        <v>368.45699999999999</v>
      </c>
      <c r="AH61" s="228">
        <v>615.92700000000002</v>
      </c>
      <c r="AI61" s="228">
        <v>580.93600000000004</v>
      </c>
      <c r="AJ61" s="228">
        <v>620.10500000000002</v>
      </c>
      <c r="AK61" s="228">
        <v>495.01100000000002</v>
      </c>
      <c r="AL61" s="228">
        <v>460.30399999999997</v>
      </c>
      <c r="AM61" s="228">
        <v>461.54599999999999</v>
      </c>
      <c r="AN61" s="228">
        <v>476.90899999999999</v>
      </c>
      <c r="AO61" s="228">
        <v>594.61199999999997</v>
      </c>
      <c r="AP61" s="228">
        <v>334.05700000000002</v>
      </c>
      <c r="AQ61" s="228">
        <v>496.85500000000002</v>
      </c>
      <c r="AR61" s="228">
        <v>489.077</v>
      </c>
      <c r="AS61" s="228">
        <v>411.68900000000002</v>
      </c>
      <c r="AT61" s="228">
        <v>452.26400000000001</v>
      </c>
      <c r="AU61" s="228">
        <v>494.07600000000002</v>
      </c>
      <c r="AV61" s="228">
        <v>389.70499999999998</v>
      </c>
      <c r="AW61" s="228">
        <v>473.43700000000001</v>
      </c>
      <c r="AX61" s="228">
        <v>452.73899999999998</v>
      </c>
      <c r="AY61" s="228">
        <v>432.66500000000002</v>
      </c>
      <c r="AZ61" s="228">
        <v>368.53500000000003</v>
      </c>
      <c r="BA61" s="228">
        <v>573.41499999999996</v>
      </c>
      <c r="BB61" s="228">
        <v>492.29199999999997</v>
      </c>
      <c r="BC61" s="265"/>
      <c r="BD61" s="265"/>
      <c r="BE61" s="265"/>
      <c r="BF61" s="265"/>
      <c r="BG61" s="265"/>
      <c r="BH61" s="265"/>
      <c r="BI61" s="265"/>
      <c r="BJ61" s="265"/>
      <c r="BK61" s="265"/>
      <c r="BL61" s="265"/>
      <c r="BM61" s="265"/>
      <c r="BN61" s="265"/>
      <c r="BO61" s="265"/>
      <c r="BP61" s="265"/>
      <c r="BQ61" s="265"/>
      <c r="BR61" s="265"/>
      <c r="BS61" s="265"/>
      <c r="BT61" s="265"/>
      <c r="BU61" s="265"/>
      <c r="BV61" s="265"/>
      <c r="BW61" s="265"/>
      <c r="BX61" s="265"/>
      <c r="BY61" s="265"/>
      <c r="BZ61" s="265"/>
      <c r="CA61" s="265"/>
      <c r="CB61" s="265"/>
      <c r="CC61" s="265"/>
      <c r="CD61" s="265"/>
      <c r="CE61" s="265"/>
      <c r="CF61" s="265"/>
      <c r="CG61" s="265"/>
      <c r="CH61" s="265"/>
      <c r="CI61" s="265"/>
      <c r="CJ61" s="265"/>
      <c r="CK61" s="265"/>
      <c r="CL61" s="265"/>
      <c r="CM61" s="265"/>
      <c r="CN61" s="265"/>
      <c r="CO61" s="265"/>
      <c r="CP61" s="265"/>
      <c r="CQ61" s="265"/>
      <c r="CR61" s="265"/>
      <c r="CS61" s="265"/>
      <c r="CT61" s="265"/>
      <c r="CU61" s="265"/>
      <c r="CV61" s="265"/>
      <c r="CW61" s="265"/>
      <c r="CX61" s="265"/>
      <c r="CY61" s="265"/>
      <c r="CZ61" s="265"/>
      <c r="DA61" s="265"/>
      <c r="DB61" s="265"/>
      <c r="DC61" s="265"/>
      <c r="DD61" s="265"/>
      <c r="DE61" s="265"/>
      <c r="DF61" s="265"/>
      <c r="DG61" s="265"/>
      <c r="DH61" s="265"/>
      <c r="DI61" s="265"/>
      <c r="DJ61" s="265"/>
      <c r="DK61" s="265"/>
      <c r="DL61" s="265"/>
      <c r="DM61" s="265"/>
      <c r="DN61" s="265"/>
      <c r="DO61" s="265"/>
      <c r="DP61" s="265"/>
      <c r="DQ61" s="265"/>
      <c r="DR61" s="265"/>
      <c r="DS61" s="265"/>
      <c r="DT61" s="265"/>
      <c r="DU61" s="265"/>
      <c r="DV61" s="265"/>
      <c r="DW61" s="265"/>
      <c r="DX61" s="265"/>
      <c r="DY61" s="265"/>
      <c r="DZ61" s="265"/>
      <c r="EA61" s="265"/>
      <c r="EB61" s="265"/>
      <c r="EC61" s="265"/>
      <c r="ED61" s="265"/>
    </row>
    <row r="62" spans="21:134" ht="15" x14ac:dyDescent="0.25">
      <c r="U62" s="224">
        <f t="shared" si="1"/>
        <v>46722</v>
      </c>
      <c r="V62" s="225" t="s">
        <v>181</v>
      </c>
      <c r="W62" s="226">
        <v>361</v>
      </c>
      <c r="X62" s="227">
        <v>361</v>
      </c>
      <c r="Y62" s="228">
        <v>483.428</v>
      </c>
      <c r="Z62" s="228">
        <v>505.92200000000003</v>
      </c>
      <c r="AA62" s="228">
        <v>473.137</v>
      </c>
      <c r="AB62" s="228">
        <v>474.16800000000001</v>
      </c>
      <c r="AC62" s="228">
        <v>366.52600000000001</v>
      </c>
      <c r="AD62" s="228">
        <v>324.786</v>
      </c>
      <c r="AE62" s="228">
        <v>322.036</v>
      </c>
      <c r="AF62" s="228">
        <v>275.82900000000001</v>
      </c>
      <c r="AG62" s="228">
        <v>330.42700000000002</v>
      </c>
      <c r="AH62" s="228">
        <v>383.53899999999999</v>
      </c>
      <c r="AI62" s="228">
        <v>422.52800000000002</v>
      </c>
      <c r="AJ62" s="228">
        <v>427.33300000000003</v>
      </c>
      <c r="AK62" s="228">
        <v>408.36599999999999</v>
      </c>
      <c r="AL62" s="228">
        <v>407.12299999999999</v>
      </c>
      <c r="AM62" s="228">
        <v>381.40800000000002</v>
      </c>
      <c r="AN62" s="228">
        <v>412.9</v>
      </c>
      <c r="AO62" s="228">
        <v>462.89800000000002</v>
      </c>
      <c r="AP62" s="228">
        <v>310.56700000000001</v>
      </c>
      <c r="AQ62" s="228">
        <v>350.21499999999997</v>
      </c>
      <c r="AR62" s="228">
        <v>384.09</v>
      </c>
      <c r="AS62" s="228">
        <v>338.30099999999999</v>
      </c>
      <c r="AT62" s="228">
        <v>379.827</v>
      </c>
      <c r="AU62" s="228">
        <v>423.67399999999998</v>
      </c>
      <c r="AV62" s="228">
        <v>311.113</v>
      </c>
      <c r="AW62" s="228">
        <v>435.70600000000002</v>
      </c>
      <c r="AX62" s="228">
        <v>374.822</v>
      </c>
      <c r="AY62" s="228">
        <v>363.08100000000002</v>
      </c>
      <c r="AZ62" s="228">
        <v>312.71800000000002</v>
      </c>
      <c r="BA62" s="228">
        <v>432.95100000000002</v>
      </c>
      <c r="BB62" s="228">
        <v>379.67899999999997</v>
      </c>
      <c r="BC62" s="265"/>
      <c r="BD62" s="265"/>
      <c r="BE62" s="265"/>
      <c r="BF62" s="265"/>
      <c r="BG62" s="265"/>
      <c r="BH62" s="265"/>
      <c r="BI62" s="265"/>
      <c r="BJ62" s="265"/>
      <c r="BK62" s="265"/>
      <c r="BL62" s="265"/>
      <c r="BM62" s="265"/>
      <c r="BN62" s="265"/>
      <c r="BO62" s="265"/>
      <c r="BP62" s="265"/>
      <c r="BQ62" s="265"/>
      <c r="BR62" s="265"/>
      <c r="BS62" s="265"/>
      <c r="BT62" s="265"/>
      <c r="BU62" s="265"/>
      <c r="BV62" s="265"/>
      <c r="BW62" s="265"/>
      <c r="BX62" s="265"/>
      <c r="BY62" s="265"/>
      <c r="BZ62" s="265"/>
      <c r="CA62" s="265"/>
      <c r="CB62" s="265"/>
      <c r="CC62" s="265"/>
      <c r="CD62" s="265"/>
      <c r="CE62" s="265"/>
      <c r="CF62" s="265"/>
      <c r="CG62" s="265"/>
      <c r="CH62" s="265"/>
      <c r="CI62" s="265"/>
      <c r="CJ62" s="265"/>
      <c r="CK62" s="265"/>
      <c r="CL62" s="265"/>
      <c r="CM62" s="265"/>
      <c r="CN62" s="265"/>
      <c r="CO62" s="265"/>
      <c r="CP62" s="265"/>
      <c r="CQ62" s="265"/>
      <c r="CR62" s="265"/>
      <c r="CS62" s="265"/>
      <c r="CT62" s="265"/>
      <c r="CU62" s="265"/>
      <c r="CV62" s="265"/>
      <c r="CW62" s="265"/>
      <c r="CX62" s="265"/>
      <c r="CY62" s="265"/>
      <c r="CZ62" s="265"/>
      <c r="DA62" s="265"/>
      <c r="DB62" s="265"/>
      <c r="DC62" s="265"/>
      <c r="DD62" s="265"/>
      <c r="DE62" s="265"/>
      <c r="DF62" s="265"/>
      <c r="DG62" s="265"/>
      <c r="DH62" s="265"/>
      <c r="DI62" s="265"/>
      <c r="DJ62" s="265"/>
      <c r="DK62" s="265"/>
      <c r="DL62" s="265"/>
      <c r="DM62" s="265"/>
      <c r="DN62" s="265"/>
      <c r="DO62" s="265"/>
      <c r="DP62" s="265"/>
      <c r="DQ62" s="265"/>
      <c r="DR62" s="265"/>
      <c r="DS62" s="265"/>
      <c r="DT62" s="265"/>
      <c r="DU62" s="265"/>
      <c r="DV62" s="265"/>
      <c r="DW62" s="265"/>
      <c r="DX62" s="265"/>
      <c r="DY62" s="265"/>
      <c r="DZ62" s="265"/>
      <c r="EA62" s="265"/>
      <c r="EB62" s="265"/>
      <c r="EC62" s="265"/>
      <c r="ED62" s="265"/>
    </row>
    <row r="63" spans="21:134" ht="15" x14ac:dyDescent="0.25">
      <c r="U63" s="224">
        <f t="shared" si="1"/>
        <v>46753</v>
      </c>
      <c r="V63" s="225" t="s">
        <v>181</v>
      </c>
      <c r="W63" s="226">
        <v>333</v>
      </c>
      <c r="X63" s="227">
        <v>350</v>
      </c>
      <c r="Y63" s="228">
        <v>426.00400000000002</v>
      </c>
      <c r="Z63" s="228">
        <v>459.14100000000002</v>
      </c>
      <c r="AA63" s="228">
        <v>435.29700000000003</v>
      </c>
      <c r="AB63" s="228">
        <v>397.61200000000002</v>
      </c>
      <c r="AC63" s="228">
        <v>349.42700000000002</v>
      </c>
      <c r="AD63" s="228">
        <v>300.98399999999998</v>
      </c>
      <c r="AE63" s="228">
        <v>284.52999999999997</v>
      </c>
      <c r="AF63" s="228">
        <v>238.97</v>
      </c>
      <c r="AG63" s="228">
        <v>292.90600000000001</v>
      </c>
      <c r="AH63" s="228">
        <v>523.96</v>
      </c>
      <c r="AI63" s="228">
        <v>395.15199999999999</v>
      </c>
      <c r="AJ63" s="228">
        <v>372.12299999999999</v>
      </c>
      <c r="AK63" s="228">
        <v>336.86099999999999</v>
      </c>
      <c r="AL63" s="228">
        <v>388.262</v>
      </c>
      <c r="AM63" s="228">
        <v>345.45600000000002</v>
      </c>
      <c r="AN63" s="228">
        <v>387.13499999999999</v>
      </c>
      <c r="AO63" s="228">
        <v>434.83699999999999</v>
      </c>
      <c r="AP63" s="228">
        <v>278.06599999999997</v>
      </c>
      <c r="AQ63" s="228">
        <v>291.60700000000003</v>
      </c>
      <c r="AR63" s="228">
        <v>351.01</v>
      </c>
      <c r="AS63" s="228">
        <v>310.935</v>
      </c>
      <c r="AT63" s="228">
        <v>410.60500000000002</v>
      </c>
      <c r="AU63" s="228">
        <v>378.55799999999999</v>
      </c>
      <c r="AV63" s="228">
        <v>288.12799999999999</v>
      </c>
      <c r="AW63" s="228">
        <v>388.19400000000002</v>
      </c>
      <c r="AX63" s="228">
        <v>312.66699999999997</v>
      </c>
      <c r="AY63" s="228">
        <v>317.81</v>
      </c>
      <c r="AZ63" s="228">
        <v>385.54500000000002</v>
      </c>
      <c r="BA63" s="228">
        <v>396.745</v>
      </c>
      <c r="BB63" s="228">
        <v>362.40499999999997</v>
      </c>
      <c r="BC63" s="265"/>
      <c r="BD63" s="265"/>
      <c r="BE63" s="265"/>
      <c r="BF63" s="265"/>
      <c r="BG63" s="265"/>
      <c r="BH63" s="265"/>
      <c r="BI63" s="265"/>
      <c r="BJ63" s="265"/>
      <c r="BK63" s="265"/>
      <c r="BL63" s="265"/>
      <c r="BM63" s="265"/>
      <c r="BN63" s="265"/>
      <c r="BO63" s="265"/>
      <c r="BP63" s="265"/>
      <c r="BQ63" s="265"/>
      <c r="BR63" s="265"/>
      <c r="BS63" s="265"/>
      <c r="BT63" s="265"/>
      <c r="BU63" s="265"/>
      <c r="BV63" s="265"/>
      <c r="BW63" s="265"/>
      <c r="BX63" s="265"/>
      <c r="BY63" s="265"/>
      <c r="BZ63" s="265"/>
      <c r="CA63" s="265"/>
      <c r="CB63" s="265"/>
      <c r="CC63" s="265"/>
      <c r="CD63" s="265"/>
      <c r="CE63" s="265"/>
      <c r="CF63" s="265"/>
      <c r="CG63" s="265"/>
      <c r="CH63" s="265"/>
      <c r="CI63" s="265"/>
      <c r="CJ63" s="265"/>
      <c r="CK63" s="265"/>
      <c r="CL63" s="265"/>
      <c r="CM63" s="265"/>
      <c r="CN63" s="265"/>
      <c r="CO63" s="265"/>
      <c r="CP63" s="265"/>
      <c r="CQ63" s="265"/>
      <c r="CR63" s="265"/>
      <c r="CS63" s="265"/>
      <c r="CT63" s="265"/>
      <c r="CU63" s="265"/>
      <c r="CV63" s="265"/>
      <c r="CW63" s="265"/>
      <c r="CX63" s="265"/>
      <c r="CY63" s="265"/>
      <c r="CZ63" s="265"/>
      <c r="DA63" s="265"/>
      <c r="DB63" s="265"/>
      <c r="DC63" s="265"/>
      <c r="DD63" s="265"/>
      <c r="DE63" s="265"/>
      <c r="DF63" s="265"/>
      <c r="DG63" s="265"/>
      <c r="DH63" s="265"/>
      <c r="DI63" s="265"/>
      <c r="DJ63" s="265"/>
      <c r="DK63" s="265"/>
      <c r="DL63" s="265"/>
      <c r="DM63" s="265"/>
      <c r="DN63" s="265"/>
      <c r="DO63" s="265"/>
      <c r="DP63" s="265"/>
      <c r="DQ63" s="265"/>
      <c r="DR63" s="265"/>
      <c r="DS63" s="265"/>
      <c r="DT63" s="265"/>
      <c r="DU63" s="265"/>
      <c r="DV63" s="265"/>
      <c r="DW63" s="265"/>
      <c r="DX63" s="265"/>
      <c r="DY63" s="265"/>
      <c r="DZ63" s="265"/>
      <c r="EA63" s="265"/>
      <c r="EB63" s="265"/>
      <c r="EC63" s="265"/>
      <c r="ED63" s="265"/>
    </row>
    <row r="64" spans="21:134" ht="15" x14ac:dyDescent="0.25">
      <c r="U64" s="224">
        <f t="shared" si="1"/>
        <v>46784</v>
      </c>
      <c r="V64" s="225" t="s">
        <v>181</v>
      </c>
      <c r="W64" s="226">
        <v>378</v>
      </c>
      <c r="X64" s="227">
        <v>397</v>
      </c>
      <c r="Y64" s="228">
        <v>452.18099999999998</v>
      </c>
      <c r="Z64" s="228">
        <v>432.15100000000001</v>
      </c>
      <c r="AA64" s="228">
        <v>438.25200000000001</v>
      </c>
      <c r="AB64" s="228">
        <v>395.57100000000003</v>
      </c>
      <c r="AC64" s="228">
        <v>384.46600000000001</v>
      </c>
      <c r="AD64" s="228">
        <v>281.50099999999998</v>
      </c>
      <c r="AE64" s="228">
        <v>234.792</v>
      </c>
      <c r="AF64" s="228">
        <v>256.488</v>
      </c>
      <c r="AG64" s="228">
        <v>262.41199999999998</v>
      </c>
      <c r="AH64" s="228">
        <v>539.28499999999997</v>
      </c>
      <c r="AI64" s="228">
        <v>348.65199999999999</v>
      </c>
      <c r="AJ64" s="228">
        <v>384.37</v>
      </c>
      <c r="AK64" s="228">
        <v>318.85500000000002</v>
      </c>
      <c r="AL64" s="228">
        <v>391.33199999999999</v>
      </c>
      <c r="AM64" s="228">
        <v>380.45600000000002</v>
      </c>
      <c r="AN64" s="228">
        <v>335.63499999999999</v>
      </c>
      <c r="AO64" s="228">
        <v>405.50299999999999</v>
      </c>
      <c r="AP64" s="228">
        <v>285.79399999999998</v>
      </c>
      <c r="AQ64" s="228">
        <v>288.05399999999997</v>
      </c>
      <c r="AR64" s="228">
        <v>441.39699999999999</v>
      </c>
      <c r="AS64" s="228">
        <v>345.48399999999998</v>
      </c>
      <c r="AT64" s="228">
        <v>546.03899999999999</v>
      </c>
      <c r="AU64" s="228">
        <v>372.541</v>
      </c>
      <c r="AV64" s="228">
        <v>293.55599999999998</v>
      </c>
      <c r="AW64" s="228">
        <v>357.83600000000001</v>
      </c>
      <c r="AX64" s="228">
        <v>293.78800000000001</v>
      </c>
      <c r="AY64" s="228">
        <v>339.80900000000003</v>
      </c>
      <c r="AZ64" s="228">
        <v>490.31900000000002</v>
      </c>
      <c r="BA64" s="228">
        <v>374.113</v>
      </c>
      <c r="BB64" s="228">
        <v>374.113</v>
      </c>
      <c r="BC64" s="265"/>
      <c r="BD64" s="265"/>
      <c r="BE64" s="265"/>
      <c r="BF64" s="265"/>
      <c r="BG64" s="265"/>
      <c r="BH64" s="265"/>
      <c r="BI64" s="265"/>
      <c r="BJ64" s="265"/>
      <c r="BK64" s="265"/>
      <c r="BL64" s="265"/>
      <c r="BM64" s="265"/>
      <c r="BN64" s="265"/>
      <c r="BO64" s="265"/>
      <c r="BP64" s="265"/>
      <c r="BQ64" s="265"/>
      <c r="BR64" s="265"/>
      <c r="BS64" s="265"/>
      <c r="BT64" s="265"/>
      <c r="BU64" s="265"/>
      <c r="BV64" s="265"/>
      <c r="BW64" s="265"/>
      <c r="BX64" s="265"/>
      <c r="BY64" s="265"/>
      <c r="BZ64" s="265"/>
      <c r="CA64" s="265"/>
      <c r="CB64" s="265"/>
      <c r="CC64" s="265"/>
      <c r="CD64" s="265"/>
      <c r="CE64" s="265"/>
      <c r="CF64" s="265"/>
      <c r="CG64" s="265"/>
      <c r="CH64" s="265"/>
      <c r="CI64" s="265"/>
      <c r="CJ64" s="265"/>
      <c r="CK64" s="265"/>
      <c r="CL64" s="265"/>
      <c r="CM64" s="265"/>
      <c r="CN64" s="265"/>
      <c r="CO64" s="265"/>
      <c r="CP64" s="265"/>
      <c r="CQ64" s="265"/>
      <c r="CR64" s="265"/>
      <c r="CS64" s="265"/>
      <c r="CT64" s="265"/>
      <c r="CU64" s="265"/>
      <c r="CV64" s="265"/>
      <c r="CW64" s="265"/>
      <c r="CX64" s="265"/>
      <c r="CY64" s="265"/>
      <c r="CZ64" s="265"/>
      <c r="DA64" s="265"/>
      <c r="DB64" s="265"/>
      <c r="DC64" s="265"/>
      <c r="DD64" s="265"/>
      <c r="DE64" s="265"/>
      <c r="DF64" s="265"/>
      <c r="DG64" s="265"/>
      <c r="DH64" s="265"/>
      <c r="DI64" s="265"/>
      <c r="DJ64" s="265"/>
      <c r="DK64" s="265"/>
      <c r="DL64" s="265"/>
      <c r="DM64" s="265"/>
      <c r="DN64" s="265"/>
      <c r="DO64" s="265"/>
      <c r="DP64" s="265"/>
      <c r="DQ64" s="265"/>
      <c r="DR64" s="265"/>
      <c r="DS64" s="265"/>
      <c r="DT64" s="265"/>
      <c r="DU64" s="265"/>
      <c r="DV64" s="265"/>
      <c r="DW64" s="265"/>
      <c r="DX64" s="265"/>
      <c r="DY64" s="265"/>
      <c r="DZ64" s="265"/>
      <c r="EA64" s="265"/>
      <c r="EB64" s="265"/>
      <c r="EC64" s="265"/>
      <c r="ED64" s="265"/>
    </row>
    <row r="65" spans="21:134" ht="15" x14ac:dyDescent="0.25">
      <c r="U65" s="238">
        <f t="shared" si="1"/>
        <v>46813</v>
      </c>
      <c r="V65" s="265" t="s">
        <v>181</v>
      </c>
      <c r="W65" s="265">
        <v>564</v>
      </c>
      <c r="X65" s="265">
        <v>614</v>
      </c>
      <c r="Y65" s="265">
        <v>622.56600000000003</v>
      </c>
      <c r="Z65" s="265">
        <v>812.745</v>
      </c>
      <c r="AA65" s="265">
        <v>571.39599999999996</v>
      </c>
      <c r="AB65" s="265">
        <v>522.71699999999998</v>
      </c>
      <c r="AC65" s="265">
        <v>493.27800000000002</v>
      </c>
      <c r="AD65" s="265">
        <v>485.952</v>
      </c>
      <c r="AE65" s="265">
        <v>286.43400000000003</v>
      </c>
      <c r="AF65" s="265">
        <v>418.92700000000002</v>
      </c>
      <c r="AG65" s="265">
        <v>593.43200000000002</v>
      </c>
      <c r="AH65" s="265">
        <v>707.52700000000004</v>
      </c>
      <c r="AI65" s="265">
        <v>454.54199999999997</v>
      </c>
      <c r="AJ65" s="265">
        <v>806.37699999999995</v>
      </c>
      <c r="AK65" s="265">
        <v>429.61799999999999</v>
      </c>
      <c r="AL65" s="265">
        <v>628.47199999999998</v>
      </c>
      <c r="AM65" s="265">
        <v>531.58799999999997</v>
      </c>
      <c r="AN65" s="265">
        <v>495.86599999999999</v>
      </c>
      <c r="AO65" s="265">
        <v>562.78399999999999</v>
      </c>
      <c r="AP65" s="265">
        <v>375.529</v>
      </c>
      <c r="AQ65" s="265">
        <v>462.41699999999997</v>
      </c>
      <c r="AR65" s="265">
        <v>659.93200000000002</v>
      </c>
      <c r="AS65" s="265">
        <v>535.70299999999997</v>
      </c>
      <c r="AT65" s="265">
        <v>1182.059</v>
      </c>
      <c r="AU65" s="265">
        <v>436.41800000000001</v>
      </c>
      <c r="AV65" s="265">
        <v>543.02200000000005</v>
      </c>
      <c r="AW65" s="265">
        <v>523.21100000000001</v>
      </c>
      <c r="AX65" s="265">
        <v>423.28699999999998</v>
      </c>
      <c r="AY65" s="265">
        <v>542.34299999999996</v>
      </c>
      <c r="AZ65" s="265">
        <v>568.61500000000001</v>
      </c>
      <c r="BA65" s="265">
        <v>607.28300000000002</v>
      </c>
      <c r="BB65" s="265">
        <v>607.28300000000002</v>
      </c>
      <c r="BC65" s="265"/>
      <c r="BD65" s="265"/>
      <c r="BE65" s="265"/>
      <c r="BF65" s="265"/>
      <c r="BG65" s="265"/>
      <c r="BH65" s="265"/>
      <c r="BI65" s="265"/>
      <c r="BJ65" s="265"/>
      <c r="BK65" s="265"/>
      <c r="BL65" s="265"/>
      <c r="BM65" s="265"/>
      <c r="BN65" s="265"/>
      <c r="BO65" s="265"/>
      <c r="BP65" s="265"/>
      <c r="BQ65" s="265"/>
      <c r="BR65" s="265"/>
      <c r="BS65" s="265"/>
      <c r="BT65" s="265"/>
      <c r="BU65" s="265"/>
      <c r="BV65" s="265"/>
      <c r="BW65" s="265"/>
      <c r="BX65" s="265"/>
      <c r="BY65" s="265"/>
      <c r="BZ65" s="265"/>
      <c r="CA65" s="265"/>
      <c r="CB65" s="265"/>
      <c r="CC65" s="265"/>
      <c r="CD65" s="265"/>
      <c r="CE65" s="265"/>
      <c r="CF65" s="265"/>
      <c r="CG65" s="265"/>
      <c r="CH65" s="265"/>
      <c r="CI65" s="265"/>
      <c r="CJ65" s="265"/>
      <c r="CK65" s="265"/>
      <c r="CL65" s="265"/>
      <c r="CM65" s="265"/>
      <c r="CN65" s="265"/>
      <c r="CO65" s="265"/>
      <c r="CP65" s="265"/>
      <c r="CQ65" s="265"/>
      <c r="CR65" s="265"/>
      <c r="CS65" s="265"/>
      <c r="CT65" s="265"/>
      <c r="CU65" s="265"/>
      <c r="CV65" s="265"/>
      <c r="CW65" s="265"/>
      <c r="CX65" s="265"/>
      <c r="CY65" s="265"/>
      <c r="CZ65" s="265"/>
      <c r="DA65" s="265"/>
      <c r="DB65" s="265"/>
      <c r="DC65" s="265"/>
      <c r="DD65" s="265"/>
      <c r="DE65" s="265"/>
      <c r="DF65" s="265"/>
      <c r="DG65" s="265"/>
      <c r="DH65" s="265"/>
      <c r="DI65" s="265"/>
      <c r="DJ65" s="265"/>
      <c r="DK65" s="265"/>
      <c r="DL65" s="265"/>
      <c r="DM65" s="265"/>
      <c r="DN65" s="265"/>
      <c r="DO65" s="265"/>
      <c r="DP65" s="265"/>
      <c r="DQ65" s="265"/>
      <c r="DR65" s="265"/>
      <c r="DS65" s="265"/>
      <c r="DT65" s="265"/>
      <c r="DU65" s="265"/>
      <c r="DV65" s="265"/>
      <c r="DW65" s="265"/>
      <c r="DX65" s="265"/>
      <c r="DY65" s="265"/>
      <c r="DZ65" s="265"/>
      <c r="EA65" s="265"/>
      <c r="EB65" s="265"/>
      <c r="EC65" s="265"/>
      <c r="ED65" s="265"/>
    </row>
    <row r="66" spans="21:134" ht="15" x14ac:dyDescent="0.25">
      <c r="U66" s="238">
        <f t="shared" si="1"/>
        <v>46844</v>
      </c>
      <c r="V66" s="265" t="s">
        <v>181</v>
      </c>
      <c r="W66" s="265">
        <v>716</v>
      </c>
      <c r="X66" s="265">
        <v>920</v>
      </c>
      <c r="Y66" s="265">
        <v>1017.9450000000001</v>
      </c>
      <c r="Z66" s="265">
        <v>1414.7729999999999</v>
      </c>
      <c r="AA66" s="265">
        <v>1088.5609999999999</v>
      </c>
      <c r="AB66" s="265">
        <v>711.495</v>
      </c>
      <c r="AC66" s="265">
        <v>790.596</v>
      </c>
      <c r="AD66" s="265">
        <v>782.69200000000001</v>
      </c>
      <c r="AE66" s="265">
        <v>479.65600000000001</v>
      </c>
      <c r="AF66" s="265">
        <v>558.88199999999995</v>
      </c>
      <c r="AG66" s="265">
        <v>1384.5740000000001</v>
      </c>
      <c r="AH66" s="265">
        <v>1390.6780000000001</v>
      </c>
      <c r="AI66" s="265">
        <v>1071.6130000000001</v>
      </c>
      <c r="AJ66" s="265">
        <v>1153.9970000000001</v>
      </c>
      <c r="AK66" s="265">
        <v>651.452</v>
      </c>
      <c r="AL66" s="265">
        <v>791.81600000000003</v>
      </c>
      <c r="AM66" s="265">
        <v>739.23400000000004</v>
      </c>
      <c r="AN66" s="265">
        <v>1081.903</v>
      </c>
      <c r="AO66" s="265">
        <v>1146.453</v>
      </c>
      <c r="AP66" s="265">
        <v>368.928</v>
      </c>
      <c r="AQ66" s="265">
        <v>664.48099999999999</v>
      </c>
      <c r="AR66" s="265">
        <v>714.077</v>
      </c>
      <c r="AS66" s="265">
        <v>731.745</v>
      </c>
      <c r="AT66" s="265">
        <v>1877.377</v>
      </c>
      <c r="AU66" s="265">
        <v>492.36799999999999</v>
      </c>
      <c r="AV66" s="265">
        <v>1120.296</v>
      </c>
      <c r="AW66" s="265">
        <v>612.68799999999999</v>
      </c>
      <c r="AX66" s="265">
        <v>475.55500000000001</v>
      </c>
      <c r="AY66" s="265">
        <v>991.06399999999996</v>
      </c>
      <c r="AZ66" s="265">
        <v>1311.1210000000001</v>
      </c>
      <c r="BA66" s="265">
        <v>896.67399999999998</v>
      </c>
      <c r="BB66" s="265">
        <v>896.67399999999998</v>
      </c>
      <c r="BC66" s="265"/>
      <c r="BD66" s="265"/>
      <c r="BE66" s="265"/>
      <c r="BF66" s="265"/>
      <c r="BG66" s="265"/>
      <c r="BH66" s="265"/>
      <c r="BI66" s="265"/>
      <c r="BJ66" s="265"/>
      <c r="BK66" s="265"/>
      <c r="BL66" s="265"/>
      <c r="BM66" s="265"/>
      <c r="BN66" s="265"/>
      <c r="BO66" s="265"/>
      <c r="BP66" s="265"/>
      <c r="BQ66" s="265"/>
      <c r="BR66" s="265"/>
      <c r="BS66" s="265"/>
      <c r="BT66" s="265"/>
      <c r="BU66" s="265"/>
      <c r="BV66" s="265"/>
      <c r="BW66" s="265"/>
      <c r="BX66" s="265"/>
      <c r="BY66" s="265"/>
      <c r="BZ66" s="265"/>
      <c r="CA66" s="265"/>
      <c r="CB66" s="265"/>
      <c r="CC66" s="265"/>
      <c r="CD66" s="265"/>
      <c r="CE66" s="265"/>
      <c r="CF66" s="265"/>
      <c r="CG66" s="265"/>
      <c r="CH66" s="265"/>
      <c r="CI66" s="265"/>
      <c r="CJ66" s="265"/>
      <c r="CK66" s="265"/>
      <c r="CL66" s="265"/>
      <c r="CM66" s="265"/>
      <c r="CN66" s="265"/>
      <c r="CO66" s="265"/>
      <c r="CP66" s="265"/>
      <c r="CQ66" s="265"/>
      <c r="CR66" s="265"/>
      <c r="CS66" s="265"/>
      <c r="CT66" s="265"/>
      <c r="CU66" s="265"/>
      <c r="CV66" s="265"/>
      <c r="CW66" s="265"/>
      <c r="CX66" s="265"/>
      <c r="CY66" s="265"/>
      <c r="CZ66" s="265"/>
      <c r="DA66" s="265"/>
      <c r="DB66" s="265"/>
      <c r="DC66" s="265"/>
      <c r="DD66" s="265"/>
      <c r="DE66" s="265"/>
      <c r="DF66" s="265"/>
      <c r="DG66" s="265"/>
      <c r="DH66" s="265"/>
      <c r="DI66" s="265"/>
      <c r="DJ66" s="265"/>
      <c r="DK66" s="265"/>
      <c r="DL66" s="265"/>
      <c r="DM66" s="265"/>
      <c r="DN66" s="265"/>
      <c r="DO66" s="265"/>
      <c r="DP66" s="265"/>
      <c r="DQ66" s="265"/>
      <c r="DR66" s="265"/>
      <c r="DS66" s="265"/>
      <c r="DT66" s="265"/>
      <c r="DU66" s="265"/>
      <c r="DV66" s="265"/>
      <c r="DW66" s="265"/>
      <c r="DX66" s="265"/>
      <c r="DY66" s="265"/>
      <c r="DZ66" s="265"/>
      <c r="EA66" s="265"/>
      <c r="EB66" s="265"/>
      <c r="EC66" s="265"/>
      <c r="ED66" s="265"/>
    </row>
    <row r="67" spans="21:134" ht="15" x14ac:dyDescent="0.25">
      <c r="U67" s="238">
        <f t="shared" si="1"/>
        <v>46874</v>
      </c>
      <c r="V67" s="265" t="s">
        <v>181</v>
      </c>
      <c r="W67" s="265">
        <v>1552</v>
      </c>
      <c r="X67" s="265">
        <v>2060</v>
      </c>
      <c r="Y67" s="265">
        <v>2960.0219999999999</v>
      </c>
      <c r="Z67" s="265">
        <v>3952.578</v>
      </c>
      <c r="AA67" s="265">
        <v>2620.12</v>
      </c>
      <c r="AB67" s="265">
        <v>2066.1390000000001</v>
      </c>
      <c r="AC67" s="265">
        <v>1969.13</v>
      </c>
      <c r="AD67" s="265">
        <v>2242.7570000000001</v>
      </c>
      <c r="AE67" s="265">
        <v>307.11500000000001</v>
      </c>
      <c r="AF67" s="265">
        <v>1300.096</v>
      </c>
      <c r="AG67" s="265">
        <v>1735.6410000000001</v>
      </c>
      <c r="AH67" s="265">
        <v>2940.393</v>
      </c>
      <c r="AI67" s="265">
        <v>2381.0169999999998</v>
      </c>
      <c r="AJ67" s="265">
        <v>2026.252</v>
      </c>
      <c r="AK67" s="265">
        <v>2042.4349999999999</v>
      </c>
      <c r="AL67" s="265">
        <v>2741.7280000000001</v>
      </c>
      <c r="AM67" s="265">
        <v>976.44100000000003</v>
      </c>
      <c r="AN67" s="265">
        <v>2252.7579999999998</v>
      </c>
      <c r="AO67" s="265">
        <v>1371.549</v>
      </c>
      <c r="AP67" s="265">
        <v>744.06799999999998</v>
      </c>
      <c r="AQ67" s="265">
        <v>1649.5060000000001</v>
      </c>
      <c r="AR67" s="265">
        <v>1361.8150000000001</v>
      </c>
      <c r="AS67" s="265">
        <v>1938.0619999999999</v>
      </c>
      <c r="AT67" s="265">
        <v>2455.1010000000001</v>
      </c>
      <c r="AU67" s="265">
        <v>1281.893</v>
      </c>
      <c r="AV67" s="265">
        <v>2388.5859999999998</v>
      </c>
      <c r="AW67" s="265">
        <v>1525.6569999999999</v>
      </c>
      <c r="AX67" s="265">
        <v>901.45399999999995</v>
      </c>
      <c r="AY67" s="265">
        <v>1799.663</v>
      </c>
      <c r="AZ67" s="265">
        <v>3076.9160000000002</v>
      </c>
      <c r="BA67" s="265">
        <v>2039.654</v>
      </c>
      <c r="BB67" s="265">
        <v>2039.654</v>
      </c>
      <c r="BC67" s="265"/>
      <c r="BD67" s="265"/>
      <c r="BE67" s="265"/>
      <c r="BF67" s="265"/>
      <c r="BG67" s="265"/>
      <c r="BH67" s="265"/>
      <c r="BI67" s="265"/>
      <c r="BJ67" s="265"/>
      <c r="BK67" s="265"/>
      <c r="BL67" s="265"/>
      <c r="BM67" s="265"/>
      <c r="BN67" s="265"/>
      <c r="BO67" s="265"/>
      <c r="BP67" s="265"/>
      <c r="BQ67" s="265"/>
      <c r="BR67" s="265"/>
      <c r="BS67" s="265"/>
      <c r="BT67" s="265"/>
      <c r="BU67" s="265"/>
      <c r="BV67" s="265"/>
      <c r="BW67" s="265"/>
      <c r="BX67" s="265"/>
      <c r="BY67" s="265"/>
      <c r="BZ67" s="265"/>
      <c r="CA67" s="265"/>
      <c r="CB67" s="265"/>
      <c r="CC67" s="265"/>
      <c r="CD67" s="265"/>
      <c r="CE67" s="265"/>
      <c r="CF67" s="265"/>
      <c r="CG67" s="265"/>
      <c r="CH67" s="265"/>
      <c r="CI67" s="265"/>
      <c r="CJ67" s="265"/>
      <c r="CK67" s="265"/>
      <c r="CL67" s="265"/>
      <c r="CM67" s="265"/>
      <c r="CN67" s="265"/>
      <c r="CO67" s="265"/>
      <c r="CP67" s="265"/>
      <c r="CQ67" s="265"/>
      <c r="CR67" s="265"/>
      <c r="CS67" s="265"/>
      <c r="CT67" s="265"/>
      <c r="CU67" s="265"/>
      <c r="CV67" s="265"/>
      <c r="CW67" s="265"/>
      <c r="CX67" s="265"/>
      <c r="CY67" s="265"/>
      <c r="CZ67" s="265"/>
      <c r="DA67" s="265"/>
      <c r="DB67" s="265"/>
      <c r="DC67" s="265"/>
      <c r="DD67" s="265"/>
      <c r="DE67" s="265"/>
      <c r="DF67" s="265"/>
      <c r="DG67" s="265"/>
      <c r="DH67" s="265"/>
      <c r="DI67" s="265"/>
      <c r="DJ67" s="265"/>
      <c r="DK67" s="265"/>
      <c r="DL67" s="265"/>
      <c r="DM67" s="265"/>
      <c r="DN67" s="265"/>
      <c r="DO67" s="265"/>
      <c r="DP67" s="265"/>
      <c r="DQ67" s="265"/>
      <c r="DR67" s="265"/>
      <c r="DS67" s="265"/>
      <c r="DT67" s="265"/>
      <c r="DU67" s="265"/>
      <c r="DV67" s="265"/>
      <c r="DW67" s="265"/>
      <c r="DX67" s="265"/>
      <c r="DY67" s="265"/>
      <c r="DZ67" s="265"/>
      <c r="EA67" s="265"/>
      <c r="EB67" s="265"/>
      <c r="EC67" s="265"/>
      <c r="ED67" s="265"/>
    </row>
    <row r="68" spans="21:134" ht="15" x14ac:dyDescent="0.25">
      <c r="U68" s="238">
        <f t="shared" si="1"/>
        <v>46905</v>
      </c>
      <c r="V68" s="265" t="s">
        <v>181</v>
      </c>
      <c r="W68" s="265">
        <v>1570</v>
      </c>
      <c r="X68" s="265">
        <v>2423</v>
      </c>
      <c r="Y68" s="265">
        <v>2882.761</v>
      </c>
      <c r="Z68" s="265">
        <v>4829.9449999999997</v>
      </c>
      <c r="AA68" s="265">
        <v>2531.2530000000002</v>
      </c>
      <c r="AB68" s="265">
        <v>3308.7570000000001</v>
      </c>
      <c r="AC68" s="265">
        <v>1433.1579999999999</v>
      </c>
      <c r="AD68" s="265">
        <v>1555.9059999999999</v>
      </c>
      <c r="AE68" s="265">
        <v>390.59300000000002</v>
      </c>
      <c r="AF68" s="265">
        <v>2194.5830000000001</v>
      </c>
      <c r="AG68" s="265">
        <v>1045.6600000000001</v>
      </c>
      <c r="AH68" s="265">
        <v>3507.0189999999998</v>
      </c>
      <c r="AI68" s="265">
        <v>2008.8230000000001</v>
      </c>
      <c r="AJ68" s="265">
        <v>1182.6590000000001</v>
      </c>
      <c r="AK68" s="265">
        <v>3663.9569999999999</v>
      </c>
      <c r="AL68" s="265">
        <v>2576.5300000000002</v>
      </c>
      <c r="AM68" s="265">
        <v>2568.3200000000002</v>
      </c>
      <c r="AN68" s="265">
        <v>4953.0119999999997</v>
      </c>
      <c r="AO68" s="265">
        <v>455.06299999999999</v>
      </c>
      <c r="AP68" s="265">
        <v>1229.8119999999999</v>
      </c>
      <c r="AQ68" s="265">
        <v>2949.585</v>
      </c>
      <c r="AR68" s="265">
        <v>2191.998</v>
      </c>
      <c r="AS68" s="265">
        <v>2506.5219999999999</v>
      </c>
      <c r="AT68" s="265">
        <v>3236.152</v>
      </c>
      <c r="AU68" s="265">
        <v>957.255</v>
      </c>
      <c r="AV68" s="265">
        <v>3685.6970000000001</v>
      </c>
      <c r="AW68" s="265">
        <v>1793.2270000000001</v>
      </c>
      <c r="AX68" s="265">
        <v>2350.9639999999999</v>
      </c>
      <c r="AY68" s="265">
        <v>1195.421</v>
      </c>
      <c r="AZ68" s="265">
        <v>4454.8639999999996</v>
      </c>
      <c r="BA68" s="265">
        <v>1692.1489999999999</v>
      </c>
      <c r="BB68" s="265">
        <v>1692.1489999999999</v>
      </c>
      <c r="BC68" s="265"/>
      <c r="BD68" s="265"/>
      <c r="BE68" s="265"/>
      <c r="BF68" s="265"/>
      <c r="BG68" s="265"/>
      <c r="BH68" s="265"/>
      <c r="BI68" s="265"/>
      <c r="BJ68" s="265"/>
      <c r="BK68" s="265"/>
      <c r="BL68" s="265"/>
      <c r="BM68" s="265"/>
      <c r="BN68" s="265"/>
      <c r="BO68" s="265"/>
      <c r="BP68" s="265"/>
      <c r="BQ68" s="265"/>
      <c r="BR68" s="265"/>
      <c r="BS68" s="265"/>
      <c r="BT68" s="265"/>
      <c r="BU68" s="265"/>
      <c r="BV68" s="265"/>
      <c r="BW68" s="265"/>
      <c r="BX68" s="265"/>
      <c r="BY68" s="265"/>
      <c r="BZ68" s="265"/>
      <c r="CA68" s="265"/>
      <c r="CB68" s="265"/>
      <c r="CC68" s="265"/>
      <c r="CD68" s="265"/>
      <c r="CE68" s="265"/>
      <c r="CF68" s="265"/>
      <c r="CG68" s="265"/>
      <c r="CH68" s="265"/>
      <c r="CI68" s="265"/>
      <c r="CJ68" s="265"/>
      <c r="CK68" s="265"/>
      <c r="CL68" s="265"/>
      <c r="CM68" s="265"/>
      <c r="CN68" s="265"/>
      <c r="CO68" s="265"/>
      <c r="CP68" s="265"/>
      <c r="CQ68" s="265"/>
      <c r="CR68" s="265"/>
      <c r="CS68" s="265"/>
      <c r="CT68" s="265"/>
      <c r="CU68" s="265"/>
      <c r="CV68" s="265"/>
      <c r="CW68" s="265"/>
      <c r="CX68" s="265"/>
      <c r="CY68" s="265"/>
      <c r="CZ68" s="265"/>
      <c r="DA68" s="265"/>
      <c r="DB68" s="265"/>
      <c r="DC68" s="265"/>
      <c r="DD68" s="265"/>
      <c r="DE68" s="265"/>
      <c r="DF68" s="265"/>
      <c r="DG68" s="265"/>
      <c r="DH68" s="265"/>
      <c r="DI68" s="265"/>
      <c r="DJ68" s="265"/>
      <c r="DK68" s="265"/>
      <c r="DL68" s="265"/>
      <c r="DM68" s="265"/>
      <c r="DN68" s="265"/>
      <c r="DO68" s="265"/>
      <c r="DP68" s="265"/>
      <c r="DQ68" s="265"/>
      <c r="DR68" s="265"/>
      <c r="DS68" s="265"/>
      <c r="DT68" s="265"/>
      <c r="DU68" s="265"/>
      <c r="DV68" s="265"/>
      <c r="DW68" s="265"/>
      <c r="DX68" s="265"/>
      <c r="DY68" s="265"/>
      <c r="DZ68" s="265"/>
      <c r="EA68" s="265"/>
      <c r="EB68" s="265"/>
      <c r="EC68" s="265"/>
      <c r="ED68" s="265"/>
    </row>
    <row r="69" spans="21:134" ht="15" x14ac:dyDescent="0.25">
      <c r="U69" s="238">
        <f t="shared" ref="U69:U112" si="2">IF((ROW()-3)&lt;=LOOKUP($B$6,TimestepID,Duration),EDATE(U68,1),"")</f>
        <v>46935</v>
      </c>
      <c r="V69" s="265" t="s">
        <v>181</v>
      </c>
      <c r="W69" s="265">
        <v>298</v>
      </c>
      <c r="X69" s="265">
        <v>711</v>
      </c>
      <c r="Y69" s="265">
        <v>1249.615</v>
      </c>
      <c r="Z69" s="265">
        <v>1752.4570000000001</v>
      </c>
      <c r="AA69" s="265">
        <v>1514.6679999999999</v>
      </c>
      <c r="AB69" s="265">
        <v>1940.473</v>
      </c>
      <c r="AC69" s="265">
        <v>274.65499999999997</v>
      </c>
      <c r="AD69" s="265">
        <v>341.01100000000002</v>
      </c>
      <c r="AE69" s="265">
        <v>19.053000000000001</v>
      </c>
      <c r="AF69" s="265">
        <v>537.99400000000003</v>
      </c>
      <c r="AG69" s="265">
        <v>422.79199999999997</v>
      </c>
      <c r="AH69" s="265">
        <v>1477.992</v>
      </c>
      <c r="AI69" s="265">
        <v>500.40699999999998</v>
      </c>
      <c r="AJ69" s="265">
        <v>339.21499999999997</v>
      </c>
      <c r="AK69" s="265">
        <v>1961.8009999999999</v>
      </c>
      <c r="AL69" s="265">
        <v>1539.6590000000001</v>
      </c>
      <c r="AM69" s="265">
        <v>876.45399999999995</v>
      </c>
      <c r="AN69" s="265">
        <v>3787.6370000000002</v>
      </c>
      <c r="AO69" s="265">
        <v>106.714</v>
      </c>
      <c r="AP69" s="265">
        <v>288.41399999999999</v>
      </c>
      <c r="AQ69" s="265">
        <v>1061.269</v>
      </c>
      <c r="AR69" s="265">
        <v>835.09400000000005</v>
      </c>
      <c r="AS69" s="265">
        <v>788.75400000000002</v>
      </c>
      <c r="AT69" s="265">
        <v>1159.6320000000001</v>
      </c>
      <c r="AU69" s="265">
        <v>258.97699999999998</v>
      </c>
      <c r="AV69" s="265">
        <v>2341.9639999999999</v>
      </c>
      <c r="AW69" s="265">
        <v>494.25599999999997</v>
      </c>
      <c r="AX69" s="265">
        <v>1034.6890000000001</v>
      </c>
      <c r="AY69" s="265">
        <v>422.89499999999998</v>
      </c>
      <c r="AZ69" s="265">
        <v>2075.346</v>
      </c>
      <c r="BA69" s="265">
        <v>371.01100000000002</v>
      </c>
      <c r="BB69" s="265">
        <v>371.01100000000002</v>
      </c>
      <c r="BC69" s="265"/>
      <c r="BD69" s="265"/>
      <c r="BE69" s="265"/>
      <c r="BF69" s="265"/>
      <c r="BG69" s="265"/>
      <c r="BH69" s="265"/>
      <c r="BI69" s="265"/>
      <c r="BJ69" s="265"/>
      <c r="BK69" s="265"/>
      <c r="BL69" s="265"/>
      <c r="BM69" s="265"/>
      <c r="BN69" s="265"/>
      <c r="BO69" s="265"/>
      <c r="BP69" s="265"/>
      <c r="BQ69" s="265"/>
      <c r="BR69" s="265"/>
      <c r="BS69" s="265"/>
      <c r="BT69" s="265"/>
      <c r="BU69" s="265"/>
      <c r="BV69" s="265"/>
      <c r="BW69" s="265"/>
      <c r="BX69" s="265"/>
      <c r="BY69" s="265"/>
      <c r="BZ69" s="265"/>
      <c r="CA69" s="265"/>
      <c r="CB69" s="265"/>
      <c r="CC69" s="265"/>
      <c r="CD69" s="265"/>
      <c r="CE69" s="265"/>
      <c r="CF69" s="265"/>
      <c r="CG69" s="265"/>
      <c r="CH69" s="265"/>
      <c r="CI69" s="265"/>
      <c r="CJ69" s="265"/>
      <c r="CK69" s="265"/>
      <c r="CL69" s="265"/>
      <c r="CM69" s="265"/>
      <c r="CN69" s="265"/>
      <c r="CO69" s="265"/>
      <c r="CP69" s="265"/>
      <c r="CQ69" s="265"/>
      <c r="CR69" s="265"/>
      <c r="CS69" s="265"/>
      <c r="CT69" s="265"/>
      <c r="CU69" s="265"/>
      <c r="CV69" s="265"/>
      <c r="CW69" s="265"/>
      <c r="CX69" s="265"/>
      <c r="CY69" s="265"/>
      <c r="CZ69" s="265"/>
      <c r="DA69" s="265"/>
      <c r="DB69" s="265"/>
      <c r="DC69" s="265"/>
      <c r="DD69" s="265"/>
      <c r="DE69" s="265"/>
      <c r="DF69" s="265"/>
      <c r="DG69" s="265"/>
      <c r="DH69" s="265"/>
      <c r="DI69" s="265"/>
      <c r="DJ69" s="265"/>
      <c r="DK69" s="265"/>
      <c r="DL69" s="265"/>
      <c r="DM69" s="265"/>
      <c r="DN69" s="265"/>
      <c r="DO69" s="265"/>
      <c r="DP69" s="265"/>
      <c r="DQ69" s="265"/>
      <c r="DR69" s="265"/>
      <c r="DS69" s="265"/>
      <c r="DT69" s="265"/>
      <c r="DU69" s="265"/>
      <c r="DV69" s="265"/>
      <c r="DW69" s="265"/>
      <c r="DX69" s="265"/>
      <c r="DY69" s="265"/>
      <c r="DZ69" s="265"/>
      <c r="EA69" s="265"/>
      <c r="EB69" s="265"/>
      <c r="EC69" s="265"/>
      <c r="ED69" s="265"/>
    </row>
    <row r="70" spans="21:134" ht="15" x14ac:dyDescent="0.25">
      <c r="U70" s="238">
        <f t="shared" si="2"/>
        <v>46966</v>
      </c>
      <c r="V70" s="265" t="s">
        <v>181</v>
      </c>
      <c r="W70" s="265">
        <v>211</v>
      </c>
      <c r="X70" s="265">
        <v>371</v>
      </c>
      <c r="Y70" s="265">
        <v>383.12900000000002</v>
      </c>
      <c r="Z70" s="265">
        <v>851.56100000000004</v>
      </c>
      <c r="AA70" s="265">
        <v>562.76800000000003</v>
      </c>
      <c r="AB70" s="265">
        <v>783.23800000000006</v>
      </c>
      <c r="AC70" s="265">
        <v>168.43299999999999</v>
      </c>
      <c r="AD70" s="265">
        <v>255.98099999999999</v>
      </c>
      <c r="AE70" s="265">
        <v>61.031999999999996</v>
      </c>
      <c r="AF70" s="265">
        <v>220.511</v>
      </c>
      <c r="AG70" s="265">
        <v>215.40600000000001</v>
      </c>
      <c r="AH70" s="265">
        <v>505.62299999999999</v>
      </c>
      <c r="AI70" s="265">
        <v>310.74900000000002</v>
      </c>
      <c r="AJ70" s="265">
        <v>289.81</v>
      </c>
      <c r="AK70" s="265">
        <v>591.61699999999996</v>
      </c>
      <c r="AL70" s="265">
        <v>458.13600000000002</v>
      </c>
      <c r="AM70" s="265">
        <v>413.41800000000001</v>
      </c>
      <c r="AN70" s="265">
        <v>892.65899999999999</v>
      </c>
      <c r="AO70" s="265">
        <v>154.30199999999999</v>
      </c>
      <c r="AP70" s="265">
        <v>230.39699999999999</v>
      </c>
      <c r="AQ70" s="265">
        <v>444.49299999999999</v>
      </c>
      <c r="AR70" s="265">
        <v>286.59100000000001</v>
      </c>
      <c r="AS70" s="265">
        <v>347.40300000000002</v>
      </c>
      <c r="AT70" s="265">
        <v>495.91399999999999</v>
      </c>
      <c r="AU70" s="265">
        <v>159.41200000000001</v>
      </c>
      <c r="AV70" s="265">
        <v>611.75800000000004</v>
      </c>
      <c r="AW70" s="265">
        <v>235.083</v>
      </c>
      <c r="AX70" s="265">
        <v>389.32</v>
      </c>
      <c r="AY70" s="265">
        <v>284.577</v>
      </c>
      <c r="AZ70" s="265">
        <v>708.71699999999998</v>
      </c>
      <c r="BA70" s="265">
        <v>203.27</v>
      </c>
      <c r="BB70" s="265">
        <v>203.27</v>
      </c>
      <c r="BC70" s="265"/>
      <c r="BD70" s="265"/>
      <c r="BE70" s="265"/>
      <c r="BF70" s="265"/>
      <c r="BG70" s="265"/>
      <c r="BH70" s="265"/>
      <c r="BI70" s="265"/>
      <c r="BJ70" s="265"/>
      <c r="BK70" s="265"/>
      <c r="BL70" s="265"/>
      <c r="BM70" s="265"/>
      <c r="BN70" s="265"/>
      <c r="BO70" s="265"/>
      <c r="BP70" s="265"/>
      <c r="BQ70" s="265"/>
      <c r="BR70" s="265"/>
      <c r="BS70" s="265"/>
      <c r="BT70" s="265"/>
      <c r="BU70" s="265"/>
      <c r="BV70" s="265"/>
      <c r="BW70" s="265"/>
      <c r="BX70" s="265"/>
      <c r="BY70" s="265"/>
      <c r="BZ70" s="265"/>
      <c r="CA70" s="265"/>
      <c r="CB70" s="265"/>
      <c r="CC70" s="265"/>
      <c r="CD70" s="265"/>
      <c r="CE70" s="265"/>
      <c r="CF70" s="265"/>
      <c r="CG70" s="265"/>
      <c r="CH70" s="265"/>
      <c r="CI70" s="265"/>
      <c r="CJ70" s="265"/>
      <c r="CK70" s="265"/>
      <c r="CL70" s="265"/>
      <c r="CM70" s="265"/>
      <c r="CN70" s="265"/>
      <c r="CO70" s="265"/>
      <c r="CP70" s="265"/>
      <c r="CQ70" s="265"/>
      <c r="CR70" s="265"/>
      <c r="CS70" s="265"/>
      <c r="CT70" s="265"/>
      <c r="CU70" s="265"/>
      <c r="CV70" s="265"/>
      <c r="CW70" s="265"/>
      <c r="CX70" s="265"/>
      <c r="CY70" s="265"/>
      <c r="CZ70" s="265"/>
      <c r="DA70" s="265"/>
      <c r="DB70" s="265"/>
      <c r="DC70" s="265"/>
      <c r="DD70" s="265"/>
      <c r="DE70" s="265"/>
      <c r="DF70" s="265"/>
      <c r="DG70" s="265"/>
      <c r="DH70" s="265"/>
      <c r="DI70" s="265"/>
      <c r="DJ70" s="265"/>
      <c r="DK70" s="265"/>
      <c r="DL70" s="265"/>
      <c r="DM70" s="265"/>
      <c r="DN70" s="265"/>
      <c r="DO70" s="265"/>
      <c r="DP70" s="265"/>
      <c r="DQ70" s="265"/>
      <c r="DR70" s="265"/>
      <c r="DS70" s="265"/>
      <c r="DT70" s="265"/>
      <c r="DU70" s="265"/>
      <c r="DV70" s="265"/>
      <c r="DW70" s="265"/>
      <c r="DX70" s="265"/>
      <c r="DY70" s="265"/>
      <c r="DZ70" s="265"/>
      <c r="EA70" s="265"/>
      <c r="EB70" s="265"/>
      <c r="EC70" s="265"/>
      <c r="ED70" s="265"/>
    </row>
    <row r="71" spans="21:134" ht="15" x14ac:dyDescent="0.25">
      <c r="U71" s="238">
        <f t="shared" si="2"/>
        <v>46997</v>
      </c>
      <c r="V71" s="265" t="s">
        <v>181</v>
      </c>
      <c r="W71" s="265">
        <v>226</v>
      </c>
      <c r="X71" s="265">
        <v>316</v>
      </c>
      <c r="Y71" s="265">
        <v>379.85599999999999</v>
      </c>
      <c r="Z71" s="265">
        <v>762.52099999999996</v>
      </c>
      <c r="AA71" s="265">
        <v>423.56599999999997</v>
      </c>
      <c r="AB71" s="265">
        <v>536.51300000000003</v>
      </c>
      <c r="AC71" s="265">
        <v>248.339</v>
      </c>
      <c r="AD71" s="265">
        <v>234.77699999999999</v>
      </c>
      <c r="AE71" s="265">
        <v>208.88399999999999</v>
      </c>
      <c r="AF71" s="265">
        <v>401.97899999999998</v>
      </c>
      <c r="AG71" s="265">
        <v>330.423</v>
      </c>
      <c r="AH71" s="265">
        <v>390.46300000000002</v>
      </c>
      <c r="AI71" s="265">
        <v>359.13200000000001</v>
      </c>
      <c r="AJ71" s="265">
        <v>358.12299999999999</v>
      </c>
      <c r="AK71" s="265">
        <v>444.274</v>
      </c>
      <c r="AL71" s="265">
        <v>322.53100000000001</v>
      </c>
      <c r="AM71" s="265">
        <v>296.637</v>
      </c>
      <c r="AN71" s="265">
        <v>547.58900000000006</v>
      </c>
      <c r="AO71" s="265">
        <v>186.148</v>
      </c>
      <c r="AP71" s="265">
        <v>473.83100000000002</v>
      </c>
      <c r="AQ71" s="265">
        <v>449.94900000000001</v>
      </c>
      <c r="AR71" s="265">
        <v>268.39800000000002</v>
      </c>
      <c r="AS71" s="265">
        <v>367.17</v>
      </c>
      <c r="AT71" s="265">
        <v>368.11399999999998</v>
      </c>
      <c r="AU71" s="265">
        <v>176.84299999999999</v>
      </c>
      <c r="AV71" s="265">
        <v>390.24799999999999</v>
      </c>
      <c r="AW71" s="265">
        <v>248.97900000000001</v>
      </c>
      <c r="AX71" s="265">
        <v>417.666</v>
      </c>
      <c r="AY71" s="265">
        <v>321.863</v>
      </c>
      <c r="AZ71" s="265">
        <v>636.67899999999997</v>
      </c>
      <c r="BA71" s="265">
        <v>312.90499999999997</v>
      </c>
      <c r="BB71" s="265">
        <v>312.90499999999997</v>
      </c>
      <c r="BC71" s="265"/>
      <c r="BD71" s="265"/>
      <c r="BE71" s="265"/>
      <c r="BF71" s="265"/>
      <c r="BG71" s="265"/>
      <c r="BH71" s="265"/>
      <c r="BI71" s="265"/>
      <c r="BJ71" s="265"/>
      <c r="BK71" s="265"/>
      <c r="BL71" s="265"/>
      <c r="BM71" s="265"/>
      <c r="BN71" s="265"/>
      <c r="BO71" s="265"/>
      <c r="BP71" s="265"/>
      <c r="BQ71" s="265"/>
      <c r="BR71" s="265"/>
      <c r="BS71" s="265"/>
      <c r="BT71" s="265"/>
      <c r="BU71" s="265"/>
      <c r="BV71" s="265"/>
      <c r="BW71" s="265"/>
      <c r="BX71" s="265"/>
      <c r="BY71" s="265"/>
      <c r="BZ71" s="265"/>
      <c r="CA71" s="265"/>
      <c r="CB71" s="265"/>
      <c r="CC71" s="265"/>
      <c r="CD71" s="265"/>
      <c r="CE71" s="265"/>
      <c r="CF71" s="265"/>
      <c r="CG71" s="265"/>
      <c r="CH71" s="265"/>
      <c r="CI71" s="265"/>
      <c r="CJ71" s="265"/>
      <c r="CK71" s="265"/>
      <c r="CL71" s="265"/>
      <c r="CM71" s="265"/>
      <c r="CN71" s="265"/>
      <c r="CO71" s="265"/>
      <c r="CP71" s="265"/>
      <c r="CQ71" s="265"/>
      <c r="CR71" s="265"/>
      <c r="CS71" s="265"/>
      <c r="CT71" s="265"/>
      <c r="CU71" s="265"/>
      <c r="CV71" s="265"/>
      <c r="CW71" s="265"/>
      <c r="CX71" s="265"/>
      <c r="CY71" s="265"/>
      <c r="CZ71" s="265"/>
      <c r="DA71" s="265"/>
      <c r="DB71" s="265"/>
      <c r="DC71" s="265"/>
      <c r="DD71" s="265"/>
      <c r="DE71" s="265"/>
      <c r="DF71" s="265"/>
      <c r="DG71" s="265"/>
      <c r="DH71" s="265"/>
      <c r="DI71" s="265"/>
      <c r="DJ71" s="265"/>
      <c r="DK71" s="265"/>
      <c r="DL71" s="265"/>
      <c r="DM71" s="265"/>
      <c r="DN71" s="265"/>
      <c r="DO71" s="265"/>
      <c r="DP71" s="265"/>
      <c r="DQ71" s="265"/>
      <c r="DR71" s="265"/>
      <c r="DS71" s="265"/>
      <c r="DT71" s="265"/>
      <c r="DU71" s="265"/>
      <c r="DV71" s="265"/>
      <c r="DW71" s="265"/>
      <c r="DX71" s="265"/>
      <c r="DY71" s="265"/>
      <c r="DZ71" s="265"/>
      <c r="EA71" s="265"/>
      <c r="EB71" s="265"/>
      <c r="EC71" s="265"/>
      <c r="ED71" s="265"/>
    </row>
    <row r="72" spans="21:134" ht="15" x14ac:dyDescent="0.25">
      <c r="U72" s="238" t="str">
        <f t="shared" si="2"/>
        <v/>
      </c>
      <c r="V72" s="265" t="s">
        <v>181</v>
      </c>
      <c r="W72" s="265" t="s">
        <v>181</v>
      </c>
      <c r="X72" s="265" t="s">
        <v>181</v>
      </c>
      <c r="Y72" s="265" t="s">
        <v>181</v>
      </c>
      <c r="Z72" s="265" t="s">
        <v>181</v>
      </c>
      <c r="AA72" s="265" t="s">
        <v>181</v>
      </c>
      <c r="AB72" s="265" t="s">
        <v>181</v>
      </c>
      <c r="AC72" s="265" t="s">
        <v>181</v>
      </c>
      <c r="AD72" s="265" t="s">
        <v>181</v>
      </c>
      <c r="AE72" s="265" t="s">
        <v>181</v>
      </c>
      <c r="AF72" s="265" t="s">
        <v>181</v>
      </c>
      <c r="AG72" s="265" t="s">
        <v>181</v>
      </c>
      <c r="AH72" s="265" t="s">
        <v>181</v>
      </c>
      <c r="AI72" s="265" t="s">
        <v>181</v>
      </c>
      <c r="AJ72" s="265" t="s">
        <v>181</v>
      </c>
      <c r="AK72" s="265" t="s">
        <v>181</v>
      </c>
      <c r="AL72" s="265" t="s">
        <v>181</v>
      </c>
      <c r="AM72" s="265" t="s">
        <v>181</v>
      </c>
      <c r="AN72" s="265" t="s">
        <v>181</v>
      </c>
      <c r="AO72" s="265" t="s">
        <v>181</v>
      </c>
      <c r="AP72" s="265" t="s">
        <v>181</v>
      </c>
      <c r="AQ72" s="265" t="s">
        <v>181</v>
      </c>
      <c r="AR72" s="265" t="s">
        <v>181</v>
      </c>
      <c r="AS72" s="265" t="s">
        <v>181</v>
      </c>
      <c r="AT72" s="265" t="s">
        <v>181</v>
      </c>
      <c r="AU72" s="265" t="s">
        <v>181</v>
      </c>
      <c r="AV72" s="265" t="s">
        <v>181</v>
      </c>
      <c r="AW72" s="265" t="s">
        <v>181</v>
      </c>
      <c r="AX72" s="265" t="s">
        <v>181</v>
      </c>
      <c r="AY72" s="265" t="s">
        <v>181</v>
      </c>
      <c r="AZ72" s="265" t="s">
        <v>181</v>
      </c>
      <c r="BA72" s="265" t="s">
        <v>181</v>
      </c>
      <c r="BB72" s="265" t="s">
        <v>181</v>
      </c>
      <c r="BC72" s="265"/>
      <c r="BD72" s="265"/>
      <c r="BE72" s="265"/>
      <c r="BF72" s="265"/>
      <c r="BG72" s="265"/>
      <c r="BH72" s="265"/>
      <c r="BI72" s="265"/>
      <c r="BJ72" s="265"/>
      <c r="BK72" s="265"/>
      <c r="BL72" s="265"/>
      <c r="BM72" s="265"/>
      <c r="BN72" s="265"/>
      <c r="BO72" s="265"/>
      <c r="BP72" s="265"/>
      <c r="BQ72" s="265"/>
      <c r="BR72" s="265"/>
      <c r="BS72" s="265"/>
      <c r="BT72" s="265"/>
      <c r="BU72" s="265"/>
      <c r="BV72" s="265"/>
      <c r="BW72" s="265"/>
      <c r="BX72" s="265"/>
      <c r="BY72" s="265"/>
      <c r="BZ72" s="265"/>
      <c r="CA72" s="265"/>
      <c r="CB72" s="265"/>
      <c r="CC72" s="265"/>
      <c r="CD72" s="265"/>
      <c r="CE72" s="265"/>
      <c r="CF72" s="265"/>
      <c r="CG72" s="265"/>
      <c r="CH72" s="265"/>
      <c r="CI72" s="265"/>
      <c r="CJ72" s="265"/>
      <c r="CK72" s="265"/>
      <c r="CL72" s="265"/>
      <c r="CM72" s="265"/>
      <c r="CN72" s="265"/>
      <c r="CO72" s="265"/>
      <c r="CP72" s="265"/>
      <c r="CQ72" s="265"/>
      <c r="CR72" s="265"/>
      <c r="CS72" s="265"/>
      <c r="CT72" s="265"/>
      <c r="CU72" s="265"/>
      <c r="CV72" s="265"/>
      <c r="CW72" s="265"/>
      <c r="CX72" s="265"/>
      <c r="CY72" s="265"/>
      <c r="CZ72" s="265"/>
      <c r="DA72" s="265"/>
      <c r="DB72" s="265"/>
      <c r="DC72" s="265"/>
      <c r="DD72" s="265"/>
      <c r="DE72" s="265"/>
      <c r="DF72" s="265"/>
      <c r="DG72" s="265"/>
      <c r="DH72" s="265"/>
      <c r="DI72" s="265"/>
      <c r="DJ72" s="265"/>
      <c r="DK72" s="265"/>
      <c r="DL72" s="265"/>
      <c r="DM72" s="265"/>
      <c r="DN72" s="265"/>
      <c r="DO72" s="265"/>
      <c r="DP72" s="265"/>
      <c r="DQ72" s="265"/>
      <c r="DR72" s="265"/>
      <c r="DS72" s="265"/>
      <c r="DT72" s="265"/>
      <c r="DU72" s="265"/>
      <c r="DV72" s="265"/>
      <c r="DW72" s="265"/>
      <c r="DX72" s="265"/>
      <c r="DY72" s="265"/>
      <c r="DZ72" s="265"/>
      <c r="EA72" s="265"/>
      <c r="EB72" s="265"/>
      <c r="EC72" s="265"/>
      <c r="ED72" s="265"/>
    </row>
    <row r="73" spans="21:134" ht="15" x14ac:dyDescent="0.25">
      <c r="U73" s="238" t="str">
        <f t="shared" si="2"/>
        <v/>
      </c>
      <c r="V73" s="265" t="s">
        <v>181</v>
      </c>
      <c r="W73" s="265" t="s">
        <v>181</v>
      </c>
      <c r="X73" s="265" t="s">
        <v>181</v>
      </c>
      <c r="Y73" s="265" t="s">
        <v>181</v>
      </c>
      <c r="Z73" s="265" t="s">
        <v>181</v>
      </c>
      <c r="AA73" s="265" t="s">
        <v>181</v>
      </c>
      <c r="AB73" s="265" t="s">
        <v>181</v>
      </c>
      <c r="AC73" s="265" t="s">
        <v>181</v>
      </c>
      <c r="AD73" s="265" t="s">
        <v>181</v>
      </c>
      <c r="AE73" s="265" t="s">
        <v>181</v>
      </c>
      <c r="AF73" s="265" t="s">
        <v>181</v>
      </c>
      <c r="AG73" s="265" t="s">
        <v>181</v>
      </c>
      <c r="AH73" s="265" t="s">
        <v>181</v>
      </c>
      <c r="AI73" s="265" t="s">
        <v>181</v>
      </c>
      <c r="AJ73" s="265" t="s">
        <v>181</v>
      </c>
      <c r="AK73" s="265" t="s">
        <v>181</v>
      </c>
      <c r="AL73" s="265" t="s">
        <v>181</v>
      </c>
      <c r="AM73" s="265" t="s">
        <v>181</v>
      </c>
      <c r="AN73" s="265" t="s">
        <v>181</v>
      </c>
      <c r="AO73" s="265" t="s">
        <v>181</v>
      </c>
      <c r="AP73" s="265" t="s">
        <v>181</v>
      </c>
      <c r="AQ73" s="265" t="s">
        <v>181</v>
      </c>
      <c r="AR73" s="265" t="s">
        <v>181</v>
      </c>
      <c r="AS73" s="265" t="s">
        <v>181</v>
      </c>
      <c r="AT73" s="265" t="s">
        <v>181</v>
      </c>
      <c r="AU73" s="265" t="s">
        <v>181</v>
      </c>
      <c r="AV73" s="265" t="s">
        <v>181</v>
      </c>
      <c r="AW73" s="265" t="s">
        <v>181</v>
      </c>
      <c r="AX73" s="265" t="s">
        <v>181</v>
      </c>
      <c r="AY73" s="265" t="s">
        <v>181</v>
      </c>
      <c r="AZ73" s="265" t="s">
        <v>181</v>
      </c>
      <c r="BA73" s="265" t="s">
        <v>181</v>
      </c>
      <c r="BB73" s="265" t="s">
        <v>181</v>
      </c>
      <c r="BC73" s="265"/>
      <c r="BD73" s="265"/>
      <c r="BE73" s="265"/>
      <c r="BF73" s="265"/>
      <c r="BG73" s="265"/>
      <c r="BH73" s="265"/>
      <c r="BI73" s="265"/>
      <c r="BJ73" s="265"/>
      <c r="BK73" s="265"/>
      <c r="BL73" s="265"/>
      <c r="BM73" s="265"/>
      <c r="BN73" s="265"/>
      <c r="BO73" s="265"/>
      <c r="BP73" s="265"/>
      <c r="BQ73" s="265"/>
      <c r="BR73" s="265"/>
      <c r="BS73" s="265"/>
      <c r="BT73" s="265"/>
      <c r="BU73" s="265"/>
      <c r="BV73" s="265"/>
      <c r="BW73" s="265"/>
      <c r="BX73" s="265"/>
      <c r="BY73" s="265"/>
      <c r="BZ73" s="265"/>
      <c r="CA73" s="265"/>
      <c r="CB73" s="265"/>
      <c r="CC73" s="265"/>
      <c r="CD73" s="265"/>
      <c r="CE73" s="265"/>
      <c r="CF73" s="265"/>
      <c r="CG73" s="265"/>
      <c r="CH73" s="265"/>
      <c r="CI73" s="265"/>
      <c r="CJ73" s="265"/>
      <c r="CK73" s="265"/>
      <c r="CL73" s="265"/>
      <c r="CM73" s="265"/>
      <c r="CN73" s="265"/>
      <c r="CO73" s="265"/>
      <c r="CP73" s="265"/>
      <c r="CQ73" s="265"/>
      <c r="CR73" s="265"/>
      <c r="CS73" s="265"/>
      <c r="CT73" s="265"/>
      <c r="CU73" s="265"/>
      <c r="CV73" s="265"/>
      <c r="CW73" s="265"/>
      <c r="CX73" s="265"/>
      <c r="CY73" s="265"/>
      <c r="CZ73" s="265"/>
      <c r="DA73" s="265"/>
      <c r="DB73" s="265"/>
      <c r="DC73" s="265"/>
      <c r="DD73" s="265"/>
      <c r="DE73" s="265"/>
      <c r="DF73" s="265"/>
      <c r="DG73" s="265"/>
      <c r="DH73" s="265"/>
      <c r="DI73" s="265"/>
      <c r="DJ73" s="265"/>
      <c r="DK73" s="265"/>
      <c r="DL73" s="265"/>
      <c r="DM73" s="265"/>
      <c r="DN73" s="265"/>
      <c r="DO73" s="265"/>
      <c r="DP73" s="265"/>
      <c r="DQ73" s="265"/>
      <c r="DR73" s="265"/>
      <c r="DS73" s="265"/>
      <c r="DT73" s="265"/>
      <c r="DU73" s="265"/>
      <c r="DV73" s="265"/>
      <c r="DW73" s="265"/>
      <c r="DX73" s="265"/>
      <c r="DY73" s="265"/>
      <c r="DZ73" s="265"/>
      <c r="EA73" s="265"/>
      <c r="EB73" s="265"/>
      <c r="EC73" s="265"/>
      <c r="ED73" s="265"/>
    </row>
    <row r="74" spans="21:134" ht="15" x14ac:dyDescent="0.25">
      <c r="U74" s="238" t="str">
        <f t="shared" si="2"/>
        <v/>
      </c>
      <c r="V74" s="265" t="s">
        <v>181</v>
      </c>
      <c r="W74" s="265" t="s">
        <v>181</v>
      </c>
      <c r="X74" s="265" t="s">
        <v>181</v>
      </c>
      <c r="Y74" s="265" t="s">
        <v>181</v>
      </c>
      <c r="Z74" s="265" t="s">
        <v>181</v>
      </c>
      <c r="AA74" s="265" t="s">
        <v>181</v>
      </c>
      <c r="AB74" s="265" t="s">
        <v>181</v>
      </c>
      <c r="AC74" s="265" t="s">
        <v>181</v>
      </c>
      <c r="AD74" s="265" t="s">
        <v>181</v>
      </c>
      <c r="AE74" s="265" t="s">
        <v>181</v>
      </c>
      <c r="AF74" s="265" t="s">
        <v>181</v>
      </c>
      <c r="AG74" s="265" t="s">
        <v>181</v>
      </c>
      <c r="AH74" s="265" t="s">
        <v>181</v>
      </c>
      <c r="AI74" s="265" t="s">
        <v>181</v>
      </c>
      <c r="AJ74" s="265" t="s">
        <v>181</v>
      </c>
      <c r="AK74" s="265" t="s">
        <v>181</v>
      </c>
      <c r="AL74" s="265" t="s">
        <v>181</v>
      </c>
      <c r="AM74" s="265" t="s">
        <v>181</v>
      </c>
      <c r="AN74" s="265" t="s">
        <v>181</v>
      </c>
      <c r="AO74" s="265" t="s">
        <v>181</v>
      </c>
      <c r="AP74" s="265" t="s">
        <v>181</v>
      </c>
      <c r="AQ74" s="265" t="s">
        <v>181</v>
      </c>
      <c r="AR74" s="265" t="s">
        <v>181</v>
      </c>
      <c r="AS74" s="265" t="s">
        <v>181</v>
      </c>
      <c r="AT74" s="265" t="s">
        <v>181</v>
      </c>
      <c r="AU74" s="265" t="s">
        <v>181</v>
      </c>
      <c r="AV74" s="265" t="s">
        <v>181</v>
      </c>
      <c r="AW74" s="265" t="s">
        <v>181</v>
      </c>
      <c r="AX74" s="265" t="s">
        <v>181</v>
      </c>
      <c r="AY74" s="265" t="s">
        <v>181</v>
      </c>
      <c r="AZ74" s="265" t="s">
        <v>181</v>
      </c>
      <c r="BA74" s="265" t="s">
        <v>181</v>
      </c>
      <c r="BB74" s="265" t="s">
        <v>181</v>
      </c>
      <c r="BC74" s="265"/>
      <c r="BD74" s="265"/>
      <c r="BE74" s="265"/>
      <c r="BF74" s="265"/>
      <c r="BG74" s="265"/>
      <c r="BH74" s="265"/>
      <c r="BI74" s="265"/>
      <c r="BJ74" s="265"/>
      <c r="BK74" s="265"/>
      <c r="BL74" s="265"/>
      <c r="BM74" s="265"/>
      <c r="BN74" s="265"/>
      <c r="BO74" s="265"/>
      <c r="BP74" s="265"/>
      <c r="BQ74" s="265"/>
      <c r="BR74" s="265"/>
      <c r="BS74" s="265"/>
      <c r="BT74" s="265"/>
      <c r="BU74" s="265"/>
      <c r="BV74" s="265"/>
      <c r="BW74" s="265"/>
      <c r="BX74" s="265"/>
      <c r="BY74" s="265"/>
      <c r="BZ74" s="265"/>
      <c r="CA74" s="265"/>
      <c r="CB74" s="265"/>
      <c r="CC74" s="265"/>
      <c r="CD74" s="265"/>
      <c r="CE74" s="265"/>
      <c r="CF74" s="265"/>
      <c r="CG74" s="265"/>
      <c r="CH74" s="265"/>
      <c r="CI74" s="265"/>
      <c r="CJ74" s="265"/>
      <c r="CK74" s="265"/>
      <c r="CL74" s="265"/>
      <c r="CM74" s="265"/>
      <c r="CN74" s="265"/>
      <c r="CO74" s="265"/>
      <c r="CP74" s="265"/>
      <c r="CQ74" s="265"/>
      <c r="CR74" s="265"/>
      <c r="CS74" s="265"/>
      <c r="CT74" s="265"/>
      <c r="CU74" s="265"/>
      <c r="CV74" s="265"/>
      <c r="CW74" s="265"/>
      <c r="CX74" s="265"/>
      <c r="CY74" s="265"/>
      <c r="CZ74" s="265"/>
      <c r="DA74" s="265"/>
      <c r="DB74" s="265"/>
      <c r="DC74" s="265"/>
      <c r="DD74" s="265"/>
      <c r="DE74" s="265"/>
      <c r="DF74" s="265"/>
      <c r="DG74" s="265"/>
      <c r="DH74" s="265"/>
      <c r="DI74" s="265"/>
      <c r="DJ74" s="265"/>
      <c r="DK74" s="265"/>
      <c r="DL74" s="265"/>
      <c r="DM74" s="265"/>
      <c r="DN74" s="265"/>
      <c r="DO74" s="265"/>
      <c r="DP74" s="265"/>
      <c r="DQ74" s="265"/>
      <c r="DR74" s="265"/>
      <c r="DS74" s="265"/>
      <c r="DT74" s="265"/>
      <c r="DU74" s="265"/>
      <c r="DV74" s="265"/>
      <c r="DW74" s="265"/>
      <c r="DX74" s="265"/>
      <c r="DY74" s="265"/>
      <c r="DZ74" s="265"/>
      <c r="EA74" s="265"/>
      <c r="EB74" s="265"/>
      <c r="EC74" s="265"/>
      <c r="ED74" s="265"/>
    </row>
    <row r="75" spans="21:134" ht="15" x14ac:dyDescent="0.25">
      <c r="U75" s="238" t="str">
        <f t="shared" si="2"/>
        <v/>
      </c>
      <c r="V75" s="265" t="s">
        <v>181</v>
      </c>
      <c r="W75" s="265" t="s">
        <v>181</v>
      </c>
      <c r="X75" s="265" t="s">
        <v>181</v>
      </c>
      <c r="Y75" s="265" t="s">
        <v>181</v>
      </c>
      <c r="Z75" s="265" t="s">
        <v>181</v>
      </c>
      <c r="AA75" s="265" t="s">
        <v>181</v>
      </c>
      <c r="AB75" s="265" t="s">
        <v>181</v>
      </c>
      <c r="AC75" s="265" t="s">
        <v>181</v>
      </c>
      <c r="AD75" s="265" t="s">
        <v>181</v>
      </c>
      <c r="AE75" s="265" t="s">
        <v>181</v>
      </c>
      <c r="AF75" s="265" t="s">
        <v>181</v>
      </c>
      <c r="AG75" s="265" t="s">
        <v>181</v>
      </c>
      <c r="AH75" s="265" t="s">
        <v>181</v>
      </c>
      <c r="AI75" s="265" t="s">
        <v>181</v>
      </c>
      <c r="AJ75" s="265" t="s">
        <v>181</v>
      </c>
      <c r="AK75" s="265" t="s">
        <v>181</v>
      </c>
      <c r="AL75" s="265" t="s">
        <v>181</v>
      </c>
      <c r="AM75" s="265" t="s">
        <v>181</v>
      </c>
      <c r="AN75" s="265" t="s">
        <v>181</v>
      </c>
      <c r="AO75" s="265" t="s">
        <v>181</v>
      </c>
      <c r="AP75" s="265" t="s">
        <v>181</v>
      </c>
      <c r="AQ75" s="265" t="s">
        <v>181</v>
      </c>
      <c r="AR75" s="265" t="s">
        <v>181</v>
      </c>
      <c r="AS75" s="265" t="s">
        <v>181</v>
      </c>
      <c r="AT75" s="265" t="s">
        <v>181</v>
      </c>
      <c r="AU75" s="265" t="s">
        <v>181</v>
      </c>
      <c r="AV75" s="265" t="s">
        <v>181</v>
      </c>
      <c r="AW75" s="265" t="s">
        <v>181</v>
      </c>
      <c r="AX75" s="265" t="s">
        <v>181</v>
      </c>
      <c r="AY75" s="265" t="s">
        <v>181</v>
      </c>
      <c r="AZ75" s="265" t="s">
        <v>181</v>
      </c>
      <c r="BA75" s="265" t="s">
        <v>181</v>
      </c>
      <c r="BB75" s="265" t="s">
        <v>181</v>
      </c>
      <c r="BC75" s="265"/>
      <c r="BD75" s="265"/>
      <c r="BE75" s="265"/>
      <c r="BF75" s="265"/>
      <c r="BG75" s="265"/>
      <c r="BH75" s="265"/>
      <c r="BI75" s="265"/>
      <c r="BJ75" s="265"/>
      <c r="BK75" s="265"/>
      <c r="BL75" s="265"/>
      <c r="BM75" s="265"/>
      <c r="BN75" s="265"/>
      <c r="BO75" s="265"/>
      <c r="BP75" s="265"/>
      <c r="BQ75" s="265"/>
      <c r="BR75" s="265"/>
      <c r="BS75" s="265"/>
      <c r="BT75" s="265"/>
      <c r="BU75" s="265"/>
      <c r="BV75" s="265"/>
      <c r="BW75" s="265"/>
      <c r="BX75" s="265"/>
      <c r="BY75" s="265"/>
      <c r="BZ75" s="265"/>
      <c r="CA75" s="265"/>
      <c r="CB75" s="265"/>
      <c r="CC75" s="265"/>
      <c r="CD75" s="265"/>
      <c r="CE75" s="265"/>
      <c r="CF75" s="265"/>
      <c r="CG75" s="265"/>
      <c r="CH75" s="265"/>
      <c r="CI75" s="265"/>
      <c r="CJ75" s="265"/>
      <c r="CK75" s="265"/>
      <c r="CL75" s="265"/>
      <c r="CM75" s="265"/>
      <c r="CN75" s="265"/>
      <c r="CO75" s="265"/>
      <c r="CP75" s="265"/>
      <c r="CQ75" s="265"/>
      <c r="CR75" s="265"/>
      <c r="CS75" s="265"/>
      <c r="CT75" s="265"/>
      <c r="CU75" s="265"/>
      <c r="CV75" s="265"/>
      <c r="CW75" s="265"/>
      <c r="CX75" s="265"/>
      <c r="CY75" s="265"/>
      <c r="CZ75" s="265"/>
      <c r="DA75" s="265"/>
      <c r="DB75" s="265"/>
      <c r="DC75" s="265"/>
      <c r="DD75" s="265"/>
      <c r="DE75" s="265"/>
      <c r="DF75" s="265"/>
      <c r="DG75" s="265"/>
      <c r="DH75" s="265"/>
      <c r="DI75" s="265"/>
      <c r="DJ75" s="265"/>
      <c r="DK75" s="265"/>
      <c r="DL75" s="265"/>
      <c r="DM75" s="265"/>
      <c r="DN75" s="265"/>
      <c r="DO75" s="265"/>
      <c r="DP75" s="265"/>
      <c r="DQ75" s="265"/>
      <c r="DR75" s="265"/>
      <c r="DS75" s="265"/>
      <c r="DT75" s="265"/>
      <c r="DU75" s="265"/>
      <c r="DV75" s="265"/>
      <c r="DW75" s="265"/>
      <c r="DX75" s="265"/>
      <c r="DY75" s="265"/>
      <c r="DZ75" s="265"/>
      <c r="EA75" s="265"/>
      <c r="EB75" s="265"/>
      <c r="EC75" s="265"/>
      <c r="ED75" s="265"/>
    </row>
    <row r="76" spans="21:134" ht="15" x14ac:dyDescent="0.25">
      <c r="U76" s="238" t="str">
        <f t="shared" si="2"/>
        <v/>
      </c>
      <c r="V76" s="265" t="s">
        <v>181</v>
      </c>
      <c r="W76" s="265" t="s">
        <v>181</v>
      </c>
      <c r="X76" s="265" t="s">
        <v>181</v>
      </c>
      <c r="Y76" s="265" t="s">
        <v>181</v>
      </c>
      <c r="Z76" s="265" t="s">
        <v>181</v>
      </c>
      <c r="AA76" s="265" t="s">
        <v>181</v>
      </c>
      <c r="AB76" s="265" t="s">
        <v>181</v>
      </c>
      <c r="AC76" s="265" t="s">
        <v>181</v>
      </c>
      <c r="AD76" s="265" t="s">
        <v>181</v>
      </c>
      <c r="AE76" s="265" t="s">
        <v>181</v>
      </c>
      <c r="AF76" s="265" t="s">
        <v>181</v>
      </c>
      <c r="AG76" s="265" t="s">
        <v>181</v>
      </c>
      <c r="AH76" s="265" t="s">
        <v>181</v>
      </c>
      <c r="AI76" s="265" t="s">
        <v>181</v>
      </c>
      <c r="AJ76" s="265" t="s">
        <v>181</v>
      </c>
      <c r="AK76" s="265" t="s">
        <v>181</v>
      </c>
      <c r="AL76" s="265" t="s">
        <v>181</v>
      </c>
      <c r="AM76" s="265" t="s">
        <v>181</v>
      </c>
      <c r="AN76" s="265" t="s">
        <v>181</v>
      </c>
      <c r="AO76" s="265" t="s">
        <v>181</v>
      </c>
      <c r="AP76" s="265" t="s">
        <v>181</v>
      </c>
      <c r="AQ76" s="265" t="s">
        <v>181</v>
      </c>
      <c r="AR76" s="265" t="s">
        <v>181</v>
      </c>
      <c r="AS76" s="265" t="s">
        <v>181</v>
      </c>
      <c r="AT76" s="265" t="s">
        <v>181</v>
      </c>
      <c r="AU76" s="265" t="s">
        <v>181</v>
      </c>
      <c r="AV76" s="265" t="s">
        <v>181</v>
      </c>
      <c r="AW76" s="265" t="s">
        <v>181</v>
      </c>
      <c r="AX76" s="265" t="s">
        <v>181</v>
      </c>
      <c r="AY76" s="265" t="s">
        <v>181</v>
      </c>
      <c r="AZ76" s="265" t="s">
        <v>181</v>
      </c>
      <c r="BA76" s="265" t="s">
        <v>181</v>
      </c>
      <c r="BB76" s="265" t="s">
        <v>181</v>
      </c>
      <c r="BC76" s="265"/>
      <c r="BD76" s="265"/>
      <c r="BE76" s="265"/>
      <c r="BF76" s="265"/>
      <c r="BG76" s="265"/>
      <c r="BH76" s="265"/>
      <c r="BI76" s="265"/>
      <c r="BJ76" s="265"/>
      <c r="BK76" s="265"/>
      <c r="BL76" s="265"/>
      <c r="BM76" s="265"/>
      <c r="BN76" s="265"/>
      <c r="BO76" s="265"/>
      <c r="BP76" s="265"/>
      <c r="BQ76" s="265"/>
      <c r="BR76" s="265"/>
      <c r="BS76" s="265"/>
      <c r="BT76" s="265"/>
      <c r="BU76" s="265"/>
      <c r="BV76" s="265"/>
      <c r="BW76" s="265"/>
      <c r="BX76" s="265"/>
      <c r="BY76" s="265"/>
      <c r="BZ76" s="265"/>
      <c r="CA76" s="265"/>
      <c r="CB76" s="265"/>
      <c r="CC76" s="265"/>
      <c r="CD76" s="265"/>
      <c r="CE76" s="265"/>
      <c r="CF76" s="265"/>
      <c r="CG76" s="265"/>
      <c r="CH76" s="265"/>
      <c r="CI76" s="265"/>
      <c r="CJ76" s="265"/>
      <c r="CK76" s="265"/>
      <c r="CL76" s="265"/>
      <c r="CM76" s="265"/>
      <c r="CN76" s="265"/>
      <c r="CO76" s="265"/>
      <c r="CP76" s="265"/>
      <c r="CQ76" s="265"/>
      <c r="CR76" s="265"/>
      <c r="CS76" s="265"/>
      <c r="CT76" s="265"/>
      <c r="CU76" s="265"/>
      <c r="CV76" s="265"/>
      <c r="CW76" s="265"/>
      <c r="CX76" s="265"/>
      <c r="CY76" s="265"/>
      <c r="CZ76" s="265"/>
      <c r="DA76" s="265"/>
      <c r="DB76" s="265"/>
      <c r="DC76" s="265"/>
      <c r="DD76" s="265"/>
      <c r="DE76" s="265"/>
      <c r="DF76" s="265"/>
      <c r="DG76" s="265"/>
      <c r="DH76" s="265"/>
      <c r="DI76" s="265"/>
      <c r="DJ76" s="265"/>
      <c r="DK76" s="265"/>
      <c r="DL76" s="265"/>
      <c r="DM76" s="265"/>
      <c r="DN76" s="265"/>
      <c r="DO76" s="265"/>
      <c r="DP76" s="265"/>
      <c r="DQ76" s="265"/>
      <c r="DR76" s="265"/>
      <c r="DS76" s="265"/>
      <c r="DT76" s="265"/>
      <c r="DU76" s="265"/>
      <c r="DV76" s="265"/>
      <c r="DW76" s="265"/>
      <c r="DX76" s="265"/>
      <c r="DY76" s="265"/>
      <c r="DZ76" s="265"/>
      <c r="EA76" s="265"/>
      <c r="EB76" s="265"/>
      <c r="EC76" s="265"/>
      <c r="ED76" s="265"/>
    </row>
    <row r="77" spans="21:134" ht="15" x14ac:dyDescent="0.25">
      <c r="U77" s="238" t="str">
        <f t="shared" si="2"/>
        <v/>
      </c>
      <c r="V77" s="265" t="s">
        <v>181</v>
      </c>
      <c r="W77" s="265" t="s">
        <v>181</v>
      </c>
      <c r="X77" s="265" t="s">
        <v>181</v>
      </c>
      <c r="Y77" s="265" t="s">
        <v>181</v>
      </c>
      <c r="Z77" s="265" t="s">
        <v>181</v>
      </c>
      <c r="AA77" s="265" t="s">
        <v>181</v>
      </c>
      <c r="AB77" s="265" t="s">
        <v>181</v>
      </c>
      <c r="AC77" s="265" t="s">
        <v>181</v>
      </c>
      <c r="AD77" s="265" t="s">
        <v>181</v>
      </c>
      <c r="AE77" s="265" t="s">
        <v>181</v>
      </c>
      <c r="AF77" s="265" t="s">
        <v>181</v>
      </c>
      <c r="AG77" s="265" t="s">
        <v>181</v>
      </c>
      <c r="AH77" s="265" t="s">
        <v>181</v>
      </c>
      <c r="AI77" s="265" t="s">
        <v>181</v>
      </c>
      <c r="AJ77" s="265" t="s">
        <v>181</v>
      </c>
      <c r="AK77" s="265" t="s">
        <v>181</v>
      </c>
      <c r="AL77" s="265" t="s">
        <v>181</v>
      </c>
      <c r="AM77" s="265" t="s">
        <v>181</v>
      </c>
      <c r="AN77" s="265" t="s">
        <v>181</v>
      </c>
      <c r="AO77" s="265" t="s">
        <v>181</v>
      </c>
      <c r="AP77" s="265" t="s">
        <v>181</v>
      </c>
      <c r="AQ77" s="265" t="s">
        <v>181</v>
      </c>
      <c r="AR77" s="265" t="s">
        <v>181</v>
      </c>
      <c r="AS77" s="265" t="s">
        <v>181</v>
      </c>
      <c r="AT77" s="265" t="s">
        <v>181</v>
      </c>
      <c r="AU77" s="265" t="s">
        <v>181</v>
      </c>
      <c r="AV77" s="265" t="s">
        <v>181</v>
      </c>
      <c r="AW77" s="265" t="s">
        <v>181</v>
      </c>
      <c r="AX77" s="265" t="s">
        <v>181</v>
      </c>
      <c r="AY77" s="265" t="s">
        <v>181</v>
      </c>
      <c r="AZ77" s="265" t="s">
        <v>181</v>
      </c>
      <c r="BA77" s="265" t="s">
        <v>181</v>
      </c>
      <c r="BB77" s="265" t="s">
        <v>181</v>
      </c>
      <c r="BC77" s="265"/>
      <c r="BD77" s="265"/>
      <c r="BE77" s="265"/>
      <c r="BF77" s="265"/>
      <c r="BG77" s="265"/>
      <c r="BH77" s="265"/>
      <c r="BI77" s="265"/>
      <c r="BJ77" s="265"/>
      <c r="BK77" s="265"/>
      <c r="BL77" s="265"/>
      <c r="BM77" s="265"/>
      <c r="BN77" s="265"/>
      <c r="BO77" s="265"/>
      <c r="BP77" s="265"/>
      <c r="BQ77" s="265"/>
      <c r="BR77" s="265"/>
      <c r="BS77" s="265"/>
      <c r="BT77" s="265"/>
      <c r="BU77" s="265"/>
      <c r="BV77" s="265"/>
      <c r="BW77" s="265"/>
      <c r="BX77" s="265"/>
      <c r="BY77" s="265"/>
      <c r="BZ77" s="265"/>
      <c r="CA77" s="265"/>
      <c r="CB77" s="265"/>
      <c r="CC77" s="265"/>
      <c r="CD77" s="265"/>
      <c r="CE77" s="265"/>
      <c r="CF77" s="265"/>
      <c r="CG77" s="265"/>
      <c r="CH77" s="265"/>
      <c r="CI77" s="265"/>
      <c r="CJ77" s="265"/>
      <c r="CK77" s="265"/>
      <c r="CL77" s="265"/>
      <c r="CM77" s="265"/>
      <c r="CN77" s="265"/>
      <c r="CO77" s="265"/>
      <c r="CP77" s="265"/>
      <c r="CQ77" s="265"/>
      <c r="CR77" s="265"/>
      <c r="CS77" s="265"/>
      <c r="CT77" s="265"/>
      <c r="CU77" s="265"/>
      <c r="CV77" s="265"/>
      <c r="CW77" s="265"/>
      <c r="CX77" s="265"/>
      <c r="CY77" s="265"/>
      <c r="CZ77" s="265"/>
      <c r="DA77" s="265"/>
      <c r="DB77" s="265"/>
      <c r="DC77" s="265"/>
      <c r="DD77" s="265"/>
      <c r="DE77" s="265"/>
      <c r="DF77" s="265"/>
      <c r="DG77" s="265"/>
      <c r="DH77" s="265"/>
      <c r="DI77" s="265"/>
      <c r="DJ77" s="265"/>
      <c r="DK77" s="265"/>
      <c r="DL77" s="265"/>
      <c r="DM77" s="265"/>
      <c r="DN77" s="265"/>
      <c r="DO77" s="265"/>
      <c r="DP77" s="265"/>
      <c r="DQ77" s="265"/>
      <c r="DR77" s="265"/>
      <c r="DS77" s="265"/>
      <c r="DT77" s="265"/>
      <c r="DU77" s="265"/>
      <c r="DV77" s="265"/>
      <c r="DW77" s="265"/>
      <c r="DX77" s="265"/>
      <c r="DY77" s="265"/>
      <c r="DZ77" s="265"/>
      <c r="EA77" s="265"/>
      <c r="EB77" s="265"/>
      <c r="EC77" s="265"/>
      <c r="ED77" s="265"/>
    </row>
    <row r="78" spans="21:134" ht="15" x14ac:dyDescent="0.25">
      <c r="U78" s="238" t="str">
        <f t="shared" si="2"/>
        <v/>
      </c>
      <c r="V78" s="265" t="s">
        <v>181</v>
      </c>
      <c r="W78" s="265" t="s">
        <v>181</v>
      </c>
      <c r="X78" s="265" t="s">
        <v>181</v>
      </c>
      <c r="Y78" s="265" t="s">
        <v>181</v>
      </c>
      <c r="Z78" s="265" t="s">
        <v>181</v>
      </c>
      <c r="AA78" s="265" t="s">
        <v>181</v>
      </c>
      <c r="AB78" s="265" t="s">
        <v>181</v>
      </c>
      <c r="AC78" s="265" t="s">
        <v>181</v>
      </c>
      <c r="AD78" s="265" t="s">
        <v>181</v>
      </c>
      <c r="AE78" s="265" t="s">
        <v>181</v>
      </c>
      <c r="AF78" s="265" t="s">
        <v>181</v>
      </c>
      <c r="AG78" s="265" t="s">
        <v>181</v>
      </c>
      <c r="AH78" s="265" t="s">
        <v>181</v>
      </c>
      <c r="AI78" s="265" t="s">
        <v>181</v>
      </c>
      <c r="AJ78" s="265" t="s">
        <v>181</v>
      </c>
      <c r="AK78" s="265" t="s">
        <v>181</v>
      </c>
      <c r="AL78" s="265" t="s">
        <v>181</v>
      </c>
      <c r="AM78" s="265" t="s">
        <v>181</v>
      </c>
      <c r="AN78" s="265" t="s">
        <v>181</v>
      </c>
      <c r="AO78" s="265" t="s">
        <v>181</v>
      </c>
      <c r="AP78" s="265" t="s">
        <v>181</v>
      </c>
      <c r="AQ78" s="265" t="s">
        <v>181</v>
      </c>
      <c r="AR78" s="265" t="s">
        <v>181</v>
      </c>
      <c r="AS78" s="265" t="s">
        <v>181</v>
      </c>
      <c r="AT78" s="265" t="s">
        <v>181</v>
      </c>
      <c r="AU78" s="265" t="s">
        <v>181</v>
      </c>
      <c r="AV78" s="265" t="s">
        <v>181</v>
      </c>
      <c r="AW78" s="265" t="s">
        <v>181</v>
      </c>
      <c r="AX78" s="265" t="s">
        <v>181</v>
      </c>
      <c r="AY78" s="265" t="s">
        <v>181</v>
      </c>
      <c r="AZ78" s="265" t="s">
        <v>181</v>
      </c>
      <c r="BA78" s="265" t="s">
        <v>181</v>
      </c>
      <c r="BB78" s="265" t="s">
        <v>181</v>
      </c>
      <c r="BC78" s="265"/>
      <c r="BD78" s="265"/>
      <c r="BE78" s="265"/>
      <c r="BF78" s="265"/>
      <c r="BG78" s="265"/>
      <c r="BH78" s="265"/>
      <c r="BI78" s="265"/>
      <c r="BJ78" s="265"/>
      <c r="BK78" s="265"/>
      <c r="BL78" s="265"/>
      <c r="BM78" s="265"/>
      <c r="BN78" s="265"/>
      <c r="BO78" s="265"/>
      <c r="BP78" s="265"/>
      <c r="BQ78" s="265"/>
      <c r="BR78" s="265"/>
      <c r="BS78" s="265"/>
      <c r="BT78" s="265"/>
      <c r="BU78" s="265"/>
      <c r="BV78" s="265"/>
      <c r="BW78" s="265"/>
      <c r="BX78" s="265"/>
      <c r="BY78" s="265"/>
      <c r="BZ78" s="265"/>
      <c r="CA78" s="265"/>
      <c r="CB78" s="265"/>
      <c r="CC78" s="265"/>
      <c r="CD78" s="265"/>
      <c r="CE78" s="265"/>
      <c r="CF78" s="265"/>
      <c r="CG78" s="265"/>
      <c r="CH78" s="265"/>
      <c r="CI78" s="265"/>
      <c r="CJ78" s="265"/>
      <c r="CK78" s="265"/>
      <c r="CL78" s="265"/>
      <c r="CM78" s="265"/>
      <c r="CN78" s="265"/>
      <c r="CO78" s="265"/>
      <c r="CP78" s="265"/>
      <c r="CQ78" s="265"/>
      <c r="CR78" s="265"/>
      <c r="CS78" s="265"/>
      <c r="CT78" s="265"/>
      <c r="CU78" s="265"/>
      <c r="CV78" s="265"/>
      <c r="CW78" s="265"/>
      <c r="CX78" s="265"/>
      <c r="CY78" s="265"/>
      <c r="CZ78" s="265"/>
      <c r="DA78" s="265"/>
      <c r="DB78" s="265"/>
      <c r="DC78" s="265"/>
      <c r="DD78" s="265"/>
      <c r="DE78" s="265"/>
      <c r="DF78" s="265"/>
      <c r="DG78" s="265"/>
      <c r="DH78" s="265"/>
      <c r="DI78" s="265"/>
      <c r="DJ78" s="265"/>
      <c r="DK78" s="265"/>
      <c r="DL78" s="265"/>
      <c r="DM78" s="265"/>
      <c r="DN78" s="265"/>
      <c r="DO78" s="265"/>
      <c r="DP78" s="265"/>
      <c r="DQ78" s="265"/>
      <c r="DR78" s="265"/>
      <c r="DS78" s="265"/>
      <c r="DT78" s="265"/>
      <c r="DU78" s="265"/>
      <c r="DV78" s="265"/>
      <c r="DW78" s="265"/>
      <c r="DX78" s="265"/>
      <c r="DY78" s="265"/>
      <c r="DZ78" s="265"/>
      <c r="EA78" s="265"/>
      <c r="EB78" s="265"/>
      <c r="EC78" s="265"/>
      <c r="ED78" s="265"/>
    </row>
    <row r="79" spans="21:134" ht="15" x14ac:dyDescent="0.25">
      <c r="U79" s="238" t="str">
        <f t="shared" si="2"/>
        <v/>
      </c>
      <c r="V79" s="265" t="s">
        <v>181</v>
      </c>
      <c r="W79" s="265" t="s">
        <v>181</v>
      </c>
      <c r="X79" s="265" t="s">
        <v>181</v>
      </c>
      <c r="Y79" s="265" t="s">
        <v>181</v>
      </c>
      <c r="Z79" s="265" t="s">
        <v>181</v>
      </c>
      <c r="AA79" s="265" t="s">
        <v>181</v>
      </c>
      <c r="AB79" s="265" t="s">
        <v>181</v>
      </c>
      <c r="AC79" s="265" t="s">
        <v>181</v>
      </c>
      <c r="AD79" s="265" t="s">
        <v>181</v>
      </c>
      <c r="AE79" s="265" t="s">
        <v>181</v>
      </c>
      <c r="AF79" s="265" t="s">
        <v>181</v>
      </c>
      <c r="AG79" s="265" t="s">
        <v>181</v>
      </c>
      <c r="AH79" s="265" t="s">
        <v>181</v>
      </c>
      <c r="AI79" s="265" t="s">
        <v>181</v>
      </c>
      <c r="AJ79" s="265" t="s">
        <v>181</v>
      </c>
      <c r="AK79" s="265" t="s">
        <v>181</v>
      </c>
      <c r="AL79" s="265" t="s">
        <v>181</v>
      </c>
      <c r="AM79" s="265" t="s">
        <v>181</v>
      </c>
      <c r="AN79" s="265" t="s">
        <v>181</v>
      </c>
      <c r="AO79" s="265" t="s">
        <v>181</v>
      </c>
      <c r="AP79" s="265" t="s">
        <v>181</v>
      </c>
      <c r="AQ79" s="265" t="s">
        <v>181</v>
      </c>
      <c r="AR79" s="265" t="s">
        <v>181</v>
      </c>
      <c r="AS79" s="265" t="s">
        <v>181</v>
      </c>
      <c r="AT79" s="265" t="s">
        <v>181</v>
      </c>
      <c r="AU79" s="265" t="s">
        <v>181</v>
      </c>
      <c r="AV79" s="265" t="s">
        <v>181</v>
      </c>
      <c r="AW79" s="265" t="s">
        <v>181</v>
      </c>
      <c r="AX79" s="265" t="s">
        <v>181</v>
      </c>
      <c r="AY79" s="265" t="s">
        <v>181</v>
      </c>
      <c r="AZ79" s="265" t="s">
        <v>181</v>
      </c>
      <c r="BA79" s="265" t="s">
        <v>181</v>
      </c>
      <c r="BB79" s="265" t="s">
        <v>181</v>
      </c>
      <c r="BC79" s="265"/>
      <c r="BD79" s="265"/>
      <c r="BE79" s="265"/>
      <c r="BF79" s="265"/>
      <c r="BG79" s="265"/>
      <c r="BH79" s="265"/>
      <c r="BI79" s="265"/>
      <c r="BJ79" s="265"/>
      <c r="BK79" s="265"/>
      <c r="BL79" s="265"/>
      <c r="BM79" s="265"/>
      <c r="BN79" s="265"/>
      <c r="BO79" s="265"/>
      <c r="BP79" s="265"/>
      <c r="BQ79" s="265"/>
      <c r="BR79" s="265"/>
      <c r="BS79" s="265"/>
      <c r="BT79" s="265"/>
      <c r="BU79" s="265"/>
      <c r="BV79" s="265"/>
      <c r="BW79" s="265"/>
      <c r="BX79" s="265"/>
      <c r="BY79" s="265"/>
      <c r="BZ79" s="265"/>
      <c r="CA79" s="265"/>
      <c r="CB79" s="265"/>
      <c r="CC79" s="265"/>
      <c r="CD79" s="265"/>
      <c r="CE79" s="265"/>
      <c r="CF79" s="265"/>
      <c r="CG79" s="265"/>
      <c r="CH79" s="265"/>
      <c r="CI79" s="265"/>
      <c r="CJ79" s="265"/>
      <c r="CK79" s="265"/>
      <c r="CL79" s="265"/>
      <c r="CM79" s="265"/>
      <c r="CN79" s="265"/>
      <c r="CO79" s="265"/>
      <c r="CP79" s="265"/>
      <c r="CQ79" s="265"/>
      <c r="CR79" s="265"/>
      <c r="CS79" s="265"/>
      <c r="CT79" s="265"/>
      <c r="CU79" s="265"/>
      <c r="CV79" s="265"/>
      <c r="CW79" s="265"/>
      <c r="CX79" s="265"/>
      <c r="CY79" s="265"/>
      <c r="CZ79" s="265"/>
      <c r="DA79" s="265"/>
      <c r="DB79" s="265"/>
      <c r="DC79" s="265"/>
      <c r="DD79" s="265"/>
      <c r="DE79" s="265"/>
      <c r="DF79" s="265"/>
      <c r="DG79" s="265"/>
      <c r="DH79" s="265"/>
      <c r="DI79" s="265"/>
      <c r="DJ79" s="265"/>
      <c r="DK79" s="265"/>
      <c r="DL79" s="265"/>
      <c r="DM79" s="265"/>
      <c r="DN79" s="265"/>
      <c r="DO79" s="265"/>
      <c r="DP79" s="265"/>
      <c r="DQ79" s="265"/>
      <c r="DR79" s="265"/>
      <c r="DS79" s="265"/>
      <c r="DT79" s="265"/>
      <c r="DU79" s="265"/>
      <c r="DV79" s="265"/>
      <c r="DW79" s="265"/>
      <c r="DX79" s="265"/>
      <c r="DY79" s="265"/>
      <c r="DZ79" s="265"/>
      <c r="EA79" s="265"/>
      <c r="EB79" s="265"/>
      <c r="EC79" s="265"/>
      <c r="ED79" s="265"/>
    </row>
    <row r="80" spans="21:134" ht="15" x14ac:dyDescent="0.25">
      <c r="U80" s="238" t="str">
        <f t="shared" si="2"/>
        <v/>
      </c>
      <c r="V80" s="265" t="s">
        <v>181</v>
      </c>
      <c r="W80" s="265" t="s">
        <v>181</v>
      </c>
      <c r="X80" s="265" t="s">
        <v>181</v>
      </c>
      <c r="Y80" s="265" t="s">
        <v>181</v>
      </c>
      <c r="Z80" s="265" t="s">
        <v>181</v>
      </c>
      <c r="AA80" s="265" t="s">
        <v>181</v>
      </c>
      <c r="AB80" s="265" t="s">
        <v>181</v>
      </c>
      <c r="AC80" s="265" t="s">
        <v>181</v>
      </c>
      <c r="AD80" s="265" t="s">
        <v>181</v>
      </c>
      <c r="AE80" s="265" t="s">
        <v>181</v>
      </c>
      <c r="AF80" s="265" t="s">
        <v>181</v>
      </c>
      <c r="AG80" s="265" t="s">
        <v>181</v>
      </c>
      <c r="AH80" s="265" t="s">
        <v>181</v>
      </c>
      <c r="AI80" s="265" t="s">
        <v>181</v>
      </c>
      <c r="AJ80" s="265" t="s">
        <v>181</v>
      </c>
      <c r="AK80" s="265" t="s">
        <v>181</v>
      </c>
      <c r="AL80" s="265" t="s">
        <v>181</v>
      </c>
      <c r="AM80" s="265" t="s">
        <v>181</v>
      </c>
      <c r="AN80" s="265" t="s">
        <v>181</v>
      </c>
      <c r="AO80" s="265" t="s">
        <v>181</v>
      </c>
      <c r="AP80" s="265" t="s">
        <v>181</v>
      </c>
      <c r="AQ80" s="265" t="s">
        <v>181</v>
      </c>
      <c r="AR80" s="265" t="s">
        <v>181</v>
      </c>
      <c r="AS80" s="265" t="s">
        <v>181</v>
      </c>
      <c r="AT80" s="265" t="s">
        <v>181</v>
      </c>
      <c r="AU80" s="265" t="s">
        <v>181</v>
      </c>
      <c r="AV80" s="265" t="s">
        <v>181</v>
      </c>
      <c r="AW80" s="265" t="s">
        <v>181</v>
      </c>
      <c r="AX80" s="265" t="s">
        <v>181</v>
      </c>
      <c r="AY80" s="265" t="s">
        <v>181</v>
      </c>
      <c r="AZ80" s="265" t="s">
        <v>181</v>
      </c>
      <c r="BA80" s="265" t="s">
        <v>181</v>
      </c>
      <c r="BB80" s="265" t="s">
        <v>181</v>
      </c>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row>
    <row r="81" spans="1:134" ht="15" x14ac:dyDescent="0.25">
      <c r="U81" s="238" t="str">
        <f t="shared" si="2"/>
        <v/>
      </c>
      <c r="V81" s="265" t="s">
        <v>181</v>
      </c>
      <c r="W81" s="265" t="s">
        <v>181</v>
      </c>
      <c r="X81" s="265" t="s">
        <v>181</v>
      </c>
      <c r="Y81" s="265" t="s">
        <v>181</v>
      </c>
      <c r="Z81" s="265" t="s">
        <v>181</v>
      </c>
      <c r="AA81" s="265" t="s">
        <v>181</v>
      </c>
      <c r="AB81" s="265" t="s">
        <v>181</v>
      </c>
      <c r="AC81" s="265" t="s">
        <v>181</v>
      </c>
      <c r="AD81" s="265" t="s">
        <v>181</v>
      </c>
      <c r="AE81" s="265" t="s">
        <v>181</v>
      </c>
      <c r="AF81" s="265" t="s">
        <v>181</v>
      </c>
      <c r="AG81" s="265" t="s">
        <v>181</v>
      </c>
      <c r="AH81" s="265" t="s">
        <v>181</v>
      </c>
      <c r="AI81" s="265" t="s">
        <v>181</v>
      </c>
      <c r="AJ81" s="265" t="s">
        <v>181</v>
      </c>
      <c r="AK81" s="265" t="s">
        <v>181</v>
      </c>
      <c r="AL81" s="265" t="s">
        <v>181</v>
      </c>
      <c r="AM81" s="265" t="s">
        <v>181</v>
      </c>
      <c r="AN81" s="265" t="s">
        <v>181</v>
      </c>
      <c r="AO81" s="265" t="s">
        <v>181</v>
      </c>
      <c r="AP81" s="265" t="s">
        <v>181</v>
      </c>
      <c r="AQ81" s="265" t="s">
        <v>181</v>
      </c>
      <c r="AR81" s="265" t="s">
        <v>181</v>
      </c>
      <c r="AS81" s="265" t="s">
        <v>181</v>
      </c>
      <c r="AT81" s="265" t="s">
        <v>181</v>
      </c>
      <c r="AU81" s="265" t="s">
        <v>181</v>
      </c>
      <c r="AV81" s="265" t="s">
        <v>181</v>
      </c>
      <c r="AW81" s="265" t="s">
        <v>181</v>
      </c>
      <c r="AX81" s="265" t="s">
        <v>181</v>
      </c>
      <c r="AY81" s="265" t="s">
        <v>181</v>
      </c>
      <c r="AZ81" s="265" t="s">
        <v>181</v>
      </c>
      <c r="BA81" s="265" t="s">
        <v>181</v>
      </c>
      <c r="BB81" s="265" t="s">
        <v>181</v>
      </c>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row>
    <row r="82" spans="1:134" ht="15" x14ac:dyDescent="0.25">
      <c r="U82" s="238" t="str">
        <f t="shared" si="2"/>
        <v/>
      </c>
      <c r="V82" s="265" t="s">
        <v>181</v>
      </c>
      <c r="W82" s="265" t="s">
        <v>181</v>
      </c>
      <c r="X82" s="265" t="s">
        <v>181</v>
      </c>
      <c r="Y82" s="265" t="s">
        <v>181</v>
      </c>
      <c r="Z82" s="265" t="s">
        <v>181</v>
      </c>
      <c r="AA82" s="265" t="s">
        <v>181</v>
      </c>
      <c r="AB82" s="265" t="s">
        <v>181</v>
      </c>
      <c r="AC82" s="265" t="s">
        <v>181</v>
      </c>
      <c r="AD82" s="265" t="s">
        <v>181</v>
      </c>
      <c r="AE82" s="265" t="s">
        <v>181</v>
      </c>
      <c r="AF82" s="265" t="s">
        <v>181</v>
      </c>
      <c r="AG82" s="265" t="s">
        <v>181</v>
      </c>
      <c r="AH82" s="265" t="s">
        <v>181</v>
      </c>
      <c r="AI82" s="265" t="s">
        <v>181</v>
      </c>
      <c r="AJ82" s="265" t="s">
        <v>181</v>
      </c>
      <c r="AK82" s="265" t="s">
        <v>181</v>
      </c>
      <c r="AL82" s="265" t="s">
        <v>181</v>
      </c>
      <c r="AM82" s="265" t="s">
        <v>181</v>
      </c>
      <c r="AN82" s="265" t="s">
        <v>181</v>
      </c>
      <c r="AO82" s="265" t="s">
        <v>181</v>
      </c>
      <c r="AP82" s="265" t="s">
        <v>181</v>
      </c>
      <c r="AQ82" s="265" t="s">
        <v>181</v>
      </c>
      <c r="AR82" s="265" t="s">
        <v>181</v>
      </c>
      <c r="AS82" s="265" t="s">
        <v>181</v>
      </c>
      <c r="AT82" s="265" t="s">
        <v>181</v>
      </c>
      <c r="AU82" s="265" t="s">
        <v>181</v>
      </c>
      <c r="AV82" s="265" t="s">
        <v>181</v>
      </c>
      <c r="AW82" s="265" t="s">
        <v>181</v>
      </c>
      <c r="AX82" s="265" t="s">
        <v>181</v>
      </c>
      <c r="AY82" s="265" t="s">
        <v>181</v>
      </c>
      <c r="AZ82" s="265" t="s">
        <v>181</v>
      </c>
      <c r="BA82" s="265" t="s">
        <v>181</v>
      </c>
      <c r="BB82" s="265" t="s">
        <v>181</v>
      </c>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row>
    <row r="83" spans="1:134" ht="15" x14ac:dyDescent="0.25">
      <c r="U83" s="238" t="str">
        <f t="shared" si="2"/>
        <v/>
      </c>
      <c r="V83" s="265" t="s">
        <v>181</v>
      </c>
      <c r="W83" s="265" t="s">
        <v>181</v>
      </c>
      <c r="X83" s="265" t="s">
        <v>181</v>
      </c>
      <c r="Y83" s="265" t="s">
        <v>181</v>
      </c>
      <c r="Z83" s="265" t="s">
        <v>181</v>
      </c>
      <c r="AA83" s="265" t="s">
        <v>181</v>
      </c>
      <c r="AB83" s="265" t="s">
        <v>181</v>
      </c>
      <c r="AC83" s="265" t="s">
        <v>181</v>
      </c>
      <c r="AD83" s="265" t="s">
        <v>181</v>
      </c>
      <c r="AE83" s="265" t="s">
        <v>181</v>
      </c>
      <c r="AF83" s="265" t="s">
        <v>181</v>
      </c>
      <c r="AG83" s="265" t="s">
        <v>181</v>
      </c>
      <c r="AH83" s="265" t="s">
        <v>181</v>
      </c>
      <c r="AI83" s="265" t="s">
        <v>181</v>
      </c>
      <c r="AJ83" s="265" t="s">
        <v>181</v>
      </c>
      <c r="AK83" s="265" t="s">
        <v>181</v>
      </c>
      <c r="AL83" s="265" t="s">
        <v>181</v>
      </c>
      <c r="AM83" s="265" t="s">
        <v>181</v>
      </c>
      <c r="AN83" s="265" t="s">
        <v>181</v>
      </c>
      <c r="AO83" s="265" t="s">
        <v>181</v>
      </c>
      <c r="AP83" s="265" t="s">
        <v>181</v>
      </c>
      <c r="AQ83" s="265" t="s">
        <v>181</v>
      </c>
      <c r="AR83" s="265" t="s">
        <v>181</v>
      </c>
      <c r="AS83" s="265" t="s">
        <v>181</v>
      </c>
      <c r="AT83" s="265" t="s">
        <v>181</v>
      </c>
      <c r="AU83" s="265" t="s">
        <v>181</v>
      </c>
      <c r="AV83" s="265" t="s">
        <v>181</v>
      </c>
      <c r="AW83" s="265" t="s">
        <v>181</v>
      </c>
      <c r="AX83" s="265" t="s">
        <v>181</v>
      </c>
      <c r="AY83" s="265" t="s">
        <v>181</v>
      </c>
      <c r="AZ83" s="265" t="s">
        <v>181</v>
      </c>
      <c r="BA83" s="265" t="s">
        <v>181</v>
      </c>
      <c r="BB83" s="265" t="s">
        <v>181</v>
      </c>
      <c r="BC83" s="265"/>
      <c r="BD83" s="265"/>
      <c r="BE83" s="265"/>
      <c r="BF83" s="265"/>
      <c r="BG83" s="265"/>
      <c r="BH83" s="265"/>
      <c r="BI83" s="265"/>
      <c r="BJ83" s="265"/>
      <c r="BK83" s="265"/>
      <c r="BL83" s="265"/>
      <c r="BM83" s="265"/>
      <c r="BN83" s="265"/>
      <c r="BO83" s="265"/>
      <c r="BP83" s="265"/>
      <c r="BQ83" s="265"/>
      <c r="BR83" s="265"/>
      <c r="BS83" s="265"/>
      <c r="BT83" s="265"/>
      <c r="BU83" s="265"/>
      <c r="BV83" s="265"/>
      <c r="BW83" s="265"/>
      <c r="BX83" s="265"/>
      <c r="BY83" s="265"/>
      <c r="BZ83" s="265"/>
      <c r="CA83" s="265"/>
      <c r="CB83" s="265"/>
      <c r="CC83" s="265"/>
      <c r="CD83" s="265"/>
      <c r="CE83" s="265"/>
      <c r="CF83" s="265"/>
      <c r="CG83" s="265"/>
      <c r="CH83" s="265"/>
      <c r="CI83" s="265"/>
      <c r="CJ83" s="265"/>
      <c r="CK83" s="265"/>
      <c r="CL83" s="265"/>
      <c r="CM83" s="265"/>
      <c r="CN83" s="265"/>
      <c r="CO83" s="265"/>
      <c r="CP83" s="265"/>
      <c r="CQ83" s="265"/>
      <c r="CR83" s="265"/>
      <c r="CS83" s="265"/>
      <c r="CT83" s="265"/>
      <c r="CU83" s="265"/>
      <c r="CV83" s="265"/>
      <c r="CW83" s="265"/>
      <c r="CX83" s="265"/>
      <c r="CY83" s="265"/>
      <c r="CZ83" s="265"/>
      <c r="DA83" s="265"/>
      <c r="DB83" s="265"/>
      <c r="DC83" s="265"/>
      <c r="DD83" s="265"/>
      <c r="DE83" s="265"/>
      <c r="DF83" s="265"/>
      <c r="DG83" s="265"/>
      <c r="DH83" s="265"/>
      <c r="DI83" s="265"/>
      <c r="DJ83" s="265"/>
      <c r="DK83" s="265"/>
      <c r="DL83" s="265"/>
      <c r="DM83" s="265"/>
      <c r="DN83" s="265"/>
      <c r="DO83" s="265"/>
      <c r="DP83" s="265"/>
      <c r="DQ83" s="265"/>
      <c r="DR83" s="265"/>
      <c r="DS83" s="265"/>
      <c r="DT83" s="265"/>
      <c r="DU83" s="265"/>
      <c r="DV83" s="265"/>
      <c r="DW83" s="265"/>
      <c r="DX83" s="265"/>
      <c r="DY83" s="265"/>
      <c r="DZ83" s="265"/>
      <c r="EA83" s="265"/>
      <c r="EB83" s="265"/>
      <c r="EC83" s="265"/>
      <c r="ED83" s="265"/>
    </row>
    <row r="84" spans="1:134" ht="15" x14ac:dyDescent="0.25">
      <c r="U84" s="238" t="str">
        <f t="shared" si="2"/>
        <v/>
      </c>
      <c r="V84" s="265" t="s">
        <v>181</v>
      </c>
      <c r="W84" s="265" t="s">
        <v>181</v>
      </c>
      <c r="X84" s="265" t="s">
        <v>181</v>
      </c>
      <c r="Y84" s="265" t="s">
        <v>181</v>
      </c>
      <c r="Z84" s="265" t="s">
        <v>181</v>
      </c>
      <c r="AA84" s="265" t="s">
        <v>181</v>
      </c>
      <c r="AB84" s="265" t="s">
        <v>181</v>
      </c>
      <c r="AC84" s="265" t="s">
        <v>181</v>
      </c>
      <c r="AD84" s="265" t="s">
        <v>181</v>
      </c>
      <c r="AE84" s="265" t="s">
        <v>181</v>
      </c>
      <c r="AF84" s="265" t="s">
        <v>181</v>
      </c>
      <c r="AG84" s="265" t="s">
        <v>181</v>
      </c>
      <c r="AH84" s="265" t="s">
        <v>181</v>
      </c>
      <c r="AI84" s="265" t="s">
        <v>181</v>
      </c>
      <c r="AJ84" s="265" t="s">
        <v>181</v>
      </c>
      <c r="AK84" s="265" t="s">
        <v>181</v>
      </c>
      <c r="AL84" s="265" t="s">
        <v>181</v>
      </c>
      <c r="AM84" s="265" t="s">
        <v>181</v>
      </c>
      <c r="AN84" s="265" t="s">
        <v>181</v>
      </c>
      <c r="AO84" s="265" t="s">
        <v>181</v>
      </c>
      <c r="AP84" s="265" t="s">
        <v>181</v>
      </c>
      <c r="AQ84" s="265" t="s">
        <v>181</v>
      </c>
      <c r="AR84" s="265" t="s">
        <v>181</v>
      </c>
      <c r="AS84" s="265" t="s">
        <v>181</v>
      </c>
      <c r="AT84" s="265" t="s">
        <v>181</v>
      </c>
      <c r="AU84" s="265" t="s">
        <v>181</v>
      </c>
      <c r="AV84" s="265" t="s">
        <v>181</v>
      </c>
      <c r="AW84" s="265" t="s">
        <v>181</v>
      </c>
      <c r="AX84" s="265" t="s">
        <v>181</v>
      </c>
      <c r="AY84" s="265" t="s">
        <v>181</v>
      </c>
      <c r="AZ84" s="265" t="s">
        <v>181</v>
      </c>
      <c r="BA84" s="265" t="s">
        <v>181</v>
      </c>
      <c r="BB84" s="265" t="s">
        <v>181</v>
      </c>
      <c r="BC84" s="265"/>
      <c r="BD84" s="265"/>
      <c r="BE84" s="265"/>
      <c r="BF84" s="265"/>
      <c r="BG84" s="265"/>
      <c r="BH84" s="265"/>
      <c r="BI84" s="265"/>
      <c r="BJ84" s="265"/>
      <c r="BK84" s="265"/>
      <c r="BL84" s="265"/>
      <c r="BM84" s="265"/>
      <c r="BN84" s="265"/>
      <c r="BO84" s="265"/>
      <c r="BP84" s="265"/>
      <c r="BQ84" s="265"/>
      <c r="BR84" s="265"/>
      <c r="BS84" s="265"/>
      <c r="BT84" s="265"/>
      <c r="BU84" s="265"/>
      <c r="BV84" s="265"/>
      <c r="BW84" s="265"/>
      <c r="BX84" s="265"/>
      <c r="BY84" s="265"/>
      <c r="BZ84" s="265"/>
      <c r="CA84" s="265"/>
      <c r="CB84" s="265"/>
      <c r="CC84" s="265"/>
      <c r="CD84" s="265"/>
      <c r="CE84" s="265"/>
      <c r="CF84" s="265"/>
      <c r="CG84" s="265"/>
      <c r="CH84" s="265"/>
      <c r="CI84" s="265"/>
      <c r="CJ84" s="265"/>
      <c r="CK84" s="265"/>
      <c r="CL84" s="265"/>
      <c r="CM84" s="265"/>
      <c r="CN84" s="265"/>
      <c r="CO84" s="265"/>
      <c r="CP84" s="265"/>
      <c r="CQ84" s="265"/>
      <c r="CR84" s="265"/>
      <c r="CS84" s="265"/>
      <c r="CT84" s="265"/>
      <c r="CU84" s="265"/>
      <c r="CV84" s="265"/>
      <c r="CW84" s="265"/>
      <c r="CX84" s="265"/>
      <c r="CY84" s="265"/>
      <c r="CZ84" s="265"/>
      <c r="DA84" s="265"/>
      <c r="DB84" s="265"/>
      <c r="DC84" s="265"/>
      <c r="DD84" s="265"/>
      <c r="DE84" s="265"/>
      <c r="DF84" s="265"/>
      <c r="DG84" s="265"/>
      <c r="DH84" s="265"/>
      <c r="DI84" s="265"/>
      <c r="DJ84" s="265"/>
      <c r="DK84" s="265"/>
      <c r="DL84" s="265"/>
      <c r="DM84" s="265"/>
      <c r="DN84" s="265"/>
      <c r="DO84" s="265"/>
      <c r="DP84" s="265"/>
      <c r="DQ84" s="265"/>
      <c r="DR84" s="265"/>
      <c r="DS84" s="265"/>
      <c r="DT84" s="265"/>
      <c r="DU84" s="265"/>
      <c r="DV84" s="265"/>
      <c r="DW84" s="265"/>
      <c r="DX84" s="265"/>
      <c r="DY84" s="265"/>
      <c r="DZ84" s="265"/>
      <c r="EA84" s="265"/>
      <c r="EB84" s="265"/>
      <c r="EC84" s="265"/>
      <c r="ED84" s="265"/>
    </row>
    <row r="85" spans="1:134" ht="15" x14ac:dyDescent="0.25">
      <c r="A85" s="245">
        <v>0</v>
      </c>
      <c r="U85" s="238" t="str">
        <f t="shared" si="2"/>
        <v/>
      </c>
      <c r="V85" s="265" t="s">
        <v>181</v>
      </c>
      <c r="W85" s="265" t="s">
        <v>181</v>
      </c>
      <c r="X85" s="265" t="s">
        <v>181</v>
      </c>
      <c r="Y85" s="265" t="s">
        <v>181</v>
      </c>
      <c r="Z85" s="265" t="s">
        <v>181</v>
      </c>
      <c r="AA85" s="265" t="s">
        <v>181</v>
      </c>
      <c r="AB85" s="265" t="s">
        <v>181</v>
      </c>
      <c r="AC85" s="265" t="s">
        <v>181</v>
      </c>
      <c r="AD85" s="265" t="s">
        <v>181</v>
      </c>
      <c r="AE85" s="265" t="s">
        <v>181</v>
      </c>
      <c r="AF85" s="265" t="s">
        <v>181</v>
      </c>
      <c r="AG85" s="265" t="s">
        <v>181</v>
      </c>
      <c r="AH85" s="265" t="s">
        <v>181</v>
      </c>
      <c r="AI85" s="265" t="s">
        <v>181</v>
      </c>
      <c r="AJ85" s="265" t="s">
        <v>181</v>
      </c>
      <c r="AK85" s="265" t="s">
        <v>181</v>
      </c>
      <c r="AL85" s="265" t="s">
        <v>181</v>
      </c>
      <c r="AM85" s="265" t="s">
        <v>181</v>
      </c>
      <c r="AN85" s="265" t="s">
        <v>181</v>
      </c>
      <c r="AO85" s="265" t="s">
        <v>181</v>
      </c>
      <c r="AP85" s="265" t="s">
        <v>181</v>
      </c>
      <c r="AQ85" s="265" t="s">
        <v>181</v>
      </c>
      <c r="AR85" s="265" t="s">
        <v>181</v>
      </c>
      <c r="AS85" s="265" t="s">
        <v>181</v>
      </c>
      <c r="AT85" s="265" t="s">
        <v>181</v>
      </c>
      <c r="AU85" s="265" t="s">
        <v>181</v>
      </c>
      <c r="AV85" s="265" t="s">
        <v>181</v>
      </c>
      <c r="AW85" s="265" t="s">
        <v>181</v>
      </c>
      <c r="AX85" s="265" t="s">
        <v>181</v>
      </c>
      <c r="AY85" s="265" t="s">
        <v>181</v>
      </c>
      <c r="AZ85" s="265" t="s">
        <v>181</v>
      </c>
      <c r="BA85" s="265" t="s">
        <v>181</v>
      </c>
      <c r="BB85" s="265" t="s">
        <v>181</v>
      </c>
      <c r="BC85" s="265"/>
      <c r="BD85" s="265"/>
      <c r="BE85" s="265"/>
      <c r="BF85" s="265"/>
      <c r="BG85" s="265"/>
      <c r="BH85" s="265"/>
      <c r="BI85" s="265"/>
      <c r="BJ85" s="265"/>
      <c r="BK85" s="265"/>
      <c r="BL85" s="265"/>
      <c r="BM85" s="265"/>
      <c r="BN85" s="265"/>
      <c r="BO85" s="265"/>
      <c r="BP85" s="265"/>
      <c r="BQ85" s="265"/>
      <c r="BR85" s="265"/>
      <c r="BS85" s="265"/>
      <c r="BT85" s="265"/>
      <c r="BU85" s="265"/>
      <c r="BV85" s="265"/>
      <c r="BW85" s="265"/>
      <c r="BX85" s="265"/>
      <c r="BY85" s="265"/>
      <c r="BZ85" s="265"/>
      <c r="CA85" s="265"/>
      <c r="CB85" s="265"/>
      <c r="CC85" s="265"/>
      <c r="CD85" s="265"/>
      <c r="CE85" s="265"/>
      <c r="CF85" s="265"/>
      <c r="CG85" s="265"/>
      <c r="CH85" s="265"/>
      <c r="CI85" s="265"/>
      <c r="CJ85" s="265"/>
      <c r="CK85" s="265"/>
      <c r="CL85" s="265"/>
      <c r="CM85" s="265"/>
      <c r="CN85" s="265"/>
      <c r="CO85" s="265"/>
      <c r="CP85" s="265"/>
      <c r="CQ85" s="265"/>
      <c r="CR85" s="265"/>
      <c r="CS85" s="265"/>
      <c r="CT85" s="265"/>
      <c r="CU85" s="265"/>
      <c r="CV85" s="265"/>
      <c r="CW85" s="265"/>
      <c r="CX85" s="265"/>
      <c r="CY85" s="265"/>
      <c r="CZ85" s="265"/>
      <c r="DA85" s="265"/>
      <c r="DB85" s="265"/>
      <c r="DC85" s="265"/>
      <c r="DD85" s="265"/>
      <c r="DE85" s="265"/>
      <c r="DF85" s="265"/>
      <c r="DG85" s="265"/>
      <c r="DH85" s="265"/>
      <c r="DI85" s="265"/>
      <c r="DJ85" s="265"/>
      <c r="DK85" s="265"/>
      <c r="DL85" s="265"/>
      <c r="DM85" s="265"/>
      <c r="DN85" s="265"/>
      <c r="DO85" s="265"/>
      <c r="DP85" s="265"/>
      <c r="DQ85" s="265"/>
      <c r="DR85" s="265"/>
      <c r="DS85" s="265"/>
      <c r="DT85" s="265"/>
      <c r="DU85" s="265"/>
      <c r="DV85" s="265"/>
      <c r="DW85" s="265"/>
      <c r="DX85" s="265"/>
      <c r="DY85" s="265"/>
      <c r="DZ85" s="265"/>
      <c r="EA85" s="265"/>
      <c r="EB85" s="265"/>
      <c r="EC85" s="265"/>
      <c r="ED85" s="265"/>
    </row>
    <row r="86" spans="1:134" ht="15" x14ac:dyDescent="0.25">
      <c r="U86" s="238" t="str">
        <f t="shared" si="2"/>
        <v/>
      </c>
      <c r="V86" s="265" t="s">
        <v>181</v>
      </c>
      <c r="W86" s="265" t="s">
        <v>181</v>
      </c>
      <c r="X86" s="265" t="s">
        <v>181</v>
      </c>
      <c r="Y86" s="265" t="s">
        <v>181</v>
      </c>
      <c r="Z86" s="265" t="s">
        <v>181</v>
      </c>
      <c r="AA86" s="265" t="s">
        <v>181</v>
      </c>
      <c r="AB86" s="265" t="s">
        <v>181</v>
      </c>
      <c r="AC86" s="265" t="s">
        <v>181</v>
      </c>
      <c r="AD86" s="265" t="s">
        <v>181</v>
      </c>
      <c r="AE86" s="265" t="s">
        <v>181</v>
      </c>
      <c r="AF86" s="265" t="s">
        <v>181</v>
      </c>
      <c r="AG86" s="265" t="s">
        <v>181</v>
      </c>
      <c r="AH86" s="265" t="s">
        <v>181</v>
      </c>
      <c r="AI86" s="265" t="s">
        <v>181</v>
      </c>
      <c r="AJ86" s="265" t="s">
        <v>181</v>
      </c>
      <c r="AK86" s="265" t="s">
        <v>181</v>
      </c>
      <c r="AL86" s="265" t="s">
        <v>181</v>
      </c>
      <c r="AM86" s="265" t="s">
        <v>181</v>
      </c>
      <c r="AN86" s="265" t="s">
        <v>181</v>
      </c>
      <c r="AO86" s="265" t="s">
        <v>181</v>
      </c>
      <c r="AP86" s="265" t="s">
        <v>181</v>
      </c>
      <c r="AQ86" s="265" t="s">
        <v>181</v>
      </c>
      <c r="AR86" s="265" t="s">
        <v>181</v>
      </c>
      <c r="AS86" s="265" t="s">
        <v>181</v>
      </c>
      <c r="AT86" s="265" t="s">
        <v>181</v>
      </c>
      <c r="AU86" s="265" t="s">
        <v>181</v>
      </c>
      <c r="AV86" s="265" t="s">
        <v>181</v>
      </c>
      <c r="AW86" s="265" t="s">
        <v>181</v>
      </c>
      <c r="AX86" s="265" t="s">
        <v>181</v>
      </c>
      <c r="AY86" s="265" t="s">
        <v>181</v>
      </c>
      <c r="AZ86" s="265" t="s">
        <v>181</v>
      </c>
      <c r="BA86" s="265" t="s">
        <v>181</v>
      </c>
      <c r="BB86" s="265" t="s">
        <v>181</v>
      </c>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row>
    <row r="87" spans="1:134" ht="15" x14ac:dyDescent="0.25">
      <c r="U87" s="238" t="str">
        <f t="shared" si="2"/>
        <v/>
      </c>
      <c r="V87" s="265" t="s">
        <v>181</v>
      </c>
      <c r="W87" s="265" t="s">
        <v>181</v>
      </c>
      <c r="X87" s="265" t="s">
        <v>181</v>
      </c>
      <c r="Y87" s="265" t="s">
        <v>181</v>
      </c>
      <c r="Z87" s="265" t="s">
        <v>181</v>
      </c>
      <c r="AA87" s="265" t="s">
        <v>181</v>
      </c>
      <c r="AB87" s="265" t="s">
        <v>181</v>
      </c>
      <c r="AC87" s="265" t="s">
        <v>181</v>
      </c>
      <c r="AD87" s="265" t="s">
        <v>181</v>
      </c>
      <c r="AE87" s="265" t="s">
        <v>181</v>
      </c>
      <c r="AF87" s="265" t="s">
        <v>181</v>
      </c>
      <c r="AG87" s="265" t="s">
        <v>181</v>
      </c>
      <c r="AH87" s="265" t="s">
        <v>181</v>
      </c>
      <c r="AI87" s="265" t="s">
        <v>181</v>
      </c>
      <c r="AJ87" s="265" t="s">
        <v>181</v>
      </c>
      <c r="AK87" s="265" t="s">
        <v>181</v>
      </c>
      <c r="AL87" s="265" t="s">
        <v>181</v>
      </c>
      <c r="AM87" s="265" t="s">
        <v>181</v>
      </c>
      <c r="AN87" s="265" t="s">
        <v>181</v>
      </c>
      <c r="AO87" s="265" t="s">
        <v>181</v>
      </c>
      <c r="AP87" s="265" t="s">
        <v>181</v>
      </c>
      <c r="AQ87" s="265" t="s">
        <v>181</v>
      </c>
      <c r="AR87" s="265" t="s">
        <v>181</v>
      </c>
      <c r="AS87" s="265" t="s">
        <v>181</v>
      </c>
      <c r="AT87" s="265" t="s">
        <v>181</v>
      </c>
      <c r="AU87" s="265" t="s">
        <v>181</v>
      </c>
      <c r="AV87" s="265" t="s">
        <v>181</v>
      </c>
      <c r="AW87" s="265" t="s">
        <v>181</v>
      </c>
      <c r="AX87" s="265" t="s">
        <v>181</v>
      </c>
      <c r="AY87" s="265" t="s">
        <v>181</v>
      </c>
      <c r="AZ87" s="265" t="s">
        <v>181</v>
      </c>
      <c r="BA87" s="265" t="s">
        <v>181</v>
      </c>
      <c r="BB87" s="265" t="s">
        <v>181</v>
      </c>
      <c r="BC87" s="265"/>
      <c r="BD87" s="265"/>
      <c r="BE87" s="265"/>
      <c r="BF87" s="265"/>
      <c r="BG87" s="265"/>
      <c r="BH87" s="265"/>
      <c r="BI87" s="265"/>
      <c r="BJ87" s="265"/>
      <c r="BK87" s="265"/>
      <c r="BL87" s="265"/>
      <c r="BM87" s="265"/>
      <c r="BN87" s="265"/>
      <c r="BO87" s="265"/>
      <c r="BP87" s="265"/>
      <c r="BQ87" s="265"/>
      <c r="BR87" s="265"/>
      <c r="BS87" s="265"/>
      <c r="BT87" s="265"/>
      <c r="BU87" s="265"/>
      <c r="BV87" s="265"/>
      <c r="BW87" s="265"/>
      <c r="BX87" s="265"/>
      <c r="BY87" s="265"/>
      <c r="BZ87" s="265"/>
      <c r="CA87" s="265"/>
      <c r="CB87" s="265"/>
      <c r="CC87" s="265"/>
      <c r="CD87" s="265"/>
      <c r="CE87" s="265"/>
      <c r="CF87" s="265"/>
      <c r="CG87" s="265"/>
      <c r="CH87" s="265"/>
      <c r="CI87" s="265"/>
      <c r="CJ87" s="265"/>
      <c r="CK87" s="265"/>
      <c r="CL87" s="265"/>
      <c r="CM87" s="265"/>
      <c r="CN87" s="265"/>
      <c r="CO87" s="265"/>
      <c r="CP87" s="265"/>
      <c r="CQ87" s="265"/>
      <c r="CR87" s="265"/>
      <c r="CS87" s="265"/>
      <c r="CT87" s="265"/>
      <c r="CU87" s="265"/>
      <c r="CV87" s="265"/>
      <c r="CW87" s="265"/>
      <c r="CX87" s="265"/>
      <c r="CY87" s="265"/>
      <c r="CZ87" s="265"/>
      <c r="DA87" s="265"/>
      <c r="DB87" s="265"/>
      <c r="DC87" s="265"/>
      <c r="DD87" s="265"/>
      <c r="DE87" s="265"/>
      <c r="DF87" s="265"/>
      <c r="DG87" s="265"/>
      <c r="DH87" s="265"/>
      <c r="DI87" s="265"/>
      <c r="DJ87" s="265"/>
      <c r="DK87" s="265"/>
      <c r="DL87" s="265"/>
      <c r="DM87" s="265"/>
      <c r="DN87" s="265"/>
      <c r="DO87" s="265"/>
      <c r="DP87" s="265"/>
      <c r="DQ87" s="265"/>
      <c r="DR87" s="265"/>
      <c r="DS87" s="265"/>
      <c r="DT87" s="265"/>
      <c r="DU87" s="265"/>
      <c r="DV87" s="265"/>
      <c r="DW87" s="265"/>
      <c r="DX87" s="265"/>
      <c r="DY87" s="265"/>
      <c r="DZ87" s="265"/>
      <c r="EA87" s="265"/>
      <c r="EB87" s="265"/>
      <c r="EC87" s="265"/>
      <c r="ED87" s="265"/>
    </row>
    <row r="88" spans="1:134" ht="15" x14ac:dyDescent="0.25">
      <c r="U88" s="238" t="str">
        <f t="shared" si="2"/>
        <v/>
      </c>
      <c r="V88" s="265" t="s">
        <v>181</v>
      </c>
      <c r="W88" s="265" t="s">
        <v>181</v>
      </c>
      <c r="X88" s="265" t="s">
        <v>181</v>
      </c>
      <c r="Y88" s="265" t="s">
        <v>181</v>
      </c>
      <c r="Z88" s="265" t="s">
        <v>181</v>
      </c>
      <c r="AA88" s="265" t="s">
        <v>181</v>
      </c>
      <c r="AB88" s="265" t="s">
        <v>181</v>
      </c>
      <c r="AC88" s="265" t="s">
        <v>181</v>
      </c>
      <c r="AD88" s="265" t="s">
        <v>181</v>
      </c>
      <c r="AE88" s="265" t="s">
        <v>181</v>
      </c>
      <c r="AF88" s="265" t="s">
        <v>181</v>
      </c>
      <c r="AG88" s="265" t="s">
        <v>181</v>
      </c>
      <c r="AH88" s="265" t="s">
        <v>181</v>
      </c>
      <c r="AI88" s="265" t="s">
        <v>181</v>
      </c>
      <c r="AJ88" s="265" t="s">
        <v>181</v>
      </c>
      <c r="AK88" s="265" t="s">
        <v>181</v>
      </c>
      <c r="AL88" s="265" t="s">
        <v>181</v>
      </c>
      <c r="AM88" s="265" t="s">
        <v>181</v>
      </c>
      <c r="AN88" s="265" t="s">
        <v>181</v>
      </c>
      <c r="AO88" s="265" t="s">
        <v>181</v>
      </c>
      <c r="AP88" s="265" t="s">
        <v>181</v>
      </c>
      <c r="AQ88" s="265" t="s">
        <v>181</v>
      </c>
      <c r="AR88" s="265" t="s">
        <v>181</v>
      </c>
      <c r="AS88" s="265" t="s">
        <v>181</v>
      </c>
      <c r="AT88" s="265" t="s">
        <v>181</v>
      </c>
      <c r="AU88" s="265" t="s">
        <v>181</v>
      </c>
      <c r="AV88" s="265" t="s">
        <v>181</v>
      </c>
      <c r="AW88" s="265" t="s">
        <v>181</v>
      </c>
      <c r="AX88" s="265" t="s">
        <v>181</v>
      </c>
      <c r="AY88" s="265" t="s">
        <v>181</v>
      </c>
      <c r="AZ88" s="265" t="s">
        <v>181</v>
      </c>
      <c r="BA88" s="265" t="s">
        <v>181</v>
      </c>
      <c r="BB88" s="265" t="s">
        <v>181</v>
      </c>
      <c r="BC88" s="265"/>
      <c r="BD88" s="265"/>
      <c r="BE88" s="265"/>
      <c r="BF88" s="265"/>
      <c r="BG88" s="265"/>
      <c r="BH88" s="265"/>
      <c r="BI88" s="265"/>
      <c r="BJ88" s="265"/>
      <c r="BK88" s="265"/>
      <c r="BL88" s="265"/>
      <c r="BM88" s="265"/>
      <c r="BN88" s="265"/>
      <c r="BO88" s="265"/>
      <c r="BP88" s="265"/>
      <c r="BQ88" s="265"/>
      <c r="BR88" s="265"/>
      <c r="BS88" s="265"/>
      <c r="BT88" s="265"/>
      <c r="BU88" s="265"/>
      <c r="BV88" s="265"/>
      <c r="BW88" s="265"/>
      <c r="BX88" s="265"/>
      <c r="BY88" s="265"/>
      <c r="BZ88" s="265"/>
      <c r="CA88" s="265"/>
      <c r="CB88" s="265"/>
      <c r="CC88" s="265"/>
      <c r="CD88" s="265"/>
      <c r="CE88" s="265"/>
      <c r="CF88" s="265"/>
      <c r="CG88" s="265"/>
      <c r="CH88" s="265"/>
      <c r="CI88" s="265"/>
      <c r="CJ88" s="265"/>
      <c r="CK88" s="265"/>
      <c r="CL88" s="265"/>
      <c r="CM88" s="265"/>
      <c r="CN88" s="265"/>
      <c r="CO88" s="265"/>
      <c r="CP88" s="265"/>
      <c r="CQ88" s="265"/>
      <c r="CR88" s="265"/>
      <c r="CS88" s="265"/>
      <c r="CT88" s="265"/>
      <c r="CU88" s="265"/>
      <c r="CV88" s="265"/>
      <c r="CW88" s="265"/>
      <c r="CX88" s="265"/>
      <c r="CY88" s="265"/>
      <c r="CZ88" s="265"/>
      <c r="DA88" s="265"/>
      <c r="DB88" s="265"/>
      <c r="DC88" s="265"/>
      <c r="DD88" s="265"/>
      <c r="DE88" s="265"/>
      <c r="DF88" s="265"/>
      <c r="DG88" s="265"/>
      <c r="DH88" s="265"/>
      <c r="DI88" s="265"/>
      <c r="DJ88" s="265"/>
      <c r="DK88" s="265"/>
      <c r="DL88" s="265"/>
      <c r="DM88" s="265"/>
      <c r="DN88" s="265"/>
      <c r="DO88" s="265"/>
      <c r="DP88" s="265"/>
      <c r="DQ88" s="265"/>
      <c r="DR88" s="265"/>
      <c r="DS88" s="265"/>
      <c r="DT88" s="265"/>
      <c r="DU88" s="265"/>
      <c r="DV88" s="265"/>
      <c r="DW88" s="265"/>
      <c r="DX88" s="265"/>
      <c r="DY88" s="265"/>
      <c r="DZ88" s="265"/>
      <c r="EA88" s="265"/>
      <c r="EB88" s="265"/>
      <c r="EC88" s="265"/>
      <c r="ED88" s="265"/>
    </row>
    <row r="89" spans="1:134" ht="15" x14ac:dyDescent="0.25">
      <c r="U89" s="238" t="str">
        <f t="shared" si="2"/>
        <v/>
      </c>
      <c r="V89" s="265" t="s">
        <v>181</v>
      </c>
      <c r="W89" s="265" t="s">
        <v>181</v>
      </c>
      <c r="X89" s="265" t="s">
        <v>181</v>
      </c>
      <c r="Y89" s="265" t="s">
        <v>181</v>
      </c>
      <c r="Z89" s="265" t="s">
        <v>181</v>
      </c>
      <c r="AA89" s="265" t="s">
        <v>181</v>
      </c>
      <c r="AB89" s="265" t="s">
        <v>181</v>
      </c>
      <c r="AC89" s="265" t="s">
        <v>181</v>
      </c>
      <c r="AD89" s="265" t="s">
        <v>181</v>
      </c>
      <c r="AE89" s="265" t="s">
        <v>181</v>
      </c>
      <c r="AF89" s="265" t="s">
        <v>181</v>
      </c>
      <c r="AG89" s="265" t="s">
        <v>181</v>
      </c>
      <c r="AH89" s="265" t="s">
        <v>181</v>
      </c>
      <c r="AI89" s="265" t="s">
        <v>181</v>
      </c>
      <c r="AJ89" s="265" t="s">
        <v>181</v>
      </c>
      <c r="AK89" s="265" t="s">
        <v>181</v>
      </c>
      <c r="AL89" s="265" t="s">
        <v>181</v>
      </c>
      <c r="AM89" s="265" t="s">
        <v>181</v>
      </c>
      <c r="AN89" s="265" t="s">
        <v>181</v>
      </c>
      <c r="AO89" s="265" t="s">
        <v>181</v>
      </c>
      <c r="AP89" s="265" t="s">
        <v>181</v>
      </c>
      <c r="AQ89" s="265" t="s">
        <v>181</v>
      </c>
      <c r="AR89" s="265" t="s">
        <v>181</v>
      </c>
      <c r="AS89" s="265" t="s">
        <v>181</v>
      </c>
      <c r="AT89" s="265" t="s">
        <v>181</v>
      </c>
      <c r="AU89" s="265" t="s">
        <v>181</v>
      </c>
      <c r="AV89" s="265" t="s">
        <v>181</v>
      </c>
      <c r="AW89" s="265" t="s">
        <v>181</v>
      </c>
      <c r="AX89" s="265" t="s">
        <v>181</v>
      </c>
      <c r="AY89" s="265" t="s">
        <v>181</v>
      </c>
      <c r="AZ89" s="265" t="s">
        <v>181</v>
      </c>
      <c r="BA89" s="265" t="s">
        <v>181</v>
      </c>
      <c r="BB89" s="265" t="s">
        <v>181</v>
      </c>
      <c r="BC89" s="265"/>
      <c r="BD89" s="265"/>
      <c r="BE89" s="265"/>
      <c r="BF89" s="265"/>
      <c r="BG89" s="265"/>
      <c r="BH89" s="265"/>
      <c r="BI89" s="265"/>
      <c r="BJ89" s="265"/>
      <c r="BK89" s="265"/>
      <c r="BL89" s="265"/>
      <c r="BM89" s="265"/>
      <c r="BN89" s="265"/>
      <c r="BO89" s="265"/>
      <c r="BP89" s="265"/>
      <c r="BQ89" s="265"/>
      <c r="BR89" s="265"/>
      <c r="BS89" s="265"/>
      <c r="BT89" s="265"/>
      <c r="BU89" s="265"/>
      <c r="BV89" s="265"/>
      <c r="BW89" s="265"/>
      <c r="BX89" s="265"/>
      <c r="BY89" s="265"/>
      <c r="BZ89" s="265"/>
      <c r="CA89" s="265"/>
      <c r="CB89" s="265"/>
      <c r="CC89" s="265"/>
      <c r="CD89" s="265"/>
      <c r="CE89" s="265"/>
      <c r="CF89" s="265"/>
      <c r="CG89" s="265"/>
      <c r="CH89" s="265"/>
      <c r="CI89" s="265"/>
      <c r="CJ89" s="265"/>
      <c r="CK89" s="265"/>
      <c r="CL89" s="265"/>
      <c r="CM89" s="265"/>
      <c r="CN89" s="265"/>
      <c r="CO89" s="265"/>
      <c r="CP89" s="265"/>
      <c r="CQ89" s="265"/>
      <c r="CR89" s="265"/>
      <c r="CS89" s="265"/>
      <c r="CT89" s="265"/>
      <c r="CU89" s="265"/>
      <c r="CV89" s="265"/>
      <c r="CW89" s="265"/>
      <c r="CX89" s="265"/>
      <c r="CY89" s="265"/>
      <c r="CZ89" s="265"/>
      <c r="DA89" s="265"/>
      <c r="DB89" s="265"/>
      <c r="DC89" s="265"/>
      <c r="DD89" s="265"/>
      <c r="DE89" s="265"/>
      <c r="DF89" s="265"/>
      <c r="DG89" s="265"/>
      <c r="DH89" s="265"/>
      <c r="DI89" s="265"/>
      <c r="DJ89" s="265"/>
      <c r="DK89" s="265"/>
      <c r="DL89" s="265"/>
      <c r="DM89" s="265"/>
      <c r="DN89" s="265"/>
      <c r="DO89" s="265"/>
      <c r="DP89" s="265"/>
      <c r="DQ89" s="265"/>
      <c r="DR89" s="265"/>
      <c r="DS89" s="265"/>
      <c r="DT89" s="265"/>
      <c r="DU89" s="265"/>
      <c r="DV89" s="265"/>
      <c r="DW89" s="265"/>
      <c r="DX89" s="265"/>
      <c r="DY89" s="265"/>
      <c r="DZ89" s="265"/>
      <c r="EA89" s="265"/>
      <c r="EB89" s="265"/>
      <c r="EC89" s="265"/>
      <c r="ED89" s="265"/>
    </row>
    <row r="90" spans="1:134" ht="15" x14ac:dyDescent="0.25">
      <c r="U90" s="238" t="str">
        <f t="shared" si="2"/>
        <v/>
      </c>
      <c r="V90" s="265" t="s">
        <v>181</v>
      </c>
      <c r="W90" s="265" t="s">
        <v>181</v>
      </c>
      <c r="X90" s="265" t="s">
        <v>181</v>
      </c>
      <c r="Y90" s="265" t="s">
        <v>181</v>
      </c>
      <c r="Z90" s="265" t="s">
        <v>181</v>
      </c>
      <c r="AA90" s="265" t="s">
        <v>181</v>
      </c>
      <c r="AB90" s="265" t="s">
        <v>181</v>
      </c>
      <c r="AC90" s="265" t="s">
        <v>181</v>
      </c>
      <c r="AD90" s="265" t="s">
        <v>181</v>
      </c>
      <c r="AE90" s="265" t="s">
        <v>181</v>
      </c>
      <c r="AF90" s="265" t="s">
        <v>181</v>
      </c>
      <c r="AG90" s="265" t="s">
        <v>181</v>
      </c>
      <c r="AH90" s="265" t="s">
        <v>181</v>
      </c>
      <c r="AI90" s="265" t="s">
        <v>181</v>
      </c>
      <c r="AJ90" s="265" t="s">
        <v>181</v>
      </c>
      <c r="AK90" s="265" t="s">
        <v>181</v>
      </c>
      <c r="AL90" s="265" t="s">
        <v>181</v>
      </c>
      <c r="AM90" s="265" t="s">
        <v>181</v>
      </c>
      <c r="AN90" s="265" t="s">
        <v>181</v>
      </c>
      <c r="AO90" s="265" t="s">
        <v>181</v>
      </c>
      <c r="AP90" s="265" t="s">
        <v>181</v>
      </c>
      <c r="AQ90" s="265" t="s">
        <v>181</v>
      </c>
      <c r="AR90" s="265" t="s">
        <v>181</v>
      </c>
      <c r="AS90" s="265" t="s">
        <v>181</v>
      </c>
      <c r="AT90" s="265" t="s">
        <v>181</v>
      </c>
      <c r="AU90" s="265" t="s">
        <v>181</v>
      </c>
      <c r="AV90" s="265" t="s">
        <v>181</v>
      </c>
      <c r="AW90" s="265" t="s">
        <v>181</v>
      </c>
      <c r="AX90" s="265" t="s">
        <v>181</v>
      </c>
      <c r="AY90" s="265" t="s">
        <v>181</v>
      </c>
      <c r="AZ90" s="265" t="s">
        <v>181</v>
      </c>
      <c r="BA90" s="265" t="s">
        <v>181</v>
      </c>
      <c r="BB90" s="265" t="s">
        <v>181</v>
      </c>
      <c r="BC90" s="265"/>
      <c r="BD90" s="265"/>
      <c r="BE90" s="265"/>
      <c r="BF90" s="265"/>
      <c r="BG90" s="265"/>
      <c r="BH90" s="265"/>
      <c r="BI90" s="265"/>
      <c r="BJ90" s="265"/>
      <c r="BK90" s="265"/>
      <c r="BL90" s="265"/>
      <c r="BM90" s="265"/>
      <c r="BN90" s="265"/>
      <c r="BO90" s="265"/>
      <c r="BP90" s="265"/>
      <c r="BQ90" s="265"/>
      <c r="BR90" s="265"/>
      <c r="BS90" s="265"/>
      <c r="BT90" s="265"/>
      <c r="BU90" s="265"/>
      <c r="BV90" s="265"/>
      <c r="BW90" s="265"/>
      <c r="BX90" s="265"/>
      <c r="BY90" s="265"/>
      <c r="BZ90" s="265"/>
      <c r="CA90" s="265"/>
      <c r="CB90" s="265"/>
      <c r="CC90" s="265"/>
      <c r="CD90" s="265"/>
      <c r="CE90" s="265"/>
      <c r="CF90" s="265"/>
      <c r="CG90" s="265"/>
      <c r="CH90" s="265"/>
      <c r="CI90" s="265"/>
      <c r="CJ90" s="265"/>
      <c r="CK90" s="265"/>
      <c r="CL90" s="265"/>
      <c r="CM90" s="265"/>
      <c r="CN90" s="265"/>
      <c r="CO90" s="265"/>
      <c r="CP90" s="265"/>
      <c r="CQ90" s="265"/>
      <c r="CR90" s="265"/>
      <c r="CS90" s="265"/>
      <c r="CT90" s="265"/>
      <c r="CU90" s="265"/>
      <c r="CV90" s="265"/>
      <c r="CW90" s="265"/>
      <c r="CX90" s="265"/>
      <c r="CY90" s="265"/>
      <c r="CZ90" s="265"/>
      <c r="DA90" s="265"/>
      <c r="DB90" s="265"/>
      <c r="DC90" s="265"/>
      <c r="DD90" s="265"/>
      <c r="DE90" s="265"/>
      <c r="DF90" s="265"/>
      <c r="DG90" s="265"/>
      <c r="DH90" s="265"/>
      <c r="DI90" s="265"/>
      <c r="DJ90" s="265"/>
      <c r="DK90" s="265"/>
      <c r="DL90" s="265"/>
      <c r="DM90" s="265"/>
      <c r="DN90" s="265"/>
      <c r="DO90" s="265"/>
      <c r="DP90" s="265"/>
      <c r="DQ90" s="265"/>
      <c r="DR90" s="265"/>
      <c r="DS90" s="265"/>
      <c r="DT90" s="265"/>
      <c r="DU90" s="265"/>
      <c r="DV90" s="265"/>
      <c r="DW90" s="265"/>
      <c r="DX90" s="265"/>
      <c r="DY90" s="265"/>
      <c r="DZ90" s="265"/>
      <c r="EA90" s="265"/>
      <c r="EB90" s="265"/>
      <c r="EC90" s="265"/>
      <c r="ED90" s="265"/>
    </row>
    <row r="91" spans="1:134" ht="15" x14ac:dyDescent="0.25">
      <c r="U91" s="238" t="str">
        <f t="shared" si="2"/>
        <v/>
      </c>
      <c r="V91" s="265" t="s">
        <v>181</v>
      </c>
      <c r="W91" s="265" t="s">
        <v>181</v>
      </c>
      <c r="X91" s="265" t="s">
        <v>181</v>
      </c>
      <c r="Y91" s="265" t="s">
        <v>181</v>
      </c>
      <c r="Z91" s="265" t="s">
        <v>181</v>
      </c>
      <c r="AA91" s="265" t="s">
        <v>181</v>
      </c>
      <c r="AB91" s="265" t="s">
        <v>181</v>
      </c>
      <c r="AC91" s="265" t="s">
        <v>181</v>
      </c>
      <c r="AD91" s="265" t="s">
        <v>181</v>
      </c>
      <c r="AE91" s="265" t="s">
        <v>181</v>
      </c>
      <c r="AF91" s="265" t="s">
        <v>181</v>
      </c>
      <c r="AG91" s="265" t="s">
        <v>181</v>
      </c>
      <c r="AH91" s="265" t="s">
        <v>181</v>
      </c>
      <c r="AI91" s="265" t="s">
        <v>181</v>
      </c>
      <c r="AJ91" s="265" t="s">
        <v>181</v>
      </c>
      <c r="AK91" s="265" t="s">
        <v>181</v>
      </c>
      <c r="AL91" s="265" t="s">
        <v>181</v>
      </c>
      <c r="AM91" s="265" t="s">
        <v>181</v>
      </c>
      <c r="AN91" s="265" t="s">
        <v>181</v>
      </c>
      <c r="AO91" s="265" t="s">
        <v>181</v>
      </c>
      <c r="AP91" s="265" t="s">
        <v>181</v>
      </c>
      <c r="AQ91" s="265" t="s">
        <v>181</v>
      </c>
      <c r="AR91" s="265" t="s">
        <v>181</v>
      </c>
      <c r="AS91" s="265" t="s">
        <v>181</v>
      </c>
      <c r="AT91" s="265" t="s">
        <v>181</v>
      </c>
      <c r="AU91" s="265" t="s">
        <v>181</v>
      </c>
      <c r="AV91" s="265" t="s">
        <v>181</v>
      </c>
      <c r="AW91" s="265" t="s">
        <v>181</v>
      </c>
      <c r="AX91" s="265" t="s">
        <v>181</v>
      </c>
      <c r="AY91" s="265" t="s">
        <v>181</v>
      </c>
      <c r="AZ91" s="265" t="s">
        <v>181</v>
      </c>
      <c r="BA91" s="265" t="s">
        <v>181</v>
      </c>
      <c r="BB91" s="265" t="s">
        <v>181</v>
      </c>
      <c r="BC91" s="265"/>
      <c r="BD91" s="265"/>
      <c r="BE91" s="265"/>
      <c r="BF91" s="265"/>
      <c r="BG91" s="265"/>
      <c r="BH91" s="265"/>
      <c r="BI91" s="265"/>
      <c r="BJ91" s="265"/>
      <c r="BK91" s="265"/>
      <c r="BL91" s="265"/>
      <c r="BM91" s="265"/>
      <c r="BN91" s="265"/>
      <c r="BO91" s="265"/>
      <c r="BP91" s="265"/>
      <c r="BQ91" s="265"/>
      <c r="BR91" s="265"/>
      <c r="BS91" s="265"/>
      <c r="BT91" s="265"/>
      <c r="BU91" s="265"/>
      <c r="BV91" s="265"/>
      <c r="BW91" s="265"/>
      <c r="BX91" s="265"/>
      <c r="BY91" s="265"/>
      <c r="BZ91" s="265"/>
      <c r="CA91" s="265"/>
      <c r="CB91" s="265"/>
      <c r="CC91" s="265"/>
      <c r="CD91" s="265"/>
      <c r="CE91" s="265"/>
      <c r="CF91" s="265"/>
      <c r="CG91" s="265"/>
      <c r="CH91" s="265"/>
      <c r="CI91" s="265"/>
      <c r="CJ91" s="265"/>
      <c r="CK91" s="265"/>
      <c r="CL91" s="265"/>
      <c r="CM91" s="265"/>
      <c r="CN91" s="265"/>
      <c r="CO91" s="265"/>
      <c r="CP91" s="265"/>
      <c r="CQ91" s="265"/>
      <c r="CR91" s="265"/>
      <c r="CS91" s="265"/>
      <c r="CT91" s="265"/>
      <c r="CU91" s="265"/>
      <c r="CV91" s="265"/>
      <c r="CW91" s="265"/>
      <c r="CX91" s="265"/>
      <c r="CY91" s="265"/>
      <c r="CZ91" s="265"/>
      <c r="DA91" s="265"/>
      <c r="DB91" s="265"/>
      <c r="DC91" s="265"/>
      <c r="DD91" s="265"/>
      <c r="DE91" s="265"/>
      <c r="DF91" s="265"/>
      <c r="DG91" s="265"/>
      <c r="DH91" s="265"/>
      <c r="DI91" s="265"/>
      <c r="DJ91" s="265"/>
      <c r="DK91" s="265"/>
      <c r="DL91" s="265"/>
      <c r="DM91" s="265"/>
      <c r="DN91" s="265"/>
      <c r="DO91" s="265"/>
      <c r="DP91" s="265"/>
      <c r="DQ91" s="265"/>
      <c r="DR91" s="265"/>
      <c r="DS91" s="265"/>
      <c r="DT91" s="265"/>
      <c r="DU91" s="265"/>
      <c r="DV91" s="265"/>
      <c r="DW91" s="265"/>
      <c r="DX91" s="265"/>
      <c r="DY91" s="265"/>
      <c r="DZ91" s="265"/>
      <c r="EA91" s="265"/>
      <c r="EB91" s="265"/>
      <c r="EC91" s="265"/>
      <c r="ED91" s="265"/>
    </row>
    <row r="92" spans="1:134" ht="15" x14ac:dyDescent="0.25">
      <c r="U92" s="238" t="str">
        <f t="shared" si="2"/>
        <v/>
      </c>
      <c r="V92" s="265" t="s">
        <v>181</v>
      </c>
      <c r="W92" s="265" t="s">
        <v>181</v>
      </c>
      <c r="X92" s="265" t="s">
        <v>181</v>
      </c>
      <c r="Y92" s="265" t="s">
        <v>181</v>
      </c>
      <c r="Z92" s="265" t="s">
        <v>181</v>
      </c>
      <c r="AA92" s="265" t="s">
        <v>181</v>
      </c>
      <c r="AB92" s="265" t="s">
        <v>181</v>
      </c>
      <c r="AC92" s="265" t="s">
        <v>181</v>
      </c>
      <c r="AD92" s="265" t="s">
        <v>181</v>
      </c>
      <c r="AE92" s="265" t="s">
        <v>181</v>
      </c>
      <c r="AF92" s="265" t="s">
        <v>181</v>
      </c>
      <c r="AG92" s="265" t="s">
        <v>181</v>
      </c>
      <c r="AH92" s="265" t="s">
        <v>181</v>
      </c>
      <c r="AI92" s="265" t="s">
        <v>181</v>
      </c>
      <c r="AJ92" s="265" t="s">
        <v>181</v>
      </c>
      <c r="AK92" s="265" t="s">
        <v>181</v>
      </c>
      <c r="AL92" s="265" t="s">
        <v>181</v>
      </c>
      <c r="AM92" s="265" t="s">
        <v>181</v>
      </c>
      <c r="AN92" s="265" t="s">
        <v>181</v>
      </c>
      <c r="AO92" s="265" t="s">
        <v>181</v>
      </c>
      <c r="AP92" s="265" t="s">
        <v>181</v>
      </c>
      <c r="AQ92" s="265" t="s">
        <v>181</v>
      </c>
      <c r="AR92" s="265" t="s">
        <v>181</v>
      </c>
      <c r="AS92" s="265" t="s">
        <v>181</v>
      </c>
      <c r="AT92" s="265" t="s">
        <v>181</v>
      </c>
      <c r="AU92" s="265" t="s">
        <v>181</v>
      </c>
      <c r="AV92" s="265" t="s">
        <v>181</v>
      </c>
      <c r="AW92" s="265" t="s">
        <v>181</v>
      </c>
      <c r="AX92" s="265" t="s">
        <v>181</v>
      </c>
      <c r="AY92" s="265" t="s">
        <v>181</v>
      </c>
      <c r="AZ92" s="265" t="s">
        <v>181</v>
      </c>
      <c r="BA92" s="265" t="s">
        <v>181</v>
      </c>
      <c r="BB92" s="265" t="s">
        <v>181</v>
      </c>
      <c r="BC92" s="265"/>
      <c r="BD92" s="265"/>
      <c r="BE92" s="265"/>
      <c r="BF92" s="265"/>
      <c r="BG92" s="265"/>
      <c r="BH92" s="265"/>
      <c r="BI92" s="265"/>
      <c r="BJ92" s="265"/>
      <c r="BK92" s="265"/>
      <c r="BL92" s="265"/>
      <c r="BM92" s="265"/>
      <c r="BN92" s="265"/>
      <c r="BO92" s="265"/>
      <c r="BP92" s="265"/>
      <c r="BQ92" s="265"/>
      <c r="BR92" s="265"/>
      <c r="BS92" s="265"/>
      <c r="BT92" s="265"/>
      <c r="BU92" s="265"/>
      <c r="BV92" s="265"/>
      <c r="BW92" s="265"/>
      <c r="BX92" s="265"/>
      <c r="BY92" s="265"/>
      <c r="BZ92" s="265"/>
      <c r="CA92" s="265"/>
      <c r="CB92" s="265"/>
      <c r="CC92" s="265"/>
      <c r="CD92" s="265"/>
      <c r="CE92" s="265"/>
      <c r="CF92" s="265"/>
      <c r="CG92" s="265"/>
      <c r="CH92" s="265"/>
      <c r="CI92" s="265"/>
      <c r="CJ92" s="265"/>
      <c r="CK92" s="265"/>
      <c r="CL92" s="265"/>
      <c r="CM92" s="265"/>
      <c r="CN92" s="265"/>
      <c r="CO92" s="265"/>
      <c r="CP92" s="265"/>
      <c r="CQ92" s="265"/>
      <c r="CR92" s="265"/>
      <c r="CS92" s="265"/>
      <c r="CT92" s="265"/>
      <c r="CU92" s="265"/>
      <c r="CV92" s="265"/>
      <c r="CW92" s="265"/>
      <c r="CX92" s="265"/>
      <c r="CY92" s="265"/>
      <c r="CZ92" s="265"/>
      <c r="DA92" s="265"/>
      <c r="DB92" s="265"/>
      <c r="DC92" s="265"/>
      <c r="DD92" s="265"/>
      <c r="DE92" s="265"/>
      <c r="DF92" s="265"/>
      <c r="DG92" s="265"/>
      <c r="DH92" s="265"/>
      <c r="DI92" s="265"/>
      <c r="DJ92" s="265"/>
      <c r="DK92" s="265"/>
      <c r="DL92" s="265"/>
      <c r="DM92" s="265"/>
      <c r="DN92" s="265"/>
      <c r="DO92" s="265"/>
      <c r="DP92" s="265"/>
      <c r="DQ92" s="265"/>
      <c r="DR92" s="265"/>
      <c r="DS92" s="265"/>
      <c r="DT92" s="265"/>
      <c r="DU92" s="265"/>
      <c r="DV92" s="265"/>
      <c r="DW92" s="265"/>
      <c r="DX92" s="265"/>
      <c r="DY92" s="265"/>
      <c r="DZ92" s="265"/>
      <c r="EA92" s="265"/>
      <c r="EB92" s="265"/>
      <c r="EC92" s="265"/>
      <c r="ED92" s="265"/>
    </row>
    <row r="93" spans="1:134" ht="15" x14ac:dyDescent="0.25">
      <c r="U93" s="238" t="str">
        <f t="shared" si="2"/>
        <v/>
      </c>
      <c r="V93" s="265" t="s">
        <v>181</v>
      </c>
      <c r="W93" s="265" t="s">
        <v>181</v>
      </c>
      <c r="X93" s="265" t="s">
        <v>181</v>
      </c>
      <c r="Y93" s="265" t="s">
        <v>181</v>
      </c>
      <c r="Z93" s="265" t="s">
        <v>181</v>
      </c>
      <c r="AA93" s="265" t="s">
        <v>181</v>
      </c>
      <c r="AB93" s="265" t="s">
        <v>181</v>
      </c>
      <c r="AC93" s="265" t="s">
        <v>181</v>
      </c>
      <c r="AD93" s="265" t="s">
        <v>181</v>
      </c>
      <c r="AE93" s="265" t="s">
        <v>181</v>
      </c>
      <c r="AF93" s="265" t="s">
        <v>181</v>
      </c>
      <c r="AG93" s="265" t="s">
        <v>181</v>
      </c>
      <c r="AH93" s="265" t="s">
        <v>181</v>
      </c>
      <c r="AI93" s="265" t="s">
        <v>181</v>
      </c>
      <c r="AJ93" s="265" t="s">
        <v>181</v>
      </c>
      <c r="AK93" s="265" t="s">
        <v>181</v>
      </c>
      <c r="AL93" s="265" t="s">
        <v>181</v>
      </c>
      <c r="AM93" s="265" t="s">
        <v>181</v>
      </c>
      <c r="AN93" s="265" t="s">
        <v>181</v>
      </c>
      <c r="AO93" s="265" t="s">
        <v>181</v>
      </c>
      <c r="AP93" s="265" t="s">
        <v>181</v>
      </c>
      <c r="AQ93" s="265" t="s">
        <v>181</v>
      </c>
      <c r="AR93" s="265" t="s">
        <v>181</v>
      </c>
      <c r="AS93" s="265" t="s">
        <v>181</v>
      </c>
      <c r="AT93" s="265" t="s">
        <v>181</v>
      </c>
      <c r="AU93" s="265" t="s">
        <v>181</v>
      </c>
      <c r="AV93" s="265" t="s">
        <v>181</v>
      </c>
      <c r="AW93" s="265" t="s">
        <v>181</v>
      </c>
      <c r="AX93" s="265" t="s">
        <v>181</v>
      </c>
      <c r="AY93" s="265" t="s">
        <v>181</v>
      </c>
      <c r="AZ93" s="265" t="s">
        <v>181</v>
      </c>
      <c r="BA93" s="265" t="s">
        <v>181</v>
      </c>
      <c r="BB93" s="265" t="s">
        <v>181</v>
      </c>
      <c r="BC93" s="265"/>
      <c r="BD93" s="265"/>
      <c r="BE93" s="265"/>
      <c r="BF93" s="265"/>
      <c r="BG93" s="265"/>
      <c r="BH93" s="265"/>
      <c r="BI93" s="265"/>
      <c r="BJ93" s="265"/>
      <c r="BK93" s="265"/>
      <c r="BL93" s="265"/>
      <c r="BM93" s="265"/>
      <c r="BN93" s="265"/>
      <c r="BO93" s="265"/>
      <c r="BP93" s="265"/>
      <c r="BQ93" s="265"/>
      <c r="BR93" s="265"/>
      <c r="BS93" s="265"/>
      <c r="BT93" s="265"/>
      <c r="BU93" s="265"/>
      <c r="BV93" s="265"/>
      <c r="BW93" s="265"/>
      <c r="BX93" s="265"/>
      <c r="BY93" s="265"/>
      <c r="BZ93" s="265"/>
      <c r="CA93" s="265"/>
      <c r="CB93" s="265"/>
      <c r="CC93" s="265"/>
      <c r="CD93" s="265"/>
      <c r="CE93" s="265"/>
      <c r="CF93" s="265"/>
      <c r="CG93" s="265"/>
      <c r="CH93" s="265"/>
      <c r="CI93" s="265"/>
      <c r="CJ93" s="265"/>
      <c r="CK93" s="265"/>
      <c r="CL93" s="265"/>
      <c r="CM93" s="265"/>
      <c r="CN93" s="265"/>
      <c r="CO93" s="265"/>
      <c r="CP93" s="265"/>
      <c r="CQ93" s="265"/>
      <c r="CR93" s="265"/>
      <c r="CS93" s="265"/>
      <c r="CT93" s="265"/>
      <c r="CU93" s="265"/>
      <c r="CV93" s="265"/>
      <c r="CW93" s="265"/>
      <c r="CX93" s="265"/>
      <c r="CY93" s="265"/>
      <c r="CZ93" s="265"/>
      <c r="DA93" s="265"/>
      <c r="DB93" s="265"/>
      <c r="DC93" s="265"/>
      <c r="DD93" s="265"/>
      <c r="DE93" s="265"/>
      <c r="DF93" s="265"/>
      <c r="DG93" s="265"/>
      <c r="DH93" s="265"/>
      <c r="DI93" s="265"/>
      <c r="DJ93" s="265"/>
      <c r="DK93" s="265"/>
      <c r="DL93" s="265"/>
      <c r="DM93" s="265"/>
      <c r="DN93" s="265"/>
      <c r="DO93" s="265"/>
      <c r="DP93" s="265"/>
      <c r="DQ93" s="265"/>
      <c r="DR93" s="265"/>
      <c r="DS93" s="265"/>
      <c r="DT93" s="265"/>
      <c r="DU93" s="265"/>
      <c r="DV93" s="265"/>
      <c r="DW93" s="265"/>
      <c r="DX93" s="265"/>
      <c r="DY93" s="265"/>
      <c r="DZ93" s="265"/>
      <c r="EA93" s="265"/>
      <c r="EB93" s="265"/>
      <c r="EC93" s="265"/>
      <c r="ED93" s="265"/>
    </row>
    <row r="94" spans="1:134" ht="15" x14ac:dyDescent="0.25">
      <c r="U94" s="238" t="str">
        <f t="shared" si="2"/>
        <v/>
      </c>
      <c r="V94" s="265" t="s">
        <v>181</v>
      </c>
      <c r="W94" s="265" t="s">
        <v>181</v>
      </c>
      <c r="X94" s="265" t="s">
        <v>181</v>
      </c>
      <c r="Y94" s="265" t="s">
        <v>181</v>
      </c>
      <c r="Z94" s="265" t="s">
        <v>181</v>
      </c>
      <c r="AA94" s="265" t="s">
        <v>181</v>
      </c>
      <c r="AB94" s="265" t="s">
        <v>181</v>
      </c>
      <c r="AC94" s="265" t="s">
        <v>181</v>
      </c>
      <c r="AD94" s="265" t="s">
        <v>181</v>
      </c>
      <c r="AE94" s="265" t="s">
        <v>181</v>
      </c>
      <c r="AF94" s="265" t="s">
        <v>181</v>
      </c>
      <c r="AG94" s="265" t="s">
        <v>181</v>
      </c>
      <c r="AH94" s="265" t="s">
        <v>181</v>
      </c>
      <c r="AI94" s="265" t="s">
        <v>181</v>
      </c>
      <c r="AJ94" s="265" t="s">
        <v>181</v>
      </c>
      <c r="AK94" s="265" t="s">
        <v>181</v>
      </c>
      <c r="AL94" s="265" t="s">
        <v>181</v>
      </c>
      <c r="AM94" s="265" t="s">
        <v>181</v>
      </c>
      <c r="AN94" s="265" t="s">
        <v>181</v>
      </c>
      <c r="AO94" s="265" t="s">
        <v>181</v>
      </c>
      <c r="AP94" s="265" t="s">
        <v>181</v>
      </c>
      <c r="AQ94" s="265" t="s">
        <v>181</v>
      </c>
      <c r="AR94" s="265" t="s">
        <v>181</v>
      </c>
      <c r="AS94" s="265" t="s">
        <v>181</v>
      </c>
      <c r="AT94" s="265" t="s">
        <v>181</v>
      </c>
      <c r="AU94" s="265" t="s">
        <v>181</v>
      </c>
      <c r="AV94" s="265" t="s">
        <v>181</v>
      </c>
      <c r="AW94" s="265" t="s">
        <v>181</v>
      </c>
      <c r="AX94" s="265" t="s">
        <v>181</v>
      </c>
      <c r="AY94" s="265" t="s">
        <v>181</v>
      </c>
      <c r="AZ94" s="265" t="s">
        <v>181</v>
      </c>
      <c r="BA94" s="265" t="s">
        <v>181</v>
      </c>
      <c r="BB94" s="265" t="s">
        <v>181</v>
      </c>
      <c r="BC94" s="265"/>
      <c r="BD94" s="265"/>
      <c r="BE94" s="265"/>
      <c r="BF94" s="265"/>
      <c r="BG94" s="265"/>
      <c r="BH94" s="265"/>
      <c r="BI94" s="265"/>
      <c r="BJ94" s="265"/>
      <c r="BK94" s="265"/>
      <c r="BL94" s="265"/>
      <c r="BM94" s="265"/>
      <c r="BN94" s="265"/>
      <c r="BO94" s="265"/>
      <c r="BP94" s="265"/>
      <c r="BQ94" s="265"/>
      <c r="BR94" s="265"/>
      <c r="BS94" s="265"/>
      <c r="BT94" s="265"/>
      <c r="BU94" s="265"/>
      <c r="BV94" s="265"/>
      <c r="BW94" s="265"/>
      <c r="BX94" s="265"/>
      <c r="BY94" s="265"/>
      <c r="BZ94" s="265"/>
      <c r="CA94" s="265"/>
      <c r="CB94" s="265"/>
      <c r="CC94" s="265"/>
      <c r="CD94" s="265"/>
      <c r="CE94" s="265"/>
      <c r="CF94" s="265"/>
      <c r="CG94" s="265"/>
      <c r="CH94" s="265"/>
      <c r="CI94" s="265"/>
      <c r="CJ94" s="265"/>
      <c r="CK94" s="265"/>
      <c r="CL94" s="265"/>
      <c r="CM94" s="265"/>
      <c r="CN94" s="265"/>
      <c r="CO94" s="265"/>
      <c r="CP94" s="265"/>
      <c r="CQ94" s="265"/>
      <c r="CR94" s="265"/>
      <c r="CS94" s="265"/>
      <c r="CT94" s="265"/>
      <c r="CU94" s="265"/>
      <c r="CV94" s="265"/>
      <c r="CW94" s="265"/>
      <c r="CX94" s="265"/>
      <c r="CY94" s="265"/>
      <c r="CZ94" s="265"/>
      <c r="DA94" s="265"/>
      <c r="DB94" s="265"/>
      <c r="DC94" s="265"/>
      <c r="DD94" s="265"/>
      <c r="DE94" s="265"/>
      <c r="DF94" s="265"/>
      <c r="DG94" s="265"/>
      <c r="DH94" s="265"/>
      <c r="DI94" s="265"/>
      <c r="DJ94" s="265"/>
      <c r="DK94" s="265"/>
      <c r="DL94" s="265"/>
      <c r="DM94" s="265"/>
      <c r="DN94" s="265"/>
      <c r="DO94" s="265"/>
      <c r="DP94" s="265"/>
      <c r="DQ94" s="265"/>
      <c r="DR94" s="265"/>
      <c r="DS94" s="265"/>
      <c r="DT94" s="265"/>
      <c r="DU94" s="265"/>
      <c r="DV94" s="265"/>
      <c r="DW94" s="265"/>
      <c r="DX94" s="265"/>
      <c r="DY94" s="265"/>
      <c r="DZ94" s="265"/>
      <c r="EA94" s="265"/>
      <c r="EB94" s="265"/>
      <c r="EC94" s="265"/>
      <c r="ED94" s="265"/>
    </row>
    <row r="95" spans="1:134" ht="15" x14ac:dyDescent="0.25">
      <c r="U95" s="238" t="str">
        <f t="shared" si="2"/>
        <v/>
      </c>
      <c r="V95" s="265" t="s">
        <v>181</v>
      </c>
      <c r="W95" s="265" t="s">
        <v>181</v>
      </c>
      <c r="X95" s="265" t="s">
        <v>181</v>
      </c>
      <c r="Y95" s="265" t="s">
        <v>181</v>
      </c>
      <c r="Z95" s="265" t="s">
        <v>181</v>
      </c>
      <c r="AA95" s="265" t="s">
        <v>181</v>
      </c>
      <c r="AB95" s="265" t="s">
        <v>181</v>
      </c>
      <c r="AC95" s="265" t="s">
        <v>181</v>
      </c>
      <c r="AD95" s="265" t="s">
        <v>181</v>
      </c>
      <c r="AE95" s="265" t="s">
        <v>181</v>
      </c>
      <c r="AF95" s="265" t="s">
        <v>181</v>
      </c>
      <c r="AG95" s="265" t="s">
        <v>181</v>
      </c>
      <c r="AH95" s="265" t="s">
        <v>181</v>
      </c>
      <c r="AI95" s="265" t="s">
        <v>181</v>
      </c>
      <c r="AJ95" s="265" t="s">
        <v>181</v>
      </c>
      <c r="AK95" s="265" t="s">
        <v>181</v>
      </c>
      <c r="AL95" s="265" t="s">
        <v>181</v>
      </c>
      <c r="AM95" s="265" t="s">
        <v>181</v>
      </c>
      <c r="AN95" s="265" t="s">
        <v>181</v>
      </c>
      <c r="AO95" s="265" t="s">
        <v>181</v>
      </c>
      <c r="AP95" s="265" t="s">
        <v>181</v>
      </c>
      <c r="AQ95" s="265" t="s">
        <v>181</v>
      </c>
      <c r="AR95" s="265" t="s">
        <v>181</v>
      </c>
      <c r="AS95" s="265" t="s">
        <v>181</v>
      </c>
      <c r="AT95" s="265" t="s">
        <v>181</v>
      </c>
      <c r="AU95" s="265" t="s">
        <v>181</v>
      </c>
      <c r="AV95" s="265" t="s">
        <v>181</v>
      </c>
      <c r="AW95" s="265" t="s">
        <v>181</v>
      </c>
      <c r="AX95" s="265" t="s">
        <v>181</v>
      </c>
      <c r="AY95" s="265" t="s">
        <v>181</v>
      </c>
      <c r="AZ95" s="265" t="s">
        <v>181</v>
      </c>
      <c r="BA95" s="265" t="s">
        <v>181</v>
      </c>
      <c r="BB95" s="265" t="s">
        <v>181</v>
      </c>
      <c r="BC95" s="265"/>
      <c r="BD95" s="265"/>
      <c r="BE95" s="265"/>
      <c r="BF95" s="265"/>
      <c r="BG95" s="265"/>
      <c r="BH95" s="265"/>
      <c r="BI95" s="265"/>
      <c r="BJ95" s="265"/>
      <c r="BK95" s="265"/>
      <c r="BL95" s="265"/>
      <c r="BM95" s="265"/>
      <c r="BN95" s="265"/>
      <c r="BO95" s="265"/>
      <c r="BP95" s="265"/>
      <c r="BQ95" s="265"/>
      <c r="BR95" s="265"/>
      <c r="BS95" s="265"/>
      <c r="BT95" s="265"/>
      <c r="BU95" s="265"/>
      <c r="BV95" s="265"/>
      <c r="BW95" s="265"/>
      <c r="BX95" s="265"/>
      <c r="BY95" s="265"/>
      <c r="BZ95" s="265"/>
      <c r="CA95" s="265"/>
      <c r="CB95" s="265"/>
      <c r="CC95" s="265"/>
      <c r="CD95" s="265"/>
      <c r="CE95" s="265"/>
      <c r="CF95" s="265"/>
      <c r="CG95" s="265"/>
      <c r="CH95" s="265"/>
      <c r="CI95" s="265"/>
      <c r="CJ95" s="265"/>
      <c r="CK95" s="265"/>
      <c r="CL95" s="265"/>
      <c r="CM95" s="265"/>
      <c r="CN95" s="265"/>
      <c r="CO95" s="265"/>
      <c r="CP95" s="265"/>
      <c r="CQ95" s="265"/>
      <c r="CR95" s="265"/>
      <c r="CS95" s="265"/>
      <c r="CT95" s="265"/>
      <c r="CU95" s="265"/>
      <c r="CV95" s="265"/>
      <c r="CW95" s="265"/>
      <c r="CX95" s="265"/>
      <c r="CY95" s="265"/>
      <c r="CZ95" s="265"/>
      <c r="DA95" s="265"/>
      <c r="DB95" s="265"/>
      <c r="DC95" s="265"/>
      <c r="DD95" s="265"/>
      <c r="DE95" s="265"/>
      <c r="DF95" s="265"/>
      <c r="DG95" s="265"/>
      <c r="DH95" s="265"/>
      <c r="DI95" s="265"/>
      <c r="DJ95" s="265"/>
      <c r="DK95" s="265"/>
      <c r="DL95" s="265"/>
      <c r="DM95" s="265"/>
      <c r="DN95" s="265"/>
      <c r="DO95" s="265"/>
      <c r="DP95" s="265"/>
      <c r="DQ95" s="265"/>
      <c r="DR95" s="265"/>
      <c r="DS95" s="265"/>
      <c r="DT95" s="265"/>
      <c r="DU95" s="265"/>
      <c r="DV95" s="265"/>
      <c r="DW95" s="265"/>
      <c r="DX95" s="265"/>
      <c r="DY95" s="265"/>
      <c r="DZ95" s="265"/>
      <c r="EA95" s="265"/>
      <c r="EB95" s="265"/>
      <c r="EC95" s="265"/>
      <c r="ED95" s="265"/>
    </row>
    <row r="96" spans="1:134" ht="15" x14ac:dyDescent="0.25">
      <c r="U96" s="238" t="str">
        <f t="shared" si="2"/>
        <v/>
      </c>
      <c r="V96" s="265" t="s">
        <v>181</v>
      </c>
      <c r="W96" s="265" t="s">
        <v>181</v>
      </c>
      <c r="X96" s="265" t="s">
        <v>181</v>
      </c>
      <c r="Y96" s="265" t="s">
        <v>181</v>
      </c>
      <c r="Z96" s="265" t="s">
        <v>181</v>
      </c>
      <c r="AA96" s="265" t="s">
        <v>181</v>
      </c>
      <c r="AB96" s="265" t="s">
        <v>181</v>
      </c>
      <c r="AC96" s="265" t="s">
        <v>181</v>
      </c>
      <c r="AD96" s="265" t="s">
        <v>181</v>
      </c>
      <c r="AE96" s="265" t="s">
        <v>181</v>
      </c>
      <c r="AF96" s="265" t="s">
        <v>181</v>
      </c>
      <c r="AG96" s="265" t="s">
        <v>181</v>
      </c>
      <c r="AH96" s="265" t="s">
        <v>181</v>
      </c>
      <c r="AI96" s="265" t="s">
        <v>181</v>
      </c>
      <c r="AJ96" s="265" t="s">
        <v>181</v>
      </c>
      <c r="AK96" s="265" t="s">
        <v>181</v>
      </c>
      <c r="AL96" s="265" t="s">
        <v>181</v>
      </c>
      <c r="AM96" s="265" t="s">
        <v>181</v>
      </c>
      <c r="AN96" s="265" t="s">
        <v>181</v>
      </c>
      <c r="AO96" s="265" t="s">
        <v>181</v>
      </c>
      <c r="AP96" s="265" t="s">
        <v>181</v>
      </c>
      <c r="AQ96" s="265" t="s">
        <v>181</v>
      </c>
      <c r="AR96" s="265" t="s">
        <v>181</v>
      </c>
      <c r="AS96" s="265" t="s">
        <v>181</v>
      </c>
      <c r="AT96" s="265" t="s">
        <v>181</v>
      </c>
      <c r="AU96" s="265" t="s">
        <v>181</v>
      </c>
      <c r="AV96" s="265" t="s">
        <v>181</v>
      </c>
      <c r="AW96" s="265" t="s">
        <v>181</v>
      </c>
      <c r="AX96" s="265" t="s">
        <v>181</v>
      </c>
      <c r="AY96" s="265" t="s">
        <v>181</v>
      </c>
      <c r="AZ96" s="265" t="s">
        <v>181</v>
      </c>
      <c r="BA96" s="265" t="s">
        <v>181</v>
      </c>
      <c r="BB96" s="265" t="s">
        <v>181</v>
      </c>
      <c r="BC96" s="265"/>
      <c r="BD96" s="265"/>
      <c r="BE96" s="265"/>
      <c r="BF96" s="265"/>
      <c r="BG96" s="265"/>
      <c r="BH96" s="265"/>
      <c r="BI96" s="265"/>
      <c r="BJ96" s="265"/>
      <c r="BK96" s="265"/>
      <c r="BL96" s="265"/>
      <c r="BM96" s="265"/>
      <c r="BN96" s="265"/>
      <c r="BO96" s="265"/>
      <c r="BP96" s="265"/>
      <c r="BQ96" s="265"/>
      <c r="BR96" s="265"/>
      <c r="BS96" s="265"/>
      <c r="BT96" s="265"/>
      <c r="BU96" s="265"/>
      <c r="BV96" s="265"/>
      <c r="BW96" s="265"/>
      <c r="BX96" s="265"/>
      <c r="BY96" s="265"/>
      <c r="BZ96" s="265"/>
      <c r="CA96" s="265"/>
      <c r="CB96" s="265"/>
      <c r="CC96" s="265"/>
      <c r="CD96" s="265"/>
      <c r="CE96" s="265"/>
      <c r="CF96" s="265"/>
      <c r="CG96" s="265"/>
      <c r="CH96" s="265"/>
      <c r="CI96" s="265"/>
      <c r="CJ96" s="265"/>
      <c r="CK96" s="265"/>
      <c r="CL96" s="265"/>
      <c r="CM96" s="265"/>
      <c r="CN96" s="265"/>
      <c r="CO96" s="265"/>
      <c r="CP96" s="265"/>
      <c r="CQ96" s="265"/>
      <c r="CR96" s="265"/>
      <c r="CS96" s="265"/>
      <c r="CT96" s="265"/>
      <c r="CU96" s="265"/>
      <c r="CV96" s="265"/>
      <c r="CW96" s="265"/>
      <c r="CX96" s="265"/>
      <c r="CY96" s="265"/>
      <c r="CZ96" s="265"/>
      <c r="DA96" s="265"/>
      <c r="DB96" s="265"/>
      <c r="DC96" s="265"/>
      <c r="DD96" s="265"/>
      <c r="DE96" s="265"/>
      <c r="DF96" s="265"/>
      <c r="DG96" s="265"/>
      <c r="DH96" s="265"/>
      <c r="DI96" s="265"/>
      <c r="DJ96" s="265"/>
      <c r="DK96" s="265"/>
      <c r="DL96" s="265"/>
      <c r="DM96" s="265"/>
      <c r="DN96" s="265"/>
      <c r="DO96" s="265"/>
      <c r="DP96" s="265"/>
      <c r="DQ96" s="265"/>
      <c r="DR96" s="265"/>
      <c r="DS96" s="265"/>
      <c r="DT96" s="265"/>
      <c r="DU96" s="265"/>
      <c r="DV96" s="265"/>
      <c r="DW96" s="265"/>
      <c r="DX96" s="265"/>
      <c r="DY96" s="265"/>
      <c r="DZ96" s="265"/>
      <c r="EA96" s="265"/>
      <c r="EB96" s="265"/>
      <c r="EC96" s="265"/>
      <c r="ED96" s="265"/>
    </row>
    <row r="97" spans="21:134" ht="15" x14ac:dyDescent="0.25">
      <c r="U97" s="238" t="str">
        <f t="shared" si="2"/>
        <v/>
      </c>
      <c r="V97" s="265" t="s">
        <v>181</v>
      </c>
      <c r="W97" s="265" t="s">
        <v>181</v>
      </c>
      <c r="X97" s="265" t="s">
        <v>181</v>
      </c>
      <c r="Y97" s="265" t="s">
        <v>181</v>
      </c>
      <c r="Z97" s="265" t="s">
        <v>181</v>
      </c>
      <c r="AA97" s="265" t="s">
        <v>181</v>
      </c>
      <c r="AB97" s="265" t="s">
        <v>181</v>
      </c>
      <c r="AC97" s="265" t="s">
        <v>181</v>
      </c>
      <c r="AD97" s="265" t="s">
        <v>181</v>
      </c>
      <c r="AE97" s="265" t="s">
        <v>181</v>
      </c>
      <c r="AF97" s="265" t="s">
        <v>181</v>
      </c>
      <c r="AG97" s="265" t="s">
        <v>181</v>
      </c>
      <c r="AH97" s="265" t="s">
        <v>181</v>
      </c>
      <c r="AI97" s="265" t="s">
        <v>181</v>
      </c>
      <c r="AJ97" s="265" t="s">
        <v>181</v>
      </c>
      <c r="AK97" s="265" t="s">
        <v>181</v>
      </c>
      <c r="AL97" s="265" t="s">
        <v>181</v>
      </c>
      <c r="AM97" s="265" t="s">
        <v>181</v>
      </c>
      <c r="AN97" s="265" t="s">
        <v>181</v>
      </c>
      <c r="AO97" s="265" t="s">
        <v>181</v>
      </c>
      <c r="AP97" s="265" t="s">
        <v>181</v>
      </c>
      <c r="AQ97" s="265" t="s">
        <v>181</v>
      </c>
      <c r="AR97" s="265" t="s">
        <v>181</v>
      </c>
      <c r="AS97" s="265" t="s">
        <v>181</v>
      </c>
      <c r="AT97" s="265" t="s">
        <v>181</v>
      </c>
      <c r="AU97" s="265" t="s">
        <v>181</v>
      </c>
      <c r="AV97" s="265" t="s">
        <v>181</v>
      </c>
      <c r="AW97" s="265" t="s">
        <v>181</v>
      </c>
      <c r="AX97" s="265" t="s">
        <v>181</v>
      </c>
      <c r="AY97" s="265" t="s">
        <v>181</v>
      </c>
      <c r="AZ97" s="265" t="s">
        <v>181</v>
      </c>
      <c r="BA97" s="265" t="s">
        <v>181</v>
      </c>
      <c r="BB97" s="265" t="s">
        <v>181</v>
      </c>
      <c r="BC97" s="265"/>
      <c r="BD97" s="265"/>
      <c r="BE97" s="265"/>
      <c r="BF97" s="265"/>
      <c r="BG97" s="265"/>
      <c r="BH97" s="265"/>
      <c r="BI97" s="265"/>
      <c r="BJ97" s="265"/>
      <c r="BK97" s="265"/>
      <c r="BL97" s="265"/>
      <c r="BM97" s="265"/>
      <c r="BN97" s="265"/>
      <c r="BO97" s="265"/>
      <c r="BP97" s="265"/>
      <c r="BQ97" s="265"/>
      <c r="BR97" s="265"/>
      <c r="BS97" s="265"/>
      <c r="BT97" s="265"/>
      <c r="BU97" s="265"/>
      <c r="BV97" s="265"/>
      <c r="BW97" s="265"/>
      <c r="BX97" s="265"/>
      <c r="BY97" s="265"/>
      <c r="BZ97" s="265"/>
      <c r="CA97" s="265"/>
      <c r="CB97" s="265"/>
      <c r="CC97" s="265"/>
      <c r="CD97" s="265"/>
      <c r="CE97" s="265"/>
      <c r="CF97" s="265"/>
      <c r="CG97" s="265"/>
      <c r="CH97" s="265"/>
      <c r="CI97" s="265"/>
      <c r="CJ97" s="265"/>
      <c r="CK97" s="265"/>
      <c r="CL97" s="265"/>
      <c r="CM97" s="265"/>
      <c r="CN97" s="265"/>
      <c r="CO97" s="265"/>
      <c r="CP97" s="265"/>
      <c r="CQ97" s="265"/>
      <c r="CR97" s="265"/>
      <c r="CS97" s="265"/>
      <c r="CT97" s="265"/>
      <c r="CU97" s="265"/>
      <c r="CV97" s="265"/>
      <c r="CW97" s="265"/>
      <c r="CX97" s="265"/>
      <c r="CY97" s="265"/>
      <c r="CZ97" s="265"/>
      <c r="DA97" s="265"/>
      <c r="DB97" s="265"/>
      <c r="DC97" s="265"/>
      <c r="DD97" s="265"/>
      <c r="DE97" s="265"/>
      <c r="DF97" s="265"/>
      <c r="DG97" s="265"/>
      <c r="DH97" s="265"/>
      <c r="DI97" s="265"/>
      <c r="DJ97" s="265"/>
      <c r="DK97" s="265"/>
      <c r="DL97" s="265"/>
      <c r="DM97" s="265"/>
      <c r="DN97" s="265"/>
      <c r="DO97" s="265"/>
      <c r="DP97" s="265"/>
      <c r="DQ97" s="265"/>
      <c r="DR97" s="265"/>
      <c r="DS97" s="265"/>
      <c r="DT97" s="265"/>
      <c r="DU97" s="265"/>
      <c r="DV97" s="265"/>
      <c r="DW97" s="265"/>
      <c r="DX97" s="265"/>
      <c r="DY97" s="265"/>
      <c r="DZ97" s="265"/>
      <c r="EA97" s="265"/>
      <c r="EB97" s="265"/>
      <c r="EC97" s="265"/>
      <c r="ED97" s="265"/>
    </row>
    <row r="98" spans="21:134" ht="15" x14ac:dyDescent="0.25">
      <c r="U98" s="238" t="str">
        <f t="shared" si="2"/>
        <v/>
      </c>
      <c r="V98" s="265" t="s">
        <v>181</v>
      </c>
      <c r="W98" s="265" t="s">
        <v>181</v>
      </c>
      <c r="X98" s="265" t="s">
        <v>181</v>
      </c>
      <c r="Y98" s="265" t="s">
        <v>181</v>
      </c>
      <c r="Z98" s="265" t="s">
        <v>181</v>
      </c>
      <c r="AA98" s="265" t="s">
        <v>181</v>
      </c>
      <c r="AB98" s="265" t="s">
        <v>181</v>
      </c>
      <c r="AC98" s="265" t="s">
        <v>181</v>
      </c>
      <c r="AD98" s="265" t="s">
        <v>181</v>
      </c>
      <c r="AE98" s="265" t="s">
        <v>181</v>
      </c>
      <c r="AF98" s="265" t="s">
        <v>181</v>
      </c>
      <c r="AG98" s="265" t="s">
        <v>181</v>
      </c>
      <c r="AH98" s="265" t="s">
        <v>181</v>
      </c>
      <c r="AI98" s="265" t="s">
        <v>181</v>
      </c>
      <c r="AJ98" s="265" t="s">
        <v>181</v>
      </c>
      <c r="AK98" s="265" t="s">
        <v>181</v>
      </c>
      <c r="AL98" s="265" t="s">
        <v>181</v>
      </c>
      <c r="AM98" s="265" t="s">
        <v>181</v>
      </c>
      <c r="AN98" s="265" t="s">
        <v>181</v>
      </c>
      <c r="AO98" s="265" t="s">
        <v>181</v>
      </c>
      <c r="AP98" s="265" t="s">
        <v>181</v>
      </c>
      <c r="AQ98" s="265" t="s">
        <v>181</v>
      </c>
      <c r="AR98" s="265" t="s">
        <v>181</v>
      </c>
      <c r="AS98" s="265" t="s">
        <v>181</v>
      </c>
      <c r="AT98" s="265" t="s">
        <v>181</v>
      </c>
      <c r="AU98" s="265" t="s">
        <v>181</v>
      </c>
      <c r="AV98" s="265" t="s">
        <v>181</v>
      </c>
      <c r="AW98" s="265" t="s">
        <v>181</v>
      </c>
      <c r="AX98" s="265" t="s">
        <v>181</v>
      </c>
      <c r="AY98" s="265" t="s">
        <v>181</v>
      </c>
      <c r="AZ98" s="265" t="s">
        <v>181</v>
      </c>
      <c r="BA98" s="265" t="s">
        <v>181</v>
      </c>
      <c r="BB98" s="265" t="s">
        <v>181</v>
      </c>
      <c r="BC98" s="265"/>
      <c r="BD98" s="265"/>
      <c r="BE98" s="265"/>
      <c r="BF98" s="265"/>
      <c r="BG98" s="265"/>
      <c r="BH98" s="265"/>
      <c r="BI98" s="265"/>
      <c r="BJ98" s="265"/>
      <c r="BK98" s="265"/>
      <c r="BL98" s="265"/>
      <c r="BM98" s="265"/>
      <c r="BN98" s="265"/>
      <c r="BO98" s="265"/>
      <c r="BP98" s="265"/>
      <c r="BQ98" s="265"/>
      <c r="BR98" s="265"/>
      <c r="BS98" s="265"/>
      <c r="BT98" s="265"/>
      <c r="BU98" s="265"/>
      <c r="BV98" s="265"/>
      <c r="BW98" s="265"/>
      <c r="BX98" s="265"/>
      <c r="BY98" s="265"/>
      <c r="BZ98" s="265"/>
      <c r="CA98" s="265"/>
      <c r="CB98" s="265"/>
      <c r="CC98" s="265"/>
      <c r="CD98" s="265"/>
      <c r="CE98" s="265"/>
      <c r="CF98" s="265"/>
      <c r="CG98" s="265"/>
      <c r="CH98" s="265"/>
      <c r="CI98" s="265"/>
      <c r="CJ98" s="265"/>
      <c r="CK98" s="265"/>
      <c r="CL98" s="265"/>
      <c r="CM98" s="265"/>
      <c r="CN98" s="265"/>
      <c r="CO98" s="265"/>
      <c r="CP98" s="265"/>
      <c r="CQ98" s="265"/>
      <c r="CR98" s="265"/>
      <c r="CS98" s="265"/>
      <c r="CT98" s="265"/>
      <c r="CU98" s="265"/>
      <c r="CV98" s="265"/>
      <c r="CW98" s="265"/>
      <c r="CX98" s="265"/>
      <c r="CY98" s="265"/>
      <c r="CZ98" s="265"/>
      <c r="DA98" s="265"/>
      <c r="DB98" s="265"/>
      <c r="DC98" s="265"/>
      <c r="DD98" s="265"/>
      <c r="DE98" s="265"/>
      <c r="DF98" s="265"/>
      <c r="DG98" s="265"/>
      <c r="DH98" s="265"/>
      <c r="DI98" s="265"/>
      <c r="DJ98" s="265"/>
      <c r="DK98" s="265"/>
      <c r="DL98" s="265"/>
      <c r="DM98" s="265"/>
      <c r="DN98" s="265"/>
      <c r="DO98" s="265"/>
      <c r="DP98" s="265"/>
      <c r="DQ98" s="265"/>
      <c r="DR98" s="265"/>
      <c r="DS98" s="265"/>
      <c r="DT98" s="265"/>
      <c r="DU98" s="265"/>
      <c r="DV98" s="265"/>
      <c r="DW98" s="265"/>
      <c r="DX98" s="265"/>
      <c r="DY98" s="265"/>
      <c r="DZ98" s="265"/>
      <c r="EA98" s="265"/>
      <c r="EB98" s="265"/>
      <c r="EC98" s="265"/>
      <c r="ED98" s="265"/>
    </row>
    <row r="99" spans="21:134" ht="15" x14ac:dyDescent="0.25">
      <c r="U99" s="238" t="str">
        <f t="shared" si="2"/>
        <v/>
      </c>
      <c r="V99" s="265" t="s">
        <v>181</v>
      </c>
      <c r="W99" s="265" t="s">
        <v>181</v>
      </c>
      <c r="X99" s="265" t="s">
        <v>181</v>
      </c>
      <c r="Y99" s="265" t="s">
        <v>181</v>
      </c>
      <c r="Z99" s="265" t="s">
        <v>181</v>
      </c>
      <c r="AA99" s="265" t="s">
        <v>181</v>
      </c>
      <c r="AB99" s="265" t="s">
        <v>181</v>
      </c>
      <c r="AC99" s="265" t="s">
        <v>181</v>
      </c>
      <c r="AD99" s="265" t="s">
        <v>181</v>
      </c>
      <c r="AE99" s="265" t="s">
        <v>181</v>
      </c>
      <c r="AF99" s="265" t="s">
        <v>181</v>
      </c>
      <c r="AG99" s="265" t="s">
        <v>181</v>
      </c>
      <c r="AH99" s="265" t="s">
        <v>181</v>
      </c>
      <c r="AI99" s="265" t="s">
        <v>181</v>
      </c>
      <c r="AJ99" s="265" t="s">
        <v>181</v>
      </c>
      <c r="AK99" s="265" t="s">
        <v>181</v>
      </c>
      <c r="AL99" s="265" t="s">
        <v>181</v>
      </c>
      <c r="AM99" s="265" t="s">
        <v>181</v>
      </c>
      <c r="AN99" s="265" t="s">
        <v>181</v>
      </c>
      <c r="AO99" s="265" t="s">
        <v>181</v>
      </c>
      <c r="AP99" s="265" t="s">
        <v>181</v>
      </c>
      <c r="AQ99" s="265" t="s">
        <v>181</v>
      </c>
      <c r="AR99" s="265" t="s">
        <v>181</v>
      </c>
      <c r="AS99" s="265" t="s">
        <v>181</v>
      </c>
      <c r="AT99" s="265" t="s">
        <v>181</v>
      </c>
      <c r="AU99" s="265" t="s">
        <v>181</v>
      </c>
      <c r="AV99" s="265" t="s">
        <v>181</v>
      </c>
      <c r="AW99" s="265" t="s">
        <v>181</v>
      </c>
      <c r="AX99" s="265" t="s">
        <v>181</v>
      </c>
      <c r="AY99" s="265" t="s">
        <v>181</v>
      </c>
      <c r="AZ99" s="265" t="s">
        <v>181</v>
      </c>
      <c r="BA99" s="265" t="s">
        <v>181</v>
      </c>
      <c r="BB99" s="265" t="s">
        <v>181</v>
      </c>
      <c r="BC99" s="265"/>
      <c r="BD99" s="265"/>
      <c r="BE99" s="265"/>
      <c r="BF99" s="265"/>
      <c r="BG99" s="265"/>
      <c r="BH99" s="265"/>
      <c r="BI99" s="265"/>
      <c r="BJ99" s="265"/>
      <c r="BK99" s="265"/>
      <c r="BL99" s="265"/>
      <c r="BM99" s="265"/>
      <c r="BN99" s="265"/>
      <c r="BO99" s="265"/>
      <c r="BP99" s="265"/>
      <c r="BQ99" s="265"/>
      <c r="BR99" s="265"/>
      <c r="BS99" s="265"/>
      <c r="BT99" s="265"/>
      <c r="BU99" s="265"/>
      <c r="BV99" s="265"/>
      <c r="BW99" s="265"/>
      <c r="BX99" s="265"/>
      <c r="BY99" s="265"/>
      <c r="BZ99" s="265"/>
      <c r="CA99" s="265"/>
      <c r="CB99" s="265"/>
      <c r="CC99" s="265"/>
      <c r="CD99" s="265"/>
      <c r="CE99" s="265"/>
      <c r="CF99" s="265"/>
      <c r="CG99" s="265"/>
      <c r="CH99" s="265"/>
      <c r="CI99" s="265"/>
      <c r="CJ99" s="265"/>
      <c r="CK99" s="265"/>
      <c r="CL99" s="265"/>
      <c r="CM99" s="265"/>
      <c r="CN99" s="265"/>
      <c r="CO99" s="265"/>
      <c r="CP99" s="265"/>
      <c r="CQ99" s="265"/>
      <c r="CR99" s="265"/>
      <c r="CS99" s="265"/>
      <c r="CT99" s="265"/>
      <c r="CU99" s="265"/>
      <c r="CV99" s="265"/>
      <c r="CW99" s="265"/>
      <c r="CX99" s="265"/>
      <c r="CY99" s="265"/>
      <c r="CZ99" s="265"/>
      <c r="DA99" s="265"/>
      <c r="DB99" s="265"/>
      <c r="DC99" s="265"/>
      <c r="DD99" s="265"/>
      <c r="DE99" s="265"/>
      <c r="DF99" s="265"/>
      <c r="DG99" s="265"/>
      <c r="DH99" s="265"/>
      <c r="DI99" s="265"/>
      <c r="DJ99" s="265"/>
      <c r="DK99" s="265"/>
      <c r="DL99" s="265"/>
      <c r="DM99" s="265"/>
      <c r="DN99" s="265"/>
      <c r="DO99" s="265"/>
      <c r="DP99" s="265"/>
      <c r="DQ99" s="265"/>
      <c r="DR99" s="265"/>
      <c r="DS99" s="265"/>
      <c r="DT99" s="265"/>
      <c r="DU99" s="265"/>
      <c r="DV99" s="265"/>
      <c r="DW99" s="265"/>
      <c r="DX99" s="265"/>
      <c r="DY99" s="265"/>
      <c r="DZ99" s="265"/>
      <c r="EA99" s="265"/>
      <c r="EB99" s="265"/>
      <c r="EC99" s="265"/>
      <c r="ED99" s="265"/>
    </row>
    <row r="100" spans="21:134" ht="15" x14ac:dyDescent="0.25">
      <c r="U100" s="238" t="str">
        <f t="shared" si="2"/>
        <v/>
      </c>
      <c r="V100" s="265" t="s">
        <v>181</v>
      </c>
      <c r="W100" s="265" t="s">
        <v>181</v>
      </c>
      <c r="X100" s="265" t="s">
        <v>181</v>
      </c>
      <c r="Y100" s="265" t="s">
        <v>181</v>
      </c>
      <c r="Z100" s="265" t="s">
        <v>181</v>
      </c>
      <c r="AA100" s="265" t="s">
        <v>181</v>
      </c>
      <c r="AB100" s="265" t="s">
        <v>181</v>
      </c>
      <c r="AC100" s="265" t="s">
        <v>181</v>
      </c>
      <c r="AD100" s="265" t="s">
        <v>181</v>
      </c>
      <c r="AE100" s="265" t="s">
        <v>181</v>
      </c>
      <c r="AF100" s="265" t="s">
        <v>181</v>
      </c>
      <c r="AG100" s="265" t="s">
        <v>181</v>
      </c>
      <c r="AH100" s="265" t="s">
        <v>181</v>
      </c>
      <c r="AI100" s="265" t="s">
        <v>181</v>
      </c>
      <c r="AJ100" s="265" t="s">
        <v>181</v>
      </c>
      <c r="AK100" s="265" t="s">
        <v>181</v>
      </c>
      <c r="AL100" s="265" t="s">
        <v>181</v>
      </c>
      <c r="AM100" s="265" t="s">
        <v>181</v>
      </c>
      <c r="AN100" s="265" t="s">
        <v>181</v>
      </c>
      <c r="AO100" s="265" t="s">
        <v>181</v>
      </c>
      <c r="AP100" s="265" t="s">
        <v>181</v>
      </c>
      <c r="AQ100" s="265" t="s">
        <v>181</v>
      </c>
      <c r="AR100" s="265" t="s">
        <v>181</v>
      </c>
      <c r="AS100" s="265" t="s">
        <v>181</v>
      </c>
      <c r="AT100" s="265" t="s">
        <v>181</v>
      </c>
      <c r="AU100" s="265" t="s">
        <v>181</v>
      </c>
      <c r="AV100" s="265" t="s">
        <v>181</v>
      </c>
      <c r="AW100" s="265" t="s">
        <v>181</v>
      </c>
      <c r="AX100" s="265" t="s">
        <v>181</v>
      </c>
      <c r="AY100" s="265" t="s">
        <v>181</v>
      </c>
      <c r="AZ100" s="265" t="s">
        <v>181</v>
      </c>
      <c r="BA100" s="265" t="s">
        <v>181</v>
      </c>
      <c r="BB100" s="265" t="s">
        <v>181</v>
      </c>
      <c r="BC100" s="265"/>
      <c r="BD100" s="265"/>
      <c r="BE100" s="265"/>
      <c r="BF100" s="265"/>
      <c r="BG100" s="265"/>
      <c r="BH100" s="265"/>
      <c r="BI100" s="265"/>
      <c r="BJ100" s="265"/>
      <c r="BK100" s="265"/>
      <c r="BL100" s="265"/>
      <c r="BM100" s="265"/>
      <c r="BN100" s="265"/>
      <c r="BO100" s="265"/>
      <c r="BP100" s="265"/>
      <c r="BQ100" s="265"/>
      <c r="BR100" s="265"/>
      <c r="BS100" s="265"/>
      <c r="BT100" s="265"/>
      <c r="BU100" s="265"/>
      <c r="BV100" s="265"/>
      <c r="BW100" s="265"/>
      <c r="BX100" s="265"/>
      <c r="BY100" s="265"/>
      <c r="BZ100" s="265"/>
      <c r="CA100" s="265"/>
      <c r="CB100" s="265"/>
      <c r="CC100" s="265"/>
      <c r="CD100" s="265"/>
      <c r="CE100" s="265"/>
      <c r="CF100" s="265"/>
      <c r="CG100" s="265"/>
      <c r="CH100" s="265"/>
      <c r="CI100" s="265"/>
      <c r="CJ100" s="265"/>
      <c r="CK100" s="265"/>
      <c r="CL100" s="265"/>
      <c r="CM100" s="265"/>
      <c r="CN100" s="265"/>
      <c r="CO100" s="265"/>
      <c r="CP100" s="265"/>
      <c r="CQ100" s="265"/>
      <c r="CR100" s="265"/>
      <c r="CS100" s="265"/>
      <c r="CT100" s="265"/>
      <c r="CU100" s="265"/>
      <c r="CV100" s="265"/>
      <c r="CW100" s="265"/>
      <c r="CX100" s="265"/>
      <c r="CY100" s="265"/>
      <c r="CZ100" s="265"/>
      <c r="DA100" s="265"/>
      <c r="DB100" s="265"/>
      <c r="DC100" s="265"/>
      <c r="DD100" s="265"/>
      <c r="DE100" s="265"/>
      <c r="DF100" s="265"/>
      <c r="DG100" s="265"/>
      <c r="DH100" s="265"/>
      <c r="DI100" s="265"/>
      <c r="DJ100" s="265"/>
      <c r="DK100" s="265"/>
      <c r="DL100" s="265"/>
      <c r="DM100" s="265"/>
      <c r="DN100" s="265"/>
      <c r="DO100" s="265"/>
      <c r="DP100" s="265"/>
      <c r="DQ100" s="265"/>
      <c r="DR100" s="265"/>
      <c r="DS100" s="265"/>
      <c r="DT100" s="265"/>
      <c r="DU100" s="265"/>
      <c r="DV100" s="265"/>
      <c r="DW100" s="265"/>
      <c r="DX100" s="265"/>
      <c r="DY100" s="265"/>
      <c r="DZ100" s="265"/>
      <c r="EA100" s="265"/>
      <c r="EB100" s="265"/>
      <c r="EC100" s="265"/>
      <c r="ED100" s="265"/>
    </row>
    <row r="101" spans="21:134" ht="15" x14ac:dyDescent="0.25">
      <c r="U101" s="238" t="str">
        <f t="shared" si="2"/>
        <v/>
      </c>
      <c r="V101" s="265" t="s">
        <v>181</v>
      </c>
      <c r="W101" s="265" t="s">
        <v>181</v>
      </c>
      <c r="X101" s="265" t="s">
        <v>181</v>
      </c>
      <c r="Y101" s="265" t="s">
        <v>181</v>
      </c>
      <c r="Z101" s="265" t="s">
        <v>181</v>
      </c>
      <c r="AA101" s="266" t="s">
        <v>181</v>
      </c>
      <c r="AB101" s="266" t="s">
        <v>181</v>
      </c>
      <c r="AC101" s="266" t="s">
        <v>181</v>
      </c>
      <c r="AD101" s="266" t="s">
        <v>181</v>
      </c>
      <c r="AE101" s="266" t="s">
        <v>181</v>
      </c>
      <c r="AF101" s="266" t="s">
        <v>181</v>
      </c>
      <c r="AG101" s="266" t="s">
        <v>181</v>
      </c>
      <c r="AH101" s="266" t="s">
        <v>181</v>
      </c>
      <c r="AI101" s="266" t="s">
        <v>181</v>
      </c>
      <c r="AJ101" s="266" t="s">
        <v>181</v>
      </c>
      <c r="AK101" s="266" t="s">
        <v>181</v>
      </c>
      <c r="AL101" s="266" t="s">
        <v>181</v>
      </c>
      <c r="AM101" s="266" t="s">
        <v>181</v>
      </c>
      <c r="AN101" s="266" t="s">
        <v>181</v>
      </c>
      <c r="AO101" s="266" t="s">
        <v>181</v>
      </c>
      <c r="AP101" s="266" t="s">
        <v>181</v>
      </c>
      <c r="AQ101" s="266" t="s">
        <v>181</v>
      </c>
      <c r="AR101" s="265" t="s">
        <v>181</v>
      </c>
      <c r="AS101" s="265" t="s">
        <v>181</v>
      </c>
      <c r="AT101" s="265" t="s">
        <v>181</v>
      </c>
      <c r="AU101" s="265" t="s">
        <v>181</v>
      </c>
      <c r="AV101" s="265" t="s">
        <v>181</v>
      </c>
      <c r="AW101" s="265" t="s">
        <v>181</v>
      </c>
      <c r="AX101" s="265" t="s">
        <v>181</v>
      </c>
      <c r="AY101" s="265" t="s">
        <v>181</v>
      </c>
      <c r="AZ101" s="265" t="s">
        <v>181</v>
      </c>
      <c r="BA101" s="265" t="s">
        <v>181</v>
      </c>
      <c r="BB101" s="265" t="s">
        <v>181</v>
      </c>
      <c r="BC101" s="265"/>
      <c r="BD101" s="265"/>
      <c r="BE101" s="265"/>
      <c r="BF101" s="265"/>
      <c r="BG101" s="265"/>
      <c r="BH101" s="265"/>
      <c r="BI101" s="265"/>
      <c r="BJ101" s="265"/>
      <c r="BK101" s="265"/>
      <c r="BL101" s="265"/>
      <c r="BM101" s="265"/>
      <c r="BN101" s="265"/>
      <c r="BO101" s="265"/>
      <c r="BP101" s="265"/>
      <c r="BQ101" s="265"/>
      <c r="BR101" s="265"/>
      <c r="BS101" s="265"/>
      <c r="BT101" s="265"/>
      <c r="BU101" s="265"/>
      <c r="BV101" s="265"/>
      <c r="BW101" s="265"/>
      <c r="BX101" s="265"/>
      <c r="BY101" s="265"/>
      <c r="BZ101" s="265"/>
      <c r="CA101" s="265"/>
      <c r="CB101" s="265"/>
      <c r="CC101" s="265"/>
      <c r="CD101" s="265"/>
      <c r="CE101" s="265"/>
      <c r="CF101" s="265"/>
      <c r="CG101" s="265"/>
      <c r="CH101" s="265"/>
      <c r="CI101" s="265"/>
      <c r="CJ101" s="265"/>
      <c r="CK101" s="265"/>
      <c r="CL101" s="265"/>
      <c r="CM101" s="265"/>
      <c r="CN101" s="265"/>
      <c r="CO101" s="265"/>
      <c r="CP101" s="265"/>
      <c r="CQ101" s="265"/>
      <c r="CR101" s="265"/>
      <c r="CS101" s="265"/>
      <c r="CT101" s="265"/>
      <c r="CU101" s="265"/>
      <c r="CV101" s="265"/>
      <c r="CW101" s="265"/>
      <c r="CX101" s="265"/>
      <c r="CY101" s="265"/>
      <c r="CZ101" s="265"/>
      <c r="DA101" s="265"/>
      <c r="DB101" s="265"/>
      <c r="DC101" s="265"/>
      <c r="DD101" s="265"/>
      <c r="DE101" s="265"/>
      <c r="DF101" s="265"/>
      <c r="DG101" s="265"/>
      <c r="DH101" s="265"/>
      <c r="DI101" s="265"/>
      <c r="DJ101" s="265"/>
      <c r="DK101" s="265"/>
      <c r="DL101" s="265"/>
      <c r="DM101" s="265"/>
      <c r="DN101" s="265"/>
      <c r="DO101" s="265"/>
      <c r="DP101" s="265"/>
      <c r="DQ101" s="265"/>
      <c r="DR101" s="265"/>
      <c r="DS101" s="265"/>
      <c r="DT101" s="265"/>
      <c r="DU101" s="265"/>
      <c r="DV101" s="265"/>
      <c r="DW101" s="265"/>
      <c r="DX101" s="265"/>
      <c r="DY101" s="265"/>
      <c r="DZ101" s="265"/>
      <c r="EA101" s="265"/>
      <c r="EB101" s="265"/>
      <c r="EC101" s="265"/>
      <c r="ED101" s="265"/>
    </row>
    <row r="102" spans="21:134" ht="15" x14ac:dyDescent="0.25">
      <c r="U102" s="238" t="str">
        <f t="shared" si="2"/>
        <v/>
      </c>
      <c r="V102" s="265" t="s">
        <v>181</v>
      </c>
      <c r="W102" s="265" t="s">
        <v>181</v>
      </c>
      <c r="X102" s="265" t="s">
        <v>181</v>
      </c>
      <c r="Y102" s="265" t="s">
        <v>181</v>
      </c>
      <c r="Z102" s="265" t="s">
        <v>181</v>
      </c>
      <c r="AA102" s="266" t="s">
        <v>181</v>
      </c>
      <c r="AB102" s="266" t="s">
        <v>181</v>
      </c>
      <c r="AC102" s="266" t="s">
        <v>181</v>
      </c>
      <c r="AD102" s="266" t="s">
        <v>181</v>
      </c>
      <c r="AE102" s="266" t="s">
        <v>181</v>
      </c>
      <c r="AF102" s="266" t="s">
        <v>181</v>
      </c>
      <c r="AG102" s="266" t="s">
        <v>181</v>
      </c>
      <c r="AH102" s="266" t="s">
        <v>181</v>
      </c>
      <c r="AI102" s="266" t="s">
        <v>181</v>
      </c>
      <c r="AJ102" s="266" t="s">
        <v>181</v>
      </c>
      <c r="AK102" s="266" t="s">
        <v>181</v>
      </c>
      <c r="AL102" s="266" t="s">
        <v>181</v>
      </c>
      <c r="AM102" s="266" t="s">
        <v>181</v>
      </c>
      <c r="AN102" s="266" t="s">
        <v>181</v>
      </c>
      <c r="AO102" s="266" t="s">
        <v>181</v>
      </c>
      <c r="AP102" s="266" t="s">
        <v>181</v>
      </c>
      <c r="AQ102" s="266" t="s">
        <v>181</v>
      </c>
      <c r="AR102" s="265" t="s">
        <v>181</v>
      </c>
      <c r="AS102" s="265" t="s">
        <v>181</v>
      </c>
      <c r="AT102" s="265" t="s">
        <v>181</v>
      </c>
      <c r="AU102" s="265" t="s">
        <v>181</v>
      </c>
      <c r="AV102" s="265" t="s">
        <v>181</v>
      </c>
      <c r="AW102" s="265" t="s">
        <v>181</v>
      </c>
      <c r="AX102" s="265" t="s">
        <v>181</v>
      </c>
      <c r="AY102" s="265" t="s">
        <v>181</v>
      </c>
      <c r="AZ102" s="265" t="s">
        <v>181</v>
      </c>
      <c r="BA102" s="265" t="s">
        <v>181</v>
      </c>
      <c r="BB102" s="265" t="s">
        <v>181</v>
      </c>
      <c r="BC102" s="265"/>
      <c r="BD102" s="265"/>
      <c r="BE102" s="265"/>
      <c r="BF102" s="265"/>
      <c r="BG102" s="265"/>
      <c r="BH102" s="265"/>
      <c r="BI102" s="265"/>
      <c r="BJ102" s="265"/>
      <c r="BK102" s="265"/>
      <c r="BL102" s="265"/>
      <c r="BM102" s="265"/>
      <c r="BN102" s="265"/>
      <c r="BO102" s="265"/>
      <c r="BP102" s="265"/>
      <c r="BQ102" s="265"/>
      <c r="BR102" s="265"/>
      <c r="BS102" s="265"/>
      <c r="BT102" s="265"/>
      <c r="BU102" s="265"/>
      <c r="BV102" s="265"/>
      <c r="BW102" s="265"/>
      <c r="BX102" s="265"/>
      <c r="BY102" s="265"/>
      <c r="BZ102" s="265"/>
      <c r="CA102" s="265"/>
      <c r="CB102" s="265"/>
      <c r="CC102" s="265"/>
      <c r="CD102" s="265"/>
      <c r="CE102" s="265"/>
      <c r="CF102" s="265"/>
      <c r="CG102" s="265"/>
      <c r="CH102" s="265"/>
      <c r="CI102" s="265"/>
      <c r="CJ102" s="265"/>
      <c r="CK102" s="265"/>
      <c r="CL102" s="265"/>
      <c r="CM102" s="265"/>
      <c r="CN102" s="265"/>
      <c r="CO102" s="265"/>
      <c r="CP102" s="265"/>
      <c r="CQ102" s="265"/>
      <c r="CR102" s="265"/>
      <c r="CS102" s="265"/>
      <c r="CT102" s="265"/>
      <c r="CU102" s="265"/>
      <c r="CV102" s="265"/>
      <c r="CW102" s="265"/>
      <c r="CX102" s="265"/>
      <c r="CY102" s="265"/>
      <c r="CZ102" s="265"/>
      <c r="DA102" s="265"/>
      <c r="DB102" s="265"/>
      <c r="DC102" s="265"/>
      <c r="DD102" s="265"/>
      <c r="DE102" s="265"/>
      <c r="DF102" s="265"/>
      <c r="DG102" s="265"/>
      <c r="DH102" s="265"/>
      <c r="DI102" s="265"/>
      <c r="DJ102" s="265"/>
      <c r="DK102" s="265"/>
      <c r="DL102" s="265"/>
      <c r="DM102" s="265"/>
      <c r="DN102" s="265"/>
      <c r="DO102" s="265"/>
      <c r="DP102" s="265"/>
      <c r="DQ102" s="265"/>
      <c r="DR102" s="265"/>
      <c r="DS102" s="265"/>
      <c r="DT102" s="265"/>
      <c r="DU102" s="265"/>
      <c r="DV102" s="265"/>
      <c r="DW102" s="265"/>
      <c r="DX102" s="265"/>
      <c r="DY102" s="265"/>
      <c r="DZ102" s="265"/>
      <c r="EA102" s="265"/>
      <c r="EB102" s="265"/>
      <c r="EC102" s="265"/>
      <c r="ED102" s="265"/>
    </row>
    <row r="103" spans="21:134" ht="15" x14ac:dyDescent="0.25">
      <c r="U103" s="238" t="str">
        <f t="shared" si="2"/>
        <v/>
      </c>
      <c r="V103" s="265" t="s">
        <v>181</v>
      </c>
      <c r="W103" s="265" t="s">
        <v>181</v>
      </c>
      <c r="X103" s="265" t="s">
        <v>181</v>
      </c>
      <c r="Y103" s="265" t="s">
        <v>181</v>
      </c>
      <c r="Z103" s="265" t="s">
        <v>181</v>
      </c>
      <c r="AA103" s="267" t="s">
        <v>181</v>
      </c>
      <c r="AB103" s="267" t="s">
        <v>181</v>
      </c>
      <c r="AC103" s="267" t="s">
        <v>181</v>
      </c>
      <c r="AD103" s="267" t="s">
        <v>181</v>
      </c>
      <c r="AE103" s="267" t="s">
        <v>181</v>
      </c>
      <c r="AF103" s="267" t="s">
        <v>181</v>
      </c>
      <c r="AG103" s="267" t="s">
        <v>181</v>
      </c>
      <c r="AH103" s="267" t="s">
        <v>181</v>
      </c>
      <c r="AI103" s="267" t="s">
        <v>181</v>
      </c>
      <c r="AJ103" s="267" t="s">
        <v>181</v>
      </c>
      <c r="AK103" s="267" t="s">
        <v>181</v>
      </c>
      <c r="AL103" s="267" t="s">
        <v>181</v>
      </c>
      <c r="AM103" s="267" t="s">
        <v>181</v>
      </c>
      <c r="AN103" s="267" t="s">
        <v>181</v>
      </c>
      <c r="AO103" s="267" t="s">
        <v>181</v>
      </c>
      <c r="AP103" s="267" t="s">
        <v>181</v>
      </c>
      <c r="AQ103" s="267" t="s">
        <v>181</v>
      </c>
      <c r="AR103" s="265" t="s">
        <v>181</v>
      </c>
      <c r="AS103" s="265" t="s">
        <v>181</v>
      </c>
      <c r="AT103" s="265" t="s">
        <v>181</v>
      </c>
      <c r="AU103" s="265" t="s">
        <v>181</v>
      </c>
      <c r="AV103" s="265" t="s">
        <v>181</v>
      </c>
      <c r="AW103" s="265" t="s">
        <v>181</v>
      </c>
      <c r="AX103" s="265" t="s">
        <v>181</v>
      </c>
      <c r="AY103" s="265" t="s">
        <v>181</v>
      </c>
      <c r="AZ103" s="265" t="s">
        <v>181</v>
      </c>
      <c r="BA103" s="265" t="s">
        <v>181</v>
      </c>
      <c r="BB103" s="265" t="s">
        <v>181</v>
      </c>
      <c r="BC103" s="265"/>
      <c r="BD103" s="265"/>
      <c r="BE103" s="265"/>
      <c r="BF103" s="265"/>
      <c r="BG103" s="265"/>
      <c r="BH103" s="265"/>
      <c r="BI103" s="265"/>
      <c r="BJ103" s="265"/>
      <c r="BK103" s="265"/>
      <c r="BL103" s="265"/>
      <c r="BM103" s="265"/>
      <c r="BN103" s="265"/>
      <c r="BO103" s="265"/>
      <c r="BP103" s="265"/>
      <c r="BQ103" s="265"/>
      <c r="BR103" s="265"/>
      <c r="BS103" s="265"/>
      <c r="BT103" s="265"/>
      <c r="BU103" s="265"/>
      <c r="BV103" s="265"/>
      <c r="BW103" s="265"/>
      <c r="BX103" s="265"/>
      <c r="BY103" s="265"/>
      <c r="BZ103" s="265"/>
      <c r="CA103" s="265"/>
      <c r="CB103" s="265"/>
      <c r="CC103" s="265"/>
      <c r="CD103" s="265"/>
      <c r="CE103" s="265"/>
      <c r="CF103" s="265"/>
      <c r="CG103" s="265"/>
      <c r="CH103" s="265"/>
      <c r="CI103" s="265"/>
      <c r="CJ103" s="265"/>
      <c r="CK103" s="265"/>
      <c r="CL103" s="265"/>
      <c r="CM103" s="265"/>
      <c r="CN103" s="265"/>
      <c r="CO103" s="265"/>
      <c r="CP103" s="265"/>
      <c r="CQ103" s="265"/>
      <c r="CR103" s="265"/>
      <c r="CS103" s="265"/>
      <c r="CT103" s="265"/>
      <c r="CU103" s="265"/>
      <c r="CV103" s="265"/>
      <c r="CW103" s="265"/>
      <c r="CX103" s="265"/>
      <c r="CY103" s="265"/>
      <c r="CZ103" s="265"/>
      <c r="DA103" s="265"/>
      <c r="DB103" s="265"/>
      <c r="DC103" s="265"/>
      <c r="DD103" s="265"/>
      <c r="DE103" s="265"/>
      <c r="DF103" s="265"/>
      <c r="DG103" s="265"/>
      <c r="DH103" s="265"/>
      <c r="DI103" s="265"/>
      <c r="DJ103" s="265"/>
      <c r="DK103" s="265"/>
      <c r="DL103" s="265"/>
      <c r="DM103" s="265"/>
      <c r="DN103" s="265"/>
      <c r="DO103" s="265"/>
      <c r="DP103" s="265"/>
      <c r="DQ103" s="265"/>
      <c r="DR103" s="265"/>
      <c r="DS103" s="265"/>
      <c r="DT103" s="265"/>
      <c r="DU103" s="265"/>
      <c r="DV103" s="265"/>
      <c r="DW103" s="265"/>
      <c r="DX103" s="265"/>
      <c r="DY103" s="265"/>
      <c r="DZ103" s="265"/>
      <c r="EA103" s="265"/>
      <c r="EB103" s="265"/>
      <c r="EC103" s="265"/>
      <c r="ED103" s="265"/>
    </row>
    <row r="104" spans="21:134" ht="15" x14ac:dyDescent="0.25">
      <c r="U104" s="238" t="str">
        <f t="shared" si="2"/>
        <v/>
      </c>
      <c r="V104" s="265" t="s">
        <v>181</v>
      </c>
      <c r="W104" s="265" t="s">
        <v>181</v>
      </c>
      <c r="X104" s="265" t="s">
        <v>181</v>
      </c>
      <c r="Y104" s="265" t="s">
        <v>181</v>
      </c>
      <c r="Z104" s="265" t="s">
        <v>181</v>
      </c>
      <c r="AA104" s="267" t="s">
        <v>181</v>
      </c>
      <c r="AB104" s="267" t="s">
        <v>181</v>
      </c>
      <c r="AC104" s="267" t="s">
        <v>181</v>
      </c>
      <c r="AD104" s="267" t="s">
        <v>181</v>
      </c>
      <c r="AE104" s="267" t="s">
        <v>181</v>
      </c>
      <c r="AF104" s="267" t="s">
        <v>181</v>
      </c>
      <c r="AG104" s="267" t="s">
        <v>181</v>
      </c>
      <c r="AH104" s="267" t="s">
        <v>181</v>
      </c>
      <c r="AI104" s="267" t="s">
        <v>181</v>
      </c>
      <c r="AJ104" s="267" t="s">
        <v>181</v>
      </c>
      <c r="AK104" s="267" t="s">
        <v>181</v>
      </c>
      <c r="AL104" s="267" t="s">
        <v>181</v>
      </c>
      <c r="AM104" s="267" t="s">
        <v>181</v>
      </c>
      <c r="AN104" s="267" t="s">
        <v>181</v>
      </c>
      <c r="AO104" s="267" t="s">
        <v>181</v>
      </c>
      <c r="AP104" s="267" t="s">
        <v>181</v>
      </c>
      <c r="AQ104" s="267" t="s">
        <v>181</v>
      </c>
      <c r="AR104" s="265" t="s">
        <v>181</v>
      </c>
      <c r="AS104" s="265" t="s">
        <v>181</v>
      </c>
      <c r="AT104" s="265" t="s">
        <v>181</v>
      </c>
      <c r="AU104" s="265" t="s">
        <v>181</v>
      </c>
      <c r="AV104" s="265" t="s">
        <v>181</v>
      </c>
      <c r="AW104" s="265" t="s">
        <v>181</v>
      </c>
      <c r="AX104" s="265" t="s">
        <v>181</v>
      </c>
      <c r="AY104" s="265" t="s">
        <v>181</v>
      </c>
      <c r="AZ104" s="265" t="s">
        <v>181</v>
      </c>
      <c r="BA104" s="265" t="s">
        <v>181</v>
      </c>
      <c r="BB104" s="265" t="s">
        <v>181</v>
      </c>
      <c r="BC104" s="265"/>
      <c r="BD104" s="265"/>
      <c r="BE104" s="265"/>
      <c r="BF104" s="265"/>
      <c r="BG104" s="265"/>
      <c r="BH104" s="265"/>
      <c r="BI104" s="265"/>
      <c r="BJ104" s="265"/>
      <c r="BK104" s="265"/>
      <c r="BL104" s="265"/>
      <c r="BM104" s="265"/>
      <c r="BN104" s="265"/>
      <c r="BO104" s="265"/>
      <c r="BP104" s="265"/>
      <c r="BQ104" s="265"/>
      <c r="BR104" s="265"/>
      <c r="BS104" s="265"/>
      <c r="BT104" s="265"/>
      <c r="BU104" s="265"/>
      <c r="BV104" s="265"/>
      <c r="BW104" s="265"/>
      <c r="BX104" s="265"/>
      <c r="BY104" s="265"/>
      <c r="BZ104" s="265"/>
      <c r="CA104" s="265"/>
      <c r="CB104" s="265"/>
      <c r="CC104" s="265"/>
      <c r="CD104" s="265"/>
      <c r="CE104" s="265"/>
      <c r="CF104" s="265"/>
      <c r="CG104" s="265"/>
      <c r="CH104" s="265"/>
      <c r="CI104" s="265"/>
      <c r="CJ104" s="265"/>
      <c r="CK104" s="265"/>
      <c r="CL104" s="265"/>
      <c r="CM104" s="265"/>
      <c r="CN104" s="265"/>
      <c r="CO104" s="265"/>
      <c r="CP104" s="265"/>
      <c r="CQ104" s="265"/>
      <c r="CR104" s="265"/>
      <c r="CS104" s="265"/>
      <c r="CT104" s="265"/>
      <c r="CU104" s="265"/>
      <c r="CV104" s="265"/>
      <c r="CW104" s="265"/>
      <c r="CX104" s="265"/>
      <c r="CY104" s="265"/>
      <c r="CZ104" s="265"/>
      <c r="DA104" s="265"/>
      <c r="DB104" s="265"/>
      <c r="DC104" s="265"/>
      <c r="DD104" s="265"/>
      <c r="DE104" s="265"/>
      <c r="DF104" s="265"/>
      <c r="DG104" s="265"/>
      <c r="DH104" s="265"/>
      <c r="DI104" s="265"/>
      <c r="DJ104" s="265"/>
      <c r="DK104" s="265"/>
      <c r="DL104" s="265"/>
      <c r="DM104" s="265"/>
      <c r="DN104" s="265"/>
      <c r="DO104" s="265"/>
      <c r="DP104" s="265"/>
      <c r="DQ104" s="265"/>
      <c r="DR104" s="265"/>
      <c r="DS104" s="265"/>
      <c r="DT104" s="265"/>
      <c r="DU104" s="265"/>
      <c r="DV104" s="265"/>
      <c r="DW104" s="265"/>
      <c r="DX104" s="265"/>
      <c r="DY104" s="265"/>
      <c r="DZ104" s="265"/>
      <c r="EA104" s="265"/>
      <c r="EB104" s="265"/>
      <c r="EC104" s="265"/>
      <c r="ED104" s="265"/>
    </row>
    <row r="105" spans="21:134" ht="15" x14ac:dyDescent="0.25">
      <c r="U105" s="238" t="str">
        <f t="shared" si="2"/>
        <v/>
      </c>
      <c r="V105" s="265" t="s">
        <v>181</v>
      </c>
      <c r="W105" s="265" t="s">
        <v>181</v>
      </c>
      <c r="X105" s="265" t="s">
        <v>181</v>
      </c>
      <c r="Y105" s="265" t="s">
        <v>181</v>
      </c>
      <c r="Z105" s="265" t="s">
        <v>181</v>
      </c>
      <c r="AA105" s="267" t="s">
        <v>181</v>
      </c>
      <c r="AB105" s="267" t="s">
        <v>181</v>
      </c>
      <c r="AC105" s="267" t="s">
        <v>181</v>
      </c>
      <c r="AD105" s="267" t="s">
        <v>181</v>
      </c>
      <c r="AE105" s="267" t="s">
        <v>181</v>
      </c>
      <c r="AF105" s="267" t="s">
        <v>181</v>
      </c>
      <c r="AG105" s="267" t="s">
        <v>181</v>
      </c>
      <c r="AH105" s="267" t="s">
        <v>181</v>
      </c>
      <c r="AI105" s="267" t="s">
        <v>181</v>
      </c>
      <c r="AJ105" s="267" t="s">
        <v>181</v>
      </c>
      <c r="AK105" s="267" t="s">
        <v>181</v>
      </c>
      <c r="AL105" s="267" t="s">
        <v>181</v>
      </c>
      <c r="AM105" s="267" t="s">
        <v>181</v>
      </c>
      <c r="AN105" s="267" t="s">
        <v>181</v>
      </c>
      <c r="AO105" s="267" t="s">
        <v>181</v>
      </c>
      <c r="AP105" s="267" t="s">
        <v>181</v>
      </c>
      <c r="AQ105" s="267" t="s">
        <v>181</v>
      </c>
      <c r="AR105" s="265" t="s">
        <v>181</v>
      </c>
      <c r="AS105" s="265" t="s">
        <v>181</v>
      </c>
      <c r="AT105" s="265" t="s">
        <v>181</v>
      </c>
      <c r="AU105" s="265" t="s">
        <v>181</v>
      </c>
      <c r="AV105" s="265" t="s">
        <v>181</v>
      </c>
      <c r="AW105" s="265" t="s">
        <v>181</v>
      </c>
      <c r="AX105" s="265" t="s">
        <v>181</v>
      </c>
      <c r="AY105" s="265" t="s">
        <v>181</v>
      </c>
      <c r="AZ105" s="265" t="s">
        <v>181</v>
      </c>
      <c r="BA105" s="265" t="s">
        <v>181</v>
      </c>
      <c r="BB105" s="265" t="s">
        <v>181</v>
      </c>
      <c r="BC105" s="265"/>
      <c r="BD105" s="265"/>
      <c r="BE105" s="265"/>
      <c r="BF105" s="265"/>
      <c r="BG105" s="265"/>
      <c r="BH105" s="265"/>
      <c r="BI105" s="265"/>
      <c r="BJ105" s="265"/>
      <c r="BK105" s="265"/>
      <c r="BL105" s="265"/>
      <c r="BM105" s="265"/>
      <c r="BN105" s="265"/>
      <c r="BO105" s="265"/>
      <c r="BP105" s="265"/>
      <c r="BQ105" s="265"/>
      <c r="BR105" s="265"/>
      <c r="BS105" s="265"/>
      <c r="BT105" s="265"/>
      <c r="BU105" s="265"/>
      <c r="BV105" s="265"/>
      <c r="BW105" s="265"/>
      <c r="BX105" s="265"/>
      <c r="BY105" s="265"/>
      <c r="BZ105" s="265"/>
      <c r="CA105" s="265"/>
      <c r="CB105" s="265"/>
      <c r="CC105" s="265"/>
      <c r="CD105" s="265"/>
      <c r="CE105" s="265"/>
      <c r="CF105" s="265"/>
      <c r="CG105" s="265"/>
      <c r="CH105" s="265"/>
      <c r="CI105" s="265"/>
      <c r="CJ105" s="265"/>
      <c r="CK105" s="265"/>
      <c r="CL105" s="265"/>
      <c r="CM105" s="265"/>
      <c r="CN105" s="265"/>
      <c r="CO105" s="265"/>
      <c r="CP105" s="265"/>
      <c r="CQ105" s="265"/>
      <c r="CR105" s="265"/>
      <c r="CS105" s="265"/>
      <c r="CT105" s="265"/>
      <c r="CU105" s="265"/>
      <c r="CV105" s="265"/>
      <c r="CW105" s="265"/>
      <c r="CX105" s="265"/>
      <c r="CY105" s="265"/>
      <c r="CZ105" s="265"/>
      <c r="DA105" s="265"/>
      <c r="DB105" s="265"/>
      <c r="DC105" s="265"/>
      <c r="DD105" s="265"/>
      <c r="DE105" s="265"/>
      <c r="DF105" s="265"/>
      <c r="DG105" s="265"/>
      <c r="DH105" s="265"/>
      <c r="DI105" s="265"/>
      <c r="DJ105" s="265"/>
      <c r="DK105" s="265"/>
      <c r="DL105" s="265"/>
      <c r="DM105" s="265"/>
      <c r="DN105" s="265"/>
      <c r="DO105" s="265"/>
      <c r="DP105" s="265"/>
      <c r="DQ105" s="265"/>
      <c r="DR105" s="265"/>
      <c r="DS105" s="265"/>
      <c r="DT105" s="265"/>
      <c r="DU105" s="265"/>
      <c r="DV105" s="265"/>
      <c r="DW105" s="265"/>
      <c r="DX105" s="265"/>
      <c r="DY105" s="265"/>
      <c r="DZ105" s="265"/>
      <c r="EA105" s="265"/>
      <c r="EB105" s="265"/>
      <c r="EC105" s="265"/>
      <c r="ED105" s="265"/>
    </row>
    <row r="106" spans="21:134" ht="15" x14ac:dyDescent="0.25">
      <c r="U106" s="238" t="str">
        <f t="shared" si="2"/>
        <v/>
      </c>
      <c r="V106" s="265" t="s">
        <v>181</v>
      </c>
      <c r="W106" s="265" t="s">
        <v>181</v>
      </c>
      <c r="X106" s="265" t="s">
        <v>181</v>
      </c>
      <c r="Y106" s="265" t="s">
        <v>181</v>
      </c>
      <c r="Z106" s="265" t="s">
        <v>181</v>
      </c>
      <c r="AA106" s="267" t="s">
        <v>181</v>
      </c>
      <c r="AB106" s="267" t="s">
        <v>181</v>
      </c>
      <c r="AC106" s="267" t="s">
        <v>181</v>
      </c>
      <c r="AD106" s="267" t="s">
        <v>181</v>
      </c>
      <c r="AE106" s="267" t="s">
        <v>181</v>
      </c>
      <c r="AF106" s="267" t="s">
        <v>181</v>
      </c>
      <c r="AG106" s="267" t="s">
        <v>181</v>
      </c>
      <c r="AH106" s="267" t="s">
        <v>181</v>
      </c>
      <c r="AI106" s="267" t="s">
        <v>181</v>
      </c>
      <c r="AJ106" s="267" t="s">
        <v>181</v>
      </c>
      <c r="AK106" s="267" t="s">
        <v>181</v>
      </c>
      <c r="AL106" s="267" t="s">
        <v>181</v>
      </c>
      <c r="AM106" s="267" t="s">
        <v>181</v>
      </c>
      <c r="AN106" s="267" t="s">
        <v>181</v>
      </c>
      <c r="AO106" s="267" t="s">
        <v>181</v>
      </c>
      <c r="AP106" s="267" t="s">
        <v>181</v>
      </c>
      <c r="AQ106" s="267" t="s">
        <v>181</v>
      </c>
      <c r="AR106" s="265" t="s">
        <v>181</v>
      </c>
      <c r="AS106" s="265" t="s">
        <v>181</v>
      </c>
      <c r="AT106" s="265" t="s">
        <v>181</v>
      </c>
      <c r="AU106" s="265" t="s">
        <v>181</v>
      </c>
      <c r="AV106" s="265" t="s">
        <v>181</v>
      </c>
      <c r="AW106" s="265" t="s">
        <v>181</v>
      </c>
      <c r="AX106" s="265" t="s">
        <v>181</v>
      </c>
      <c r="AY106" s="265" t="s">
        <v>181</v>
      </c>
      <c r="AZ106" s="265" t="s">
        <v>181</v>
      </c>
      <c r="BA106" s="265" t="s">
        <v>181</v>
      </c>
      <c r="BB106" s="265" t="s">
        <v>181</v>
      </c>
      <c r="BC106" s="265"/>
      <c r="BD106" s="265"/>
      <c r="BE106" s="265"/>
      <c r="BF106" s="265"/>
      <c r="BG106" s="265"/>
      <c r="BH106" s="265"/>
      <c r="BI106" s="265"/>
      <c r="BJ106" s="265"/>
      <c r="BK106" s="265"/>
      <c r="BL106" s="265"/>
      <c r="BM106" s="265"/>
      <c r="BN106" s="265"/>
      <c r="BO106" s="265"/>
      <c r="BP106" s="265"/>
      <c r="BQ106" s="265"/>
      <c r="BR106" s="265"/>
      <c r="BS106" s="265"/>
      <c r="BT106" s="265"/>
      <c r="BU106" s="265"/>
      <c r="BV106" s="265"/>
      <c r="BW106" s="265"/>
      <c r="BX106" s="265"/>
      <c r="BY106" s="265"/>
      <c r="BZ106" s="265"/>
      <c r="CA106" s="265"/>
      <c r="CB106" s="265"/>
      <c r="CC106" s="265"/>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c r="DA106" s="265"/>
      <c r="DB106" s="265"/>
      <c r="DC106" s="265"/>
      <c r="DD106" s="265"/>
      <c r="DE106" s="265"/>
      <c r="DF106" s="265"/>
      <c r="DG106" s="265"/>
      <c r="DH106" s="265"/>
      <c r="DI106" s="265"/>
      <c r="DJ106" s="265"/>
      <c r="DK106" s="265"/>
      <c r="DL106" s="265"/>
      <c r="DM106" s="265"/>
      <c r="DN106" s="265"/>
      <c r="DO106" s="265"/>
      <c r="DP106" s="265"/>
      <c r="DQ106" s="265"/>
      <c r="DR106" s="265"/>
      <c r="DS106" s="265"/>
      <c r="DT106" s="265"/>
      <c r="DU106" s="265"/>
      <c r="DV106" s="265"/>
      <c r="DW106" s="265"/>
      <c r="DX106" s="265"/>
      <c r="DY106" s="265"/>
      <c r="DZ106" s="265"/>
      <c r="EA106" s="265"/>
      <c r="EB106" s="265"/>
      <c r="EC106" s="265"/>
      <c r="ED106" s="265"/>
    </row>
    <row r="107" spans="21:134" ht="15" x14ac:dyDescent="0.25">
      <c r="U107" s="238" t="str">
        <f t="shared" si="2"/>
        <v/>
      </c>
      <c r="V107" s="265" t="s">
        <v>181</v>
      </c>
      <c r="W107" s="265" t="s">
        <v>181</v>
      </c>
      <c r="X107" s="265" t="s">
        <v>181</v>
      </c>
      <c r="Y107" s="265" t="s">
        <v>181</v>
      </c>
      <c r="Z107" s="265" t="s">
        <v>181</v>
      </c>
      <c r="AA107" s="267" t="s">
        <v>181</v>
      </c>
      <c r="AB107" s="267" t="s">
        <v>181</v>
      </c>
      <c r="AC107" s="267" t="s">
        <v>181</v>
      </c>
      <c r="AD107" s="267" t="s">
        <v>181</v>
      </c>
      <c r="AE107" s="267" t="s">
        <v>181</v>
      </c>
      <c r="AF107" s="267" t="s">
        <v>181</v>
      </c>
      <c r="AG107" s="267" t="s">
        <v>181</v>
      </c>
      <c r="AH107" s="267" t="s">
        <v>181</v>
      </c>
      <c r="AI107" s="267" t="s">
        <v>181</v>
      </c>
      <c r="AJ107" s="267" t="s">
        <v>181</v>
      </c>
      <c r="AK107" s="267" t="s">
        <v>181</v>
      </c>
      <c r="AL107" s="267" t="s">
        <v>181</v>
      </c>
      <c r="AM107" s="267" t="s">
        <v>181</v>
      </c>
      <c r="AN107" s="267" t="s">
        <v>181</v>
      </c>
      <c r="AO107" s="267" t="s">
        <v>181</v>
      </c>
      <c r="AP107" s="267" t="s">
        <v>181</v>
      </c>
      <c r="AQ107" s="267" t="s">
        <v>181</v>
      </c>
      <c r="AR107" s="265" t="s">
        <v>181</v>
      </c>
      <c r="AS107" s="265" t="s">
        <v>181</v>
      </c>
      <c r="AT107" s="265" t="s">
        <v>181</v>
      </c>
      <c r="AU107" s="265" t="s">
        <v>181</v>
      </c>
      <c r="AV107" s="265" t="s">
        <v>181</v>
      </c>
      <c r="AW107" s="265" t="s">
        <v>181</v>
      </c>
      <c r="AX107" s="265" t="s">
        <v>181</v>
      </c>
      <c r="AY107" s="265" t="s">
        <v>181</v>
      </c>
      <c r="AZ107" s="265" t="s">
        <v>181</v>
      </c>
      <c r="BA107" s="265" t="s">
        <v>181</v>
      </c>
      <c r="BB107" s="265" t="s">
        <v>181</v>
      </c>
      <c r="BC107" s="265"/>
      <c r="BD107" s="265"/>
      <c r="BE107" s="265"/>
      <c r="BF107" s="265"/>
      <c r="BG107" s="265"/>
      <c r="BH107" s="265"/>
      <c r="BI107" s="265"/>
      <c r="BJ107" s="265"/>
      <c r="BK107" s="265"/>
      <c r="BL107" s="265"/>
      <c r="BM107" s="265"/>
      <c r="BN107" s="265"/>
      <c r="BO107" s="265"/>
      <c r="BP107" s="265"/>
      <c r="BQ107" s="265"/>
      <c r="BR107" s="265"/>
      <c r="BS107" s="265"/>
      <c r="BT107" s="265"/>
      <c r="BU107" s="265"/>
      <c r="BV107" s="265"/>
      <c r="BW107" s="265"/>
      <c r="BX107" s="265"/>
      <c r="BY107" s="265"/>
      <c r="BZ107" s="265"/>
      <c r="CA107" s="265"/>
      <c r="CB107" s="265"/>
      <c r="CC107" s="265"/>
      <c r="CD107" s="265"/>
      <c r="CE107" s="265"/>
      <c r="CF107" s="265"/>
      <c r="CG107" s="265"/>
      <c r="CH107" s="265"/>
      <c r="CI107" s="265"/>
      <c r="CJ107" s="265"/>
      <c r="CK107" s="265"/>
      <c r="CL107" s="265"/>
      <c r="CM107" s="265"/>
      <c r="CN107" s="265"/>
      <c r="CO107" s="265"/>
      <c r="CP107" s="265"/>
      <c r="CQ107" s="265"/>
      <c r="CR107" s="265"/>
      <c r="CS107" s="265"/>
      <c r="CT107" s="265"/>
      <c r="CU107" s="265"/>
      <c r="CV107" s="265"/>
      <c r="CW107" s="265"/>
      <c r="CX107" s="265"/>
      <c r="CY107" s="265"/>
      <c r="CZ107" s="265"/>
      <c r="DA107" s="265"/>
      <c r="DB107" s="265"/>
      <c r="DC107" s="265"/>
      <c r="DD107" s="265"/>
      <c r="DE107" s="265"/>
      <c r="DF107" s="265"/>
      <c r="DG107" s="265"/>
      <c r="DH107" s="265"/>
      <c r="DI107" s="265"/>
      <c r="DJ107" s="265"/>
      <c r="DK107" s="265"/>
      <c r="DL107" s="265"/>
      <c r="DM107" s="265"/>
      <c r="DN107" s="265"/>
      <c r="DO107" s="265"/>
      <c r="DP107" s="265"/>
      <c r="DQ107" s="265"/>
      <c r="DR107" s="265"/>
      <c r="DS107" s="265"/>
      <c r="DT107" s="265"/>
      <c r="DU107" s="265"/>
      <c r="DV107" s="265"/>
      <c r="DW107" s="265"/>
      <c r="DX107" s="265"/>
      <c r="DY107" s="265"/>
      <c r="DZ107" s="265"/>
      <c r="EA107" s="265"/>
      <c r="EB107" s="265"/>
      <c r="EC107" s="265"/>
      <c r="ED107" s="265"/>
    </row>
    <row r="108" spans="21:134" ht="15" x14ac:dyDescent="0.25">
      <c r="U108" s="238" t="str">
        <f t="shared" si="2"/>
        <v/>
      </c>
      <c r="V108" s="265" t="s">
        <v>181</v>
      </c>
      <c r="W108" s="265" t="s">
        <v>181</v>
      </c>
      <c r="X108" s="265" t="s">
        <v>181</v>
      </c>
      <c r="Y108" s="265" t="s">
        <v>181</v>
      </c>
      <c r="Z108" s="265" t="s">
        <v>181</v>
      </c>
      <c r="AA108" s="267" t="s">
        <v>181</v>
      </c>
      <c r="AB108" s="267" t="s">
        <v>181</v>
      </c>
      <c r="AC108" s="267" t="s">
        <v>181</v>
      </c>
      <c r="AD108" s="267" t="s">
        <v>181</v>
      </c>
      <c r="AE108" s="267" t="s">
        <v>181</v>
      </c>
      <c r="AF108" s="267" t="s">
        <v>181</v>
      </c>
      <c r="AG108" s="267" t="s">
        <v>181</v>
      </c>
      <c r="AH108" s="267" t="s">
        <v>181</v>
      </c>
      <c r="AI108" s="267" t="s">
        <v>181</v>
      </c>
      <c r="AJ108" s="267" t="s">
        <v>181</v>
      </c>
      <c r="AK108" s="267" t="s">
        <v>181</v>
      </c>
      <c r="AL108" s="267" t="s">
        <v>181</v>
      </c>
      <c r="AM108" s="267" t="s">
        <v>181</v>
      </c>
      <c r="AN108" s="267" t="s">
        <v>181</v>
      </c>
      <c r="AO108" s="267" t="s">
        <v>181</v>
      </c>
      <c r="AP108" s="267" t="s">
        <v>181</v>
      </c>
      <c r="AQ108" s="267" t="s">
        <v>181</v>
      </c>
      <c r="AR108" s="265" t="s">
        <v>181</v>
      </c>
      <c r="AS108" s="265" t="s">
        <v>181</v>
      </c>
      <c r="AT108" s="265" t="s">
        <v>181</v>
      </c>
      <c r="AU108" s="265" t="s">
        <v>181</v>
      </c>
      <c r="AV108" s="265" t="s">
        <v>181</v>
      </c>
      <c r="AW108" s="265" t="s">
        <v>181</v>
      </c>
      <c r="AX108" s="265" t="s">
        <v>181</v>
      </c>
      <c r="AY108" s="265" t="s">
        <v>181</v>
      </c>
      <c r="AZ108" s="265" t="s">
        <v>181</v>
      </c>
      <c r="BA108" s="265" t="s">
        <v>181</v>
      </c>
      <c r="BB108" s="265" t="s">
        <v>181</v>
      </c>
      <c r="BC108" s="265"/>
      <c r="BD108" s="265"/>
      <c r="BE108" s="265"/>
      <c r="BF108" s="265"/>
      <c r="BG108" s="265"/>
      <c r="BH108" s="265"/>
      <c r="BI108" s="265"/>
      <c r="BJ108" s="265"/>
      <c r="BK108" s="265"/>
      <c r="BL108" s="265"/>
      <c r="BM108" s="265"/>
      <c r="BN108" s="265"/>
      <c r="BO108" s="265"/>
      <c r="BP108" s="265"/>
      <c r="BQ108" s="265"/>
      <c r="BR108" s="265"/>
      <c r="BS108" s="265"/>
      <c r="BT108" s="265"/>
      <c r="BU108" s="265"/>
      <c r="BV108" s="265"/>
      <c r="BW108" s="265"/>
      <c r="BX108" s="265"/>
      <c r="BY108" s="265"/>
      <c r="BZ108" s="265"/>
      <c r="CA108" s="265"/>
      <c r="CB108" s="265"/>
      <c r="CC108" s="265"/>
      <c r="CD108" s="265"/>
      <c r="CE108" s="265"/>
      <c r="CF108" s="265"/>
      <c r="CG108" s="265"/>
      <c r="CH108" s="265"/>
      <c r="CI108" s="265"/>
      <c r="CJ108" s="265"/>
      <c r="CK108" s="265"/>
      <c r="CL108" s="265"/>
      <c r="CM108" s="265"/>
      <c r="CN108" s="265"/>
      <c r="CO108" s="265"/>
      <c r="CP108" s="265"/>
      <c r="CQ108" s="265"/>
      <c r="CR108" s="265"/>
      <c r="CS108" s="265"/>
      <c r="CT108" s="265"/>
      <c r="CU108" s="265"/>
      <c r="CV108" s="265"/>
      <c r="CW108" s="265"/>
      <c r="CX108" s="265"/>
      <c r="CY108" s="265"/>
      <c r="CZ108" s="265"/>
      <c r="DA108" s="265"/>
      <c r="DB108" s="265"/>
      <c r="DC108" s="265"/>
      <c r="DD108" s="265"/>
      <c r="DE108" s="265"/>
      <c r="DF108" s="265"/>
      <c r="DG108" s="265"/>
      <c r="DH108" s="265"/>
      <c r="DI108" s="265"/>
      <c r="DJ108" s="265"/>
      <c r="DK108" s="265"/>
      <c r="DL108" s="265"/>
      <c r="DM108" s="265"/>
      <c r="DN108" s="265"/>
      <c r="DO108" s="265"/>
      <c r="DP108" s="265"/>
      <c r="DQ108" s="265"/>
      <c r="DR108" s="265"/>
      <c r="DS108" s="265"/>
      <c r="DT108" s="265"/>
      <c r="DU108" s="265"/>
      <c r="DV108" s="265"/>
      <c r="DW108" s="265"/>
      <c r="DX108" s="265"/>
      <c r="DY108" s="265"/>
      <c r="DZ108" s="265"/>
      <c r="EA108" s="265"/>
      <c r="EB108" s="265"/>
      <c r="EC108" s="265"/>
      <c r="ED108" s="265"/>
    </row>
    <row r="109" spans="21:134" ht="15" x14ac:dyDescent="0.25">
      <c r="U109" s="238" t="str">
        <f t="shared" si="2"/>
        <v/>
      </c>
      <c r="V109" s="265" t="s">
        <v>181</v>
      </c>
      <c r="W109" s="265" t="s">
        <v>181</v>
      </c>
      <c r="X109" s="265" t="s">
        <v>181</v>
      </c>
      <c r="Y109" s="265" t="s">
        <v>181</v>
      </c>
      <c r="Z109" s="265" t="s">
        <v>181</v>
      </c>
      <c r="AA109" s="267" t="s">
        <v>181</v>
      </c>
      <c r="AB109" s="267" t="s">
        <v>181</v>
      </c>
      <c r="AC109" s="267" t="s">
        <v>181</v>
      </c>
      <c r="AD109" s="267" t="s">
        <v>181</v>
      </c>
      <c r="AE109" s="267" t="s">
        <v>181</v>
      </c>
      <c r="AF109" s="267" t="s">
        <v>181</v>
      </c>
      <c r="AG109" s="267" t="s">
        <v>181</v>
      </c>
      <c r="AH109" s="267" t="s">
        <v>181</v>
      </c>
      <c r="AI109" s="267" t="s">
        <v>181</v>
      </c>
      <c r="AJ109" s="267" t="s">
        <v>181</v>
      </c>
      <c r="AK109" s="267" t="s">
        <v>181</v>
      </c>
      <c r="AL109" s="267" t="s">
        <v>181</v>
      </c>
      <c r="AM109" s="267" t="s">
        <v>181</v>
      </c>
      <c r="AN109" s="267" t="s">
        <v>181</v>
      </c>
      <c r="AO109" s="267" t="s">
        <v>181</v>
      </c>
      <c r="AP109" s="267" t="s">
        <v>181</v>
      </c>
      <c r="AQ109" s="267" t="s">
        <v>181</v>
      </c>
      <c r="AR109" s="265" t="s">
        <v>181</v>
      </c>
      <c r="AS109" s="265" t="s">
        <v>181</v>
      </c>
      <c r="AT109" s="265" t="s">
        <v>181</v>
      </c>
      <c r="AU109" s="265" t="s">
        <v>181</v>
      </c>
      <c r="AV109" s="265" t="s">
        <v>181</v>
      </c>
      <c r="AW109" s="265" t="s">
        <v>181</v>
      </c>
      <c r="AX109" s="265" t="s">
        <v>181</v>
      </c>
      <c r="AY109" s="265" t="s">
        <v>181</v>
      </c>
      <c r="AZ109" s="265" t="s">
        <v>181</v>
      </c>
      <c r="BA109" s="265" t="s">
        <v>181</v>
      </c>
      <c r="BB109" s="265" t="s">
        <v>181</v>
      </c>
      <c r="BC109" s="265"/>
      <c r="BD109" s="265"/>
      <c r="BE109" s="265"/>
      <c r="BF109" s="265"/>
      <c r="BG109" s="265"/>
      <c r="BH109" s="265"/>
      <c r="BI109" s="265"/>
      <c r="BJ109" s="265"/>
      <c r="BK109" s="265"/>
      <c r="BL109" s="265"/>
      <c r="BM109" s="265"/>
      <c r="BN109" s="265"/>
      <c r="BO109" s="265"/>
      <c r="BP109" s="265"/>
      <c r="BQ109" s="265"/>
      <c r="BR109" s="265"/>
      <c r="BS109" s="265"/>
      <c r="BT109" s="265"/>
      <c r="BU109" s="265"/>
      <c r="BV109" s="265"/>
      <c r="BW109" s="265"/>
      <c r="BX109" s="265"/>
      <c r="BY109" s="265"/>
      <c r="BZ109" s="265"/>
      <c r="CA109" s="265"/>
      <c r="CB109" s="265"/>
      <c r="CC109" s="265"/>
      <c r="CD109" s="265"/>
      <c r="CE109" s="265"/>
      <c r="CF109" s="265"/>
      <c r="CG109" s="265"/>
      <c r="CH109" s="265"/>
      <c r="CI109" s="265"/>
      <c r="CJ109" s="265"/>
      <c r="CK109" s="265"/>
      <c r="CL109" s="265"/>
      <c r="CM109" s="265"/>
      <c r="CN109" s="265"/>
      <c r="CO109" s="265"/>
      <c r="CP109" s="265"/>
      <c r="CQ109" s="265"/>
      <c r="CR109" s="265"/>
      <c r="CS109" s="265"/>
      <c r="CT109" s="265"/>
      <c r="CU109" s="265"/>
      <c r="CV109" s="265"/>
      <c r="CW109" s="265"/>
      <c r="CX109" s="265"/>
      <c r="CY109" s="265"/>
      <c r="CZ109" s="265"/>
      <c r="DA109" s="265"/>
      <c r="DB109" s="265"/>
      <c r="DC109" s="265"/>
      <c r="DD109" s="265"/>
      <c r="DE109" s="265"/>
      <c r="DF109" s="265"/>
      <c r="DG109" s="265"/>
      <c r="DH109" s="265"/>
      <c r="DI109" s="265"/>
      <c r="DJ109" s="265"/>
      <c r="DK109" s="265"/>
      <c r="DL109" s="265"/>
      <c r="DM109" s="265"/>
      <c r="DN109" s="265"/>
      <c r="DO109" s="265"/>
      <c r="DP109" s="265"/>
      <c r="DQ109" s="265"/>
      <c r="DR109" s="265"/>
      <c r="DS109" s="265"/>
      <c r="DT109" s="265"/>
      <c r="DU109" s="265"/>
      <c r="DV109" s="265"/>
      <c r="DW109" s="265"/>
      <c r="DX109" s="265"/>
      <c r="DY109" s="265"/>
      <c r="DZ109" s="265"/>
      <c r="EA109" s="265"/>
      <c r="EB109" s="265"/>
      <c r="EC109" s="265"/>
      <c r="ED109" s="265"/>
    </row>
    <row r="110" spans="21:134" ht="15" x14ac:dyDescent="0.25">
      <c r="U110" s="238" t="str">
        <f t="shared" si="2"/>
        <v/>
      </c>
      <c r="V110" s="265" t="s">
        <v>181</v>
      </c>
      <c r="W110" s="265" t="s">
        <v>181</v>
      </c>
      <c r="X110" s="265" t="s">
        <v>181</v>
      </c>
      <c r="Y110" s="265" t="s">
        <v>181</v>
      </c>
      <c r="Z110" s="265" t="s">
        <v>181</v>
      </c>
      <c r="AA110" s="267" t="s">
        <v>181</v>
      </c>
      <c r="AB110" s="267" t="s">
        <v>181</v>
      </c>
      <c r="AC110" s="267" t="s">
        <v>181</v>
      </c>
      <c r="AD110" s="267" t="s">
        <v>181</v>
      </c>
      <c r="AE110" s="267" t="s">
        <v>181</v>
      </c>
      <c r="AF110" s="267" t="s">
        <v>181</v>
      </c>
      <c r="AG110" s="267" t="s">
        <v>181</v>
      </c>
      <c r="AH110" s="267" t="s">
        <v>181</v>
      </c>
      <c r="AI110" s="267" t="s">
        <v>181</v>
      </c>
      <c r="AJ110" s="267" t="s">
        <v>181</v>
      </c>
      <c r="AK110" s="267" t="s">
        <v>181</v>
      </c>
      <c r="AL110" s="267" t="s">
        <v>181</v>
      </c>
      <c r="AM110" s="267" t="s">
        <v>181</v>
      </c>
      <c r="AN110" s="267" t="s">
        <v>181</v>
      </c>
      <c r="AO110" s="267" t="s">
        <v>181</v>
      </c>
      <c r="AP110" s="267" t="s">
        <v>181</v>
      </c>
      <c r="AQ110" s="267" t="s">
        <v>181</v>
      </c>
      <c r="AR110" s="265" t="s">
        <v>181</v>
      </c>
      <c r="AS110" s="265" t="s">
        <v>181</v>
      </c>
      <c r="AT110" s="265" t="s">
        <v>181</v>
      </c>
      <c r="AU110" s="265" t="s">
        <v>181</v>
      </c>
      <c r="AV110" s="265" t="s">
        <v>181</v>
      </c>
      <c r="AW110" s="265" t="s">
        <v>181</v>
      </c>
      <c r="AX110" s="265" t="s">
        <v>181</v>
      </c>
      <c r="AY110" s="265" t="s">
        <v>181</v>
      </c>
      <c r="AZ110" s="265" t="s">
        <v>181</v>
      </c>
      <c r="BA110" s="265" t="s">
        <v>181</v>
      </c>
      <c r="BB110" s="265" t="s">
        <v>181</v>
      </c>
      <c r="BC110" s="265"/>
      <c r="BD110" s="265"/>
      <c r="BE110" s="265"/>
      <c r="BF110" s="265"/>
      <c r="BG110" s="265"/>
      <c r="BH110" s="265"/>
      <c r="BI110" s="265"/>
      <c r="BJ110" s="265"/>
      <c r="BK110" s="265"/>
      <c r="BL110" s="265"/>
      <c r="BM110" s="265"/>
      <c r="BN110" s="265"/>
      <c r="BO110" s="265"/>
      <c r="BP110" s="265"/>
      <c r="BQ110" s="265"/>
      <c r="BR110" s="265"/>
      <c r="BS110" s="265"/>
      <c r="BT110" s="265"/>
      <c r="BU110" s="265"/>
      <c r="BV110" s="265"/>
      <c r="BW110" s="265"/>
      <c r="BX110" s="265"/>
      <c r="BY110" s="265"/>
      <c r="BZ110" s="265"/>
      <c r="CA110" s="265"/>
      <c r="CB110" s="265"/>
      <c r="CC110" s="265"/>
      <c r="CD110" s="265"/>
      <c r="CE110" s="265"/>
      <c r="CF110" s="265"/>
      <c r="CG110" s="265"/>
      <c r="CH110" s="265"/>
      <c r="CI110" s="265"/>
      <c r="CJ110" s="265"/>
      <c r="CK110" s="265"/>
      <c r="CL110" s="265"/>
      <c r="CM110" s="265"/>
      <c r="CN110" s="265"/>
      <c r="CO110" s="265"/>
      <c r="CP110" s="265"/>
      <c r="CQ110" s="265"/>
      <c r="CR110" s="265"/>
      <c r="CS110" s="265"/>
      <c r="CT110" s="265"/>
      <c r="CU110" s="265"/>
      <c r="CV110" s="265"/>
      <c r="CW110" s="265"/>
      <c r="CX110" s="265"/>
      <c r="CY110" s="265"/>
      <c r="CZ110" s="265"/>
      <c r="DA110" s="265"/>
      <c r="DB110" s="265"/>
      <c r="DC110" s="265"/>
      <c r="DD110" s="265"/>
      <c r="DE110" s="265"/>
      <c r="DF110" s="265"/>
      <c r="DG110" s="265"/>
      <c r="DH110" s="265"/>
      <c r="DI110" s="265"/>
      <c r="DJ110" s="265"/>
      <c r="DK110" s="265"/>
      <c r="DL110" s="265"/>
      <c r="DM110" s="265"/>
      <c r="DN110" s="265"/>
      <c r="DO110" s="265"/>
      <c r="DP110" s="265"/>
      <c r="DQ110" s="265"/>
      <c r="DR110" s="265"/>
      <c r="DS110" s="265"/>
      <c r="DT110" s="265"/>
      <c r="DU110" s="265"/>
      <c r="DV110" s="265"/>
      <c r="DW110" s="265"/>
      <c r="DX110" s="265"/>
      <c r="DY110" s="265"/>
      <c r="DZ110" s="265"/>
      <c r="EA110" s="265"/>
      <c r="EB110" s="265"/>
      <c r="EC110" s="265"/>
      <c r="ED110" s="265"/>
    </row>
    <row r="111" spans="21:134" ht="15" x14ac:dyDescent="0.25">
      <c r="U111" s="238" t="str">
        <f t="shared" si="2"/>
        <v/>
      </c>
      <c r="V111" s="265" t="s">
        <v>181</v>
      </c>
      <c r="W111" s="265" t="s">
        <v>181</v>
      </c>
      <c r="X111" s="265" t="s">
        <v>181</v>
      </c>
      <c r="Y111" s="265" t="s">
        <v>181</v>
      </c>
      <c r="Z111" s="265" t="s">
        <v>181</v>
      </c>
      <c r="AA111" s="267" t="s">
        <v>181</v>
      </c>
      <c r="AB111" s="267" t="s">
        <v>181</v>
      </c>
      <c r="AC111" s="267" t="s">
        <v>181</v>
      </c>
      <c r="AD111" s="267" t="s">
        <v>181</v>
      </c>
      <c r="AE111" s="267" t="s">
        <v>181</v>
      </c>
      <c r="AF111" s="267" t="s">
        <v>181</v>
      </c>
      <c r="AG111" s="267" t="s">
        <v>181</v>
      </c>
      <c r="AH111" s="267" t="s">
        <v>181</v>
      </c>
      <c r="AI111" s="267" t="s">
        <v>181</v>
      </c>
      <c r="AJ111" s="267" t="s">
        <v>181</v>
      </c>
      <c r="AK111" s="267" t="s">
        <v>181</v>
      </c>
      <c r="AL111" s="267" t="s">
        <v>181</v>
      </c>
      <c r="AM111" s="267" t="s">
        <v>181</v>
      </c>
      <c r="AN111" s="267" t="s">
        <v>181</v>
      </c>
      <c r="AO111" s="267" t="s">
        <v>181</v>
      </c>
      <c r="AP111" s="267" t="s">
        <v>181</v>
      </c>
      <c r="AQ111" s="267" t="s">
        <v>181</v>
      </c>
      <c r="AR111" s="265" t="s">
        <v>181</v>
      </c>
      <c r="AS111" s="265" t="s">
        <v>181</v>
      </c>
      <c r="AT111" s="265" t="s">
        <v>181</v>
      </c>
      <c r="AU111" s="265" t="s">
        <v>181</v>
      </c>
      <c r="AV111" s="265" t="s">
        <v>181</v>
      </c>
      <c r="AW111" s="265" t="s">
        <v>181</v>
      </c>
      <c r="AX111" s="265" t="s">
        <v>181</v>
      </c>
      <c r="AY111" s="265" t="s">
        <v>181</v>
      </c>
      <c r="AZ111" s="265" t="s">
        <v>181</v>
      </c>
      <c r="BA111" s="265" t="s">
        <v>181</v>
      </c>
      <c r="BB111" s="265" t="s">
        <v>181</v>
      </c>
      <c r="BC111" s="265"/>
      <c r="BD111" s="265"/>
      <c r="BE111" s="265"/>
      <c r="BF111" s="265"/>
      <c r="BG111" s="265"/>
      <c r="BH111" s="265"/>
      <c r="BI111" s="265"/>
      <c r="BJ111" s="265"/>
      <c r="BK111" s="265"/>
      <c r="BL111" s="265"/>
      <c r="BM111" s="265"/>
      <c r="BN111" s="265"/>
      <c r="BO111" s="265"/>
      <c r="BP111" s="265"/>
      <c r="BQ111" s="265"/>
      <c r="BR111" s="265"/>
      <c r="BS111" s="265"/>
      <c r="BT111" s="265"/>
      <c r="BU111" s="265"/>
      <c r="BV111" s="265"/>
      <c r="BW111" s="265"/>
      <c r="BX111" s="265"/>
      <c r="BY111" s="265"/>
      <c r="BZ111" s="265"/>
      <c r="CA111" s="265"/>
      <c r="CB111" s="265"/>
      <c r="CC111" s="265"/>
      <c r="CD111" s="265"/>
      <c r="CE111" s="265"/>
      <c r="CF111" s="265"/>
      <c r="CG111" s="265"/>
      <c r="CH111" s="265"/>
      <c r="CI111" s="265"/>
      <c r="CJ111" s="265"/>
      <c r="CK111" s="265"/>
      <c r="CL111" s="265"/>
      <c r="CM111" s="265"/>
      <c r="CN111" s="265"/>
      <c r="CO111" s="265"/>
      <c r="CP111" s="265"/>
      <c r="CQ111" s="265"/>
      <c r="CR111" s="265"/>
      <c r="CS111" s="265"/>
      <c r="CT111" s="265"/>
      <c r="CU111" s="265"/>
      <c r="CV111" s="265"/>
      <c r="CW111" s="265"/>
      <c r="CX111" s="265"/>
      <c r="CY111" s="265"/>
      <c r="CZ111" s="265"/>
      <c r="DA111" s="265"/>
      <c r="DB111" s="265"/>
      <c r="DC111" s="265"/>
      <c r="DD111" s="265"/>
      <c r="DE111" s="265"/>
      <c r="DF111" s="265"/>
      <c r="DG111" s="265"/>
      <c r="DH111" s="265"/>
      <c r="DI111" s="265"/>
      <c r="DJ111" s="265"/>
      <c r="DK111" s="265"/>
      <c r="DL111" s="265"/>
      <c r="DM111" s="265"/>
      <c r="DN111" s="265"/>
      <c r="DO111" s="265"/>
      <c r="DP111" s="265"/>
      <c r="DQ111" s="265"/>
      <c r="DR111" s="265"/>
      <c r="DS111" s="265"/>
      <c r="DT111" s="265"/>
      <c r="DU111" s="265"/>
      <c r="DV111" s="265"/>
      <c r="DW111" s="265"/>
      <c r="DX111" s="265"/>
      <c r="DY111" s="265"/>
      <c r="DZ111" s="265"/>
      <c r="EA111" s="265"/>
      <c r="EB111" s="265"/>
      <c r="EC111" s="265"/>
      <c r="ED111" s="265"/>
    </row>
    <row r="112" spans="21:134" ht="15" x14ac:dyDescent="0.25">
      <c r="U112" s="238" t="str">
        <f t="shared" si="2"/>
        <v/>
      </c>
      <c r="V112" s="265" t="s">
        <v>181</v>
      </c>
      <c r="W112" s="265" t="s">
        <v>181</v>
      </c>
      <c r="X112" s="265" t="s">
        <v>181</v>
      </c>
      <c r="Y112" s="265" t="s">
        <v>181</v>
      </c>
      <c r="Z112" s="265" t="s">
        <v>181</v>
      </c>
      <c r="AA112" s="267" t="s">
        <v>181</v>
      </c>
      <c r="AB112" s="267" t="s">
        <v>181</v>
      </c>
      <c r="AC112" s="267" t="s">
        <v>181</v>
      </c>
      <c r="AD112" s="267" t="s">
        <v>181</v>
      </c>
      <c r="AE112" s="267" t="s">
        <v>181</v>
      </c>
      <c r="AF112" s="267" t="s">
        <v>181</v>
      </c>
      <c r="AG112" s="267" t="s">
        <v>181</v>
      </c>
      <c r="AH112" s="267" t="s">
        <v>181</v>
      </c>
      <c r="AI112" s="267" t="s">
        <v>181</v>
      </c>
      <c r="AJ112" s="267" t="s">
        <v>181</v>
      </c>
      <c r="AK112" s="267" t="s">
        <v>181</v>
      </c>
      <c r="AL112" s="267" t="s">
        <v>181</v>
      </c>
      <c r="AM112" s="267" t="s">
        <v>181</v>
      </c>
      <c r="AN112" s="267" t="s">
        <v>181</v>
      </c>
      <c r="AO112" s="267" t="s">
        <v>181</v>
      </c>
      <c r="AP112" s="267" t="s">
        <v>181</v>
      </c>
      <c r="AQ112" s="267" t="s">
        <v>181</v>
      </c>
      <c r="AR112" s="265" t="s">
        <v>181</v>
      </c>
      <c r="AS112" s="265" t="s">
        <v>181</v>
      </c>
      <c r="AT112" s="265" t="s">
        <v>181</v>
      </c>
      <c r="AU112" s="265" t="s">
        <v>181</v>
      </c>
      <c r="AV112" s="265" t="s">
        <v>181</v>
      </c>
      <c r="AW112" s="265" t="s">
        <v>181</v>
      </c>
      <c r="AX112" s="265" t="s">
        <v>181</v>
      </c>
      <c r="AY112" s="265" t="s">
        <v>181</v>
      </c>
      <c r="AZ112" s="265" t="s">
        <v>181</v>
      </c>
      <c r="BA112" s="265" t="s">
        <v>181</v>
      </c>
      <c r="BB112" s="265" t="s">
        <v>181</v>
      </c>
      <c r="BC112" s="265"/>
      <c r="BD112" s="265"/>
      <c r="BE112" s="265"/>
      <c r="BF112" s="265"/>
      <c r="BG112" s="265"/>
      <c r="BH112" s="265"/>
      <c r="BI112" s="265"/>
      <c r="BJ112" s="265"/>
      <c r="BK112" s="265"/>
      <c r="BL112" s="265"/>
      <c r="BM112" s="265"/>
      <c r="BN112" s="265"/>
      <c r="BO112" s="265"/>
      <c r="BP112" s="265"/>
      <c r="BQ112" s="265"/>
      <c r="BR112" s="265"/>
      <c r="BS112" s="265"/>
      <c r="BT112" s="265"/>
      <c r="BU112" s="265"/>
      <c r="BV112" s="265"/>
      <c r="BW112" s="265"/>
      <c r="BX112" s="265"/>
      <c r="BY112" s="265"/>
      <c r="BZ112" s="265"/>
      <c r="CA112" s="265"/>
      <c r="CB112" s="265"/>
      <c r="CC112" s="265"/>
      <c r="CD112" s="265"/>
      <c r="CE112" s="265"/>
      <c r="CF112" s="265"/>
      <c r="CG112" s="265"/>
      <c r="CH112" s="265"/>
      <c r="CI112" s="265"/>
      <c r="CJ112" s="265"/>
      <c r="CK112" s="265"/>
      <c r="CL112" s="265"/>
      <c r="CM112" s="265"/>
      <c r="CN112" s="265"/>
      <c r="CO112" s="265"/>
      <c r="CP112" s="265"/>
      <c r="CQ112" s="265"/>
      <c r="CR112" s="265"/>
      <c r="CS112" s="265"/>
      <c r="CT112" s="265"/>
      <c r="CU112" s="265"/>
      <c r="CV112" s="265"/>
      <c r="CW112" s="265"/>
      <c r="CX112" s="265"/>
      <c r="CY112" s="265"/>
      <c r="CZ112" s="265"/>
      <c r="DA112" s="265"/>
      <c r="DB112" s="265"/>
      <c r="DC112" s="265"/>
      <c r="DD112" s="265"/>
      <c r="DE112" s="265"/>
      <c r="DF112" s="265"/>
      <c r="DG112" s="265"/>
      <c r="DH112" s="265"/>
      <c r="DI112" s="265"/>
      <c r="DJ112" s="265"/>
      <c r="DK112" s="265"/>
      <c r="DL112" s="265"/>
      <c r="DM112" s="265"/>
      <c r="DN112" s="265"/>
      <c r="DO112" s="265"/>
      <c r="DP112" s="265"/>
      <c r="DQ112" s="265"/>
      <c r="DR112" s="265"/>
      <c r="DS112" s="265"/>
      <c r="DT112" s="265"/>
      <c r="DU112" s="265"/>
      <c r="DV112" s="265"/>
      <c r="DW112" s="265"/>
      <c r="DX112" s="265"/>
      <c r="DY112" s="265"/>
      <c r="DZ112" s="265"/>
      <c r="EA112" s="265"/>
      <c r="EB112" s="265"/>
      <c r="EC112" s="265"/>
      <c r="ED112" s="265"/>
    </row>
  </sheetData>
  <mergeCells count="6">
    <mergeCell ref="B37:Q37"/>
    <mergeCell ref="B38:Q38"/>
    <mergeCell ref="B39:Q39"/>
    <mergeCell ref="I2:P3"/>
    <mergeCell ref="Y1:BB1"/>
    <mergeCell ref="V1:X1"/>
  </mergeCells>
  <conditionalFormatting sqref="A43:A1048576 A36:A41 A1:V1 Y1 A5:X34 B36:T36 B37 R37:T39 V35:X63 BC1:XFD1048576 A2:BB4 Y5:BB63 B65:BB112 B40:T64 U35">
    <cfRule type="cellIs" dxfId="75" priority="58" operator="equal">
      <formula>"Vallecito.Inflow"</formula>
    </cfRule>
    <cfRule type="cellIs" dxfId="74" priority="59" operator="equal">
      <formula>"TaylorPark.Inflow"</formula>
    </cfRule>
    <cfRule type="cellIs" dxfId="73" priority="60" operator="equal">
      <formula>"NavajoInflow.ModUnregulated"</formula>
    </cfRule>
    <cfRule type="cellIs" dxfId="72" priority="61" operator="equal">
      <formula>"MorrowPointInflow.Unregulated"</formula>
    </cfRule>
    <cfRule type="cellIs" dxfId="71" priority="62" operator="equal">
      <formula>"YampaRiverInflow.Maybelle"</formula>
    </cfRule>
    <cfRule type="cellIs" dxfId="70" priority="63" operator="equal">
      <formula>"Vallecito.Outflow"</formula>
    </cfRule>
    <cfRule type="cellIs" dxfId="69" priority="64" operator="equal">
      <formula>"FlamingGorgeInflow.Unregulated"</formula>
    </cfRule>
    <cfRule type="cellIs" dxfId="68" priority="65" operator="equal">
      <formula>"PowellInflow.Unregulated"</formula>
    </cfRule>
    <cfRule type="cellIs" dxfId="67" priority="66" operator="equal">
      <formula>"Fontenelle.Inflow"</formula>
    </cfRule>
    <cfRule type="cellIs" dxfId="66" priority="67" operator="equal">
      <formula>"CrystalInflow.Unregulated"</formula>
    </cfRule>
    <cfRule type="cellIs" dxfId="65" priority="68" operator="equal">
      <formula>"BlueMesaInflow.Unregulated"</formula>
    </cfRule>
  </conditionalFormatting>
  <conditionalFormatting sqref="A35:T35">
    <cfRule type="cellIs" dxfId="64" priority="47" operator="equal">
      <formula>"Vallecito.Inflow"</formula>
    </cfRule>
    <cfRule type="cellIs" dxfId="63" priority="48" operator="equal">
      <formula>"TaylorPark.Inflow"</formula>
    </cfRule>
    <cfRule type="cellIs" dxfId="62" priority="49" operator="equal">
      <formula>"NavajoInflow.ModUnregulated"</formula>
    </cfRule>
    <cfRule type="cellIs" dxfId="61" priority="50" operator="equal">
      <formula>"MorrowPointInflow.Unregulated"</formula>
    </cfRule>
    <cfRule type="cellIs" dxfId="60" priority="51" operator="equal">
      <formula>"YampaRiverInflow.Maybelle"</formula>
    </cfRule>
    <cfRule type="cellIs" dxfId="59" priority="52" operator="equal">
      <formula>"Vallecito.Outflow"</formula>
    </cfRule>
    <cfRule type="cellIs" dxfId="58" priority="53" operator="equal">
      <formula>"FlamingGorgeInflow.Unregulated"</formula>
    </cfRule>
    <cfRule type="cellIs" dxfId="57" priority="54" operator="equal">
      <formula>"PowellInflow.Unregulated"</formula>
    </cfRule>
    <cfRule type="cellIs" dxfId="56" priority="55" operator="equal">
      <formula>"Fontenelle.Inflow"</formula>
    </cfRule>
    <cfRule type="cellIs" dxfId="55" priority="56" operator="equal">
      <formula>"CrystalInflow.Unregulated"</formula>
    </cfRule>
    <cfRule type="cellIs" dxfId="54" priority="57" operator="equal">
      <formula>"BlueMesaInflow.Unregulated"</formula>
    </cfRule>
  </conditionalFormatting>
  <conditionalFormatting sqref="I2:P3">
    <cfRule type="cellIs" dxfId="53" priority="45" operator="equal">
      <formula>"PowellToMead.GainsAboveHoover"</formula>
    </cfRule>
    <cfRule type="cellIs" dxfId="52" priority="46" operator="equal">
      <formula>"PowellToMead.GainsGrandCanyon"</formula>
    </cfRule>
  </conditionalFormatting>
  <conditionalFormatting sqref="B38:B39">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36:U63">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V64:BB64">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U64">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161925</xdr:colOff>
                    <xdr:row>13</xdr:row>
                    <xdr:rowOff>161925</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161925</xdr:colOff>
                    <xdr:row>14</xdr:row>
                    <xdr:rowOff>161925</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161925</xdr:colOff>
                    <xdr:row>15</xdr:row>
                    <xdr:rowOff>161925</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161925</xdr:colOff>
                    <xdr:row>16</xdr:row>
                    <xdr:rowOff>161925</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161925</xdr:colOff>
                    <xdr:row>17</xdr:row>
                    <xdr:rowOff>152400</xdr:rowOff>
                  </from>
                  <to>
                    <xdr:col>2</xdr:col>
                    <xdr:colOff>0</xdr:colOff>
                    <xdr:row>18</xdr:row>
                    <xdr:rowOff>180975</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161925</xdr:colOff>
                    <xdr:row>18</xdr:row>
                    <xdr:rowOff>161925</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161925</xdr:colOff>
                    <xdr:row>19</xdr:row>
                    <xdr:rowOff>161925</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161925</xdr:colOff>
                    <xdr:row>20</xdr:row>
                    <xdr:rowOff>161925</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161925</xdr:colOff>
                    <xdr:row>21</xdr:row>
                    <xdr:rowOff>161925</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161925</xdr:colOff>
                    <xdr:row>22</xdr:row>
                    <xdr:rowOff>161925</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161925</xdr:colOff>
                    <xdr:row>23</xdr:row>
                    <xdr:rowOff>161925</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161925</xdr:colOff>
                    <xdr:row>24</xdr:row>
                    <xdr:rowOff>152400</xdr:rowOff>
                  </from>
                  <to>
                    <xdr:col>2</xdr:col>
                    <xdr:colOff>0</xdr:colOff>
                    <xdr:row>25</xdr:row>
                    <xdr:rowOff>180975</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161925</xdr:colOff>
                    <xdr:row>25</xdr:row>
                    <xdr:rowOff>161925</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161925</xdr:colOff>
                    <xdr:row>26</xdr:row>
                    <xdr:rowOff>161925</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161925</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161925</xdr:colOff>
                    <xdr:row>27</xdr:row>
                    <xdr:rowOff>161925</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180975</xdr:rowOff>
                  </from>
                  <to>
                    <xdr:col>2</xdr:col>
                    <xdr:colOff>457200</xdr:colOff>
                    <xdr:row>16</xdr:row>
                    <xdr:rowOff>19050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28575</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28575</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28575</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ltText="Max">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ltText="Min">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28575</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9525</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28575</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28575</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28575</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180975</xdr:rowOff>
                  </from>
                  <to>
                    <xdr:col>2</xdr:col>
                    <xdr:colOff>457200</xdr:colOff>
                    <xdr:row>25</xdr:row>
                    <xdr:rowOff>19050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161925</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161925</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161925</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161925</xdr:rowOff>
                  </from>
                  <to>
                    <xdr:col>2</xdr:col>
                    <xdr:colOff>457200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107"/>
  <sheetViews>
    <sheetView tabSelected="1" workbookViewId="0">
      <selection activeCell="D4" sqref="D4"/>
    </sheetView>
  </sheetViews>
  <sheetFormatPr defaultColWidth="18.7109375" defaultRowHeight="12.75" customHeight="1" x14ac:dyDescent="0.25"/>
  <cols>
    <col min="1" max="1" width="7.5703125" style="202"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1" s="167" customFormat="1" ht="15" x14ac:dyDescent="0.25">
      <c r="A1" s="201"/>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162"/>
      <c r="AJ1" s="162"/>
      <c r="AK1" s="162"/>
      <c r="AL1" s="162"/>
      <c r="AM1" s="162"/>
    </row>
    <row r="2" spans="1:51" s="162" customFormat="1" ht="15" x14ac:dyDescent="0.25">
      <c r="A2" s="201"/>
      <c r="B2" s="165" t="s">
        <v>46</v>
      </c>
      <c r="C2" s="165" t="s">
        <v>45</v>
      </c>
      <c r="D2" s="165" t="s">
        <v>47</v>
      </c>
      <c r="E2" s="165">
        <v>1991</v>
      </c>
      <c r="F2" s="165">
        <v>1992</v>
      </c>
      <c r="G2" s="165">
        <v>1993</v>
      </c>
      <c r="H2" s="165">
        <v>1994</v>
      </c>
      <c r="I2" s="165">
        <v>1995</v>
      </c>
      <c r="J2" s="165">
        <v>1996</v>
      </c>
      <c r="K2" s="165">
        <v>1997</v>
      </c>
      <c r="L2" s="165">
        <v>1998</v>
      </c>
      <c r="M2" s="165">
        <v>1999</v>
      </c>
      <c r="N2" s="165">
        <v>2000</v>
      </c>
      <c r="O2" s="165">
        <v>2001</v>
      </c>
      <c r="P2" s="165">
        <v>2002</v>
      </c>
      <c r="Q2" s="165">
        <v>2003</v>
      </c>
      <c r="R2" s="165">
        <v>2004</v>
      </c>
      <c r="S2" s="165">
        <v>2005</v>
      </c>
      <c r="T2" s="165">
        <v>2006</v>
      </c>
      <c r="U2" s="165">
        <v>2007</v>
      </c>
      <c r="V2" s="165">
        <v>2008</v>
      </c>
      <c r="W2" s="165">
        <v>2009</v>
      </c>
      <c r="X2" s="165">
        <v>2010</v>
      </c>
      <c r="Y2" s="165">
        <v>2011</v>
      </c>
      <c r="Z2" s="165">
        <v>2012</v>
      </c>
      <c r="AA2" s="165">
        <v>2013</v>
      </c>
      <c r="AB2" s="165">
        <v>2014</v>
      </c>
      <c r="AC2" s="165">
        <v>2015</v>
      </c>
      <c r="AD2" s="165">
        <v>2016</v>
      </c>
      <c r="AE2" s="165">
        <v>2017</v>
      </c>
      <c r="AF2" s="165">
        <v>2018</v>
      </c>
      <c r="AG2" s="165">
        <v>2019</v>
      </c>
      <c r="AH2" s="165">
        <v>2020</v>
      </c>
    </row>
    <row r="3" spans="1:51" s="162" customFormat="1" ht="15" x14ac:dyDescent="0.25">
      <c r="A3" s="201"/>
      <c r="B3" s="166" t="s">
        <v>63</v>
      </c>
      <c r="C3" s="166" t="s">
        <v>64</v>
      </c>
      <c r="D3" s="166" t="s">
        <v>65</v>
      </c>
      <c r="E3" s="166" t="s">
        <v>66</v>
      </c>
      <c r="F3" s="166" t="s">
        <v>67</v>
      </c>
      <c r="G3" s="166" t="s">
        <v>68</v>
      </c>
      <c r="H3" s="166" t="s">
        <v>69</v>
      </c>
      <c r="I3" s="166" t="s">
        <v>70</v>
      </c>
      <c r="J3" s="166" t="s">
        <v>71</v>
      </c>
      <c r="K3" s="166" t="s">
        <v>72</v>
      </c>
      <c r="L3" s="166" t="s">
        <v>73</v>
      </c>
      <c r="M3" s="166" t="s">
        <v>74</v>
      </c>
      <c r="N3" s="166" t="s">
        <v>75</v>
      </c>
      <c r="O3" s="166" t="s">
        <v>76</v>
      </c>
      <c r="P3" s="166" t="s">
        <v>77</v>
      </c>
      <c r="Q3" s="166" t="s">
        <v>78</v>
      </c>
      <c r="R3" s="166" t="s">
        <v>79</v>
      </c>
      <c r="S3" s="166" t="s">
        <v>80</v>
      </c>
      <c r="T3" s="166" t="s">
        <v>81</v>
      </c>
      <c r="U3" s="166" t="s">
        <v>82</v>
      </c>
      <c r="V3" s="166" t="s">
        <v>83</v>
      </c>
      <c r="W3" s="166" t="s">
        <v>84</v>
      </c>
      <c r="X3" s="166" t="s">
        <v>85</v>
      </c>
      <c r="Y3" s="166" t="s">
        <v>86</v>
      </c>
      <c r="Z3" s="166" t="s">
        <v>87</v>
      </c>
      <c r="AA3" s="166" t="s">
        <v>88</v>
      </c>
      <c r="AB3" s="166" t="s">
        <v>89</v>
      </c>
      <c r="AC3" s="166" t="s">
        <v>90</v>
      </c>
      <c r="AD3" s="166" t="s">
        <v>91</v>
      </c>
      <c r="AE3" s="166" t="s">
        <v>92</v>
      </c>
      <c r="AF3" s="166" t="s">
        <v>93</v>
      </c>
      <c r="AG3" s="166" t="s">
        <v>94</v>
      </c>
      <c r="AH3" s="166" t="s">
        <v>95</v>
      </c>
    </row>
    <row r="4" spans="1:51" s="167" customFormat="1" ht="15" x14ac:dyDescent="0.25">
      <c r="A4" s="262">
        <v>44958</v>
      </c>
      <c r="B4" s="269"/>
      <c r="C4" s="269">
        <v>20</v>
      </c>
      <c r="D4" s="273">
        <v>20</v>
      </c>
      <c r="E4" s="173">
        <v>21.669</v>
      </c>
      <c r="F4" s="173">
        <v>19.981999999999999</v>
      </c>
      <c r="G4" s="173">
        <v>19.596</v>
      </c>
      <c r="H4" s="173">
        <v>19.102</v>
      </c>
      <c r="I4" s="173">
        <v>24.274999999999999</v>
      </c>
      <c r="J4" s="173">
        <v>23.78</v>
      </c>
      <c r="K4" s="173">
        <v>19.077000000000002</v>
      </c>
      <c r="L4" s="173">
        <v>19.556000000000001</v>
      </c>
      <c r="M4" s="173">
        <v>23.114000000000001</v>
      </c>
      <c r="N4" s="173">
        <v>21.274000000000001</v>
      </c>
      <c r="O4" s="173">
        <v>20.559000000000001</v>
      </c>
      <c r="P4" s="173">
        <v>19.172000000000001</v>
      </c>
      <c r="Q4" s="173">
        <v>21.183</v>
      </c>
      <c r="R4" s="173">
        <v>19.481000000000002</v>
      </c>
      <c r="S4" s="173">
        <v>20.018000000000001</v>
      </c>
      <c r="T4" s="173">
        <v>19.04</v>
      </c>
      <c r="U4" s="173">
        <v>21.945</v>
      </c>
      <c r="V4" s="173">
        <v>19.058</v>
      </c>
      <c r="W4" s="173">
        <v>20.149999999999999</v>
      </c>
      <c r="X4" s="173">
        <v>19.036000000000001</v>
      </c>
      <c r="Y4" s="173">
        <v>19.603999999999999</v>
      </c>
      <c r="Z4" s="173">
        <v>19.202000000000002</v>
      </c>
      <c r="AA4" s="173">
        <v>19.036999999999999</v>
      </c>
      <c r="AB4" s="173">
        <v>22.22</v>
      </c>
      <c r="AC4" s="173">
        <v>25.204999999999998</v>
      </c>
      <c r="AD4" s="173">
        <v>21.460999999999999</v>
      </c>
      <c r="AE4" s="173">
        <v>26.564</v>
      </c>
      <c r="AF4" s="173">
        <v>23.818999999999999</v>
      </c>
      <c r="AG4" s="173">
        <v>19.094000000000001</v>
      </c>
      <c r="AH4" s="173">
        <v>19.533999999999999</v>
      </c>
    </row>
    <row r="5" spans="1:51" ht="15" x14ac:dyDescent="0.25">
      <c r="A5" s="263">
        <v>44986</v>
      </c>
      <c r="B5" s="264"/>
      <c r="C5" s="264">
        <v>30</v>
      </c>
      <c r="D5" s="274">
        <v>30</v>
      </c>
      <c r="E5" s="108">
        <v>26.433</v>
      </c>
      <c r="F5" s="108">
        <v>33.746000000000002</v>
      </c>
      <c r="G5" s="108">
        <v>29.928000000000001</v>
      </c>
      <c r="H5" s="108">
        <v>33.517000000000003</v>
      </c>
      <c r="I5" s="108">
        <v>46.029000000000003</v>
      </c>
      <c r="J5" s="108">
        <v>29.029</v>
      </c>
      <c r="K5" s="108">
        <v>32.613999999999997</v>
      </c>
      <c r="L5" s="108">
        <v>30.071999999999999</v>
      </c>
      <c r="M5" s="108">
        <v>34.548000000000002</v>
      </c>
      <c r="N5" s="108">
        <v>26.288</v>
      </c>
      <c r="O5" s="108">
        <v>30.321000000000002</v>
      </c>
      <c r="P5" s="108">
        <v>22.15</v>
      </c>
      <c r="Q5" s="108">
        <v>32.826000000000001</v>
      </c>
      <c r="R5" s="108">
        <v>42.91</v>
      </c>
      <c r="S5" s="108">
        <v>23.956</v>
      </c>
      <c r="T5" s="108">
        <v>24.475999999999999</v>
      </c>
      <c r="U5" s="108">
        <v>43.83</v>
      </c>
      <c r="V5" s="108">
        <v>18.009</v>
      </c>
      <c r="W5" s="108">
        <v>33.826000000000001</v>
      </c>
      <c r="X5" s="108">
        <v>20.667999999999999</v>
      </c>
      <c r="Y5" s="108">
        <v>28.01</v>
      </c>
      <c r="Z5" s="108">
        <v>34.235999999999997</v>
      </c>
      <c r="AA5" s="108">
        <v>23.74</v>
      </c>
      <c r="AB5" s="108">
        <v>25.937999999999999</v>
      </c>
      <c r="AC5" s="108">
        <v>40.125</v>
      </c>
      <c r="AD5" s="108">
        <v>31.419</v>
      </c>
      <c r="AE5" s="108">
        <v>46.243000000000002</v>
      </c>
      <c r="AF5" s="108">
        <v>27.289000000000001</v>
      </c>
      <c r="AG5" s="108">
        <v>21.731000000000002</v>
      </c>
      <c r="AH5" s="108">
        <v>27.959</v>
      </c>
      <c r="AI5" s="130"/>
      <c r="AJ5" s="130"/>
      <c r="AK5" s="130"/>
      <c r="AL5" s="130"/>
      <c r="AM5" s="130"/>
      <c r="AN5" s="130"/>
      <c r="AO5" s="130"/>
      <c r="AP5" s="130"/>
      <c r="AQ5" s="130"/>
      <c r="AR5" s="130"/>
      <c r="AS5" s="130"/>
      <c r="AT5" s="130"/>
      <c r="AU5" s="130"/>
      <c r="AV5" s="130"/>
      <c r="AW5" s="130"/>
      <c r="AX5" s="130"/>
      <c r="AY5" s="130"/>
    </row>
    <row r="6" spans="1:51" ht="15" x14ac:dyDescent="0.25">
      <c r="A6" s="263">
        <v>45017</v>
      </c>
      <c r="B6" s="264"/>
      <c r="C6" s="264">
        <v>44</v>
      </c>
      <c r="D6" s="274">
        <v>60</v>
      </c>
      <c r="E6" s="108">
        <v>52.368000000000002</v>
      </c>
      <c r="F6" s="108">
        <v>86.745999999999995</v>
      </c>
      <c r="G6" s="108">
        <v>64.19</v>
      </c>
      <c r="H6" s="108">
        <v>74.293000000000006</v>
      </c>
      <c r="I6" s="108">
        <v>54.081000000000003</v>
      </c>
      <c r="J6" s="108">
        <v>68.061999999999998</v>
      </c>
      <c r="K6" s="108">
        <v>53.234000000000002</v>
      </c>
      <c r="L6" s="108">
        <v>47.44</v>
      </c>
      <c r="M6" s="108">
        <v>48.482999999999997</v>
      </c>
      <c r="N6" s="108">
        <v>86.727999999999994</v>
      </c>
      <c r="O6" s="108">
        <v>74.203999999999994</v>
      </c>
      <c r="P6" s="108">
        <v>66.951999999999998</v>
      </c>
      <c r="Q6" s="108">
        <v>64.867000000000004</v>
      </c>
      <c r="R6" s="108">
        <v>97.57</v>
      </c>
      <c r="S6" s="108">
        <v>55.25</v>
      </c>
      <c r="T6" s="108">
        <v>68.402000000000001</v>
      </c>
      <c r="U6" s="108">
        <v>68.049000000000007</v>
      </c>
      <c r="V6" s="108">
        <v>36.622999999999998</v>
      </c>
      <c r="W6" s="108">
        <v>52.75</v>
      </c>
      <c r="X6" s="108">
        <v>57.531999999999996</v>
      </c>
      <c r="Y6" s="108">
        <v>57.996000000000002</v>
      </c>
      <c r="Z6" s="108">
        <v>98.278999999999996</v>
      </c>
      <c r="AA6" s="108">
        <v>50.207999999999998</v>
      </c>
      <c r="AB6" s="108">
        <v>50.887999999999998</v>
      </c>
      <c r="AC6" s="108">
        <v>61.969000000000001</v>
      </c>
      <c r="AD6" s="108">
        <v>53.664000000000001</v>
      </c>
      <c r="AE6" s="108">
        <v>80.120999999999995</v>
      </c>
      <c r="AF6" s="108">
        <v>58.030999999999999</v>
      </c>
      <c r="AG6" s="108">
        <v>82.259</v>
      </c>
      <c r="AH6" s="108">
        <v>47.451999999999998</v>
      </c>
      <c r="AI6" s="130"/>
      <c r="AJ6" s="130"/>
      <c r="AK6" s="130"/>
      <c r="AL6" s="130"/>
      <c r="AM6" s="130"/>
      <c r="AN6" s="130"/>
      <c r="AO6" s="130"/>
      <c r="AP6" s="130"/>
      <c r="AQ6" s="130"/>
      <c r="AR6" s="130"/>
      <c r="AS6" s="130"/>
      <c r="AT6" s="130"/>
      <c r="AU6" s="130"/>
      <c r="AV6" s="130"/>
      <c r="AW6" s="130"/>
      <c r="AX6" s="130"/>
      <c r="AY6" s="130"/>
    </row>
    <row r="7" spans="1:51" ht="15" x14ac:dyDescent="0.25">
      <c r="A7" s="263">
        <v>45047</v>
      </c>
      <c r="B7" s="264"/>
      <c r="C7" s="264">
        <v>158</v>
      </c>
      <c r="D7" s="274">
        <v>215</v>
      </c>
      <c r="E7" s="108">
        <v>153.31299999999999</v>
      </c>
      <c r="F7" s="108">
        <v>281.86500000000001</v>
      </c>
      <c r="G7" s="108">
        <v>290.27100000000002</v>
      </c>
      <c r="H7" s="108">
        <v>253.33500000000001</v>
      </c>
      <c r="I7" s="108">
        <v>242.21199999999999</v>
      </c>
      <c r="J7" s="108">
        <v>279.702</v>
      </c>
      <c r="K7" s="108">
        <v>195.785</v>
      </c>
      <c r="L7" s="108">
        <v>172.048</v>
      </c>
      <c r="M7" s="108">
        <v>203.92599999999999</v>
      </c>
      <c r="N7" s="108">
        <v>310.74799999999999</v>
      </c>
      <c r="O7" s="108">
        <v>318.99900000000002</v>
      </c>
      <c r="P7" s="108">
        <v>143.25899999999999</v>
      </c>
      <c r="Q7" s="108">
        <v>226.02199999999999</v>
      </c>
      <c r="R7" s="108">
        <v>246.822</v>
      </c>
      <c r="S7" s="108">
        <v>232.411</v>
      </c>
      <c r="T7" s="108">
        <v>201.85</v>
      </c>
      <c r="U7" s="108">
        <v>225.02600000000001</v>
      </c>
      <c r="V7" s="108">
        <v>149.679</v>
      </c>
      <c r="W7" s="108">
        <v>296.82400000000001</v>
      </c>
      <c r="X7" s="108">
        <v>134.751</v>
      </c>
      <c r="Y7" s="108">
        <v>137.33000000000001</v>
      </c>
      <c r="Z7" s="108">
        <v>204.97399999999999</v>
      </c>
      <c r="AA7" s="108">
        <v>191.71600000000001</v>
      </c>
      <c r="AB7" s="108">
        <v>183.82400000000001</v>
      </c>
      <c r="AC7" s="108">
        <v>140.923</v>
      </c>
      <c r="AD7" s="108">
        <v>159.584</v>
      </c>
      <c r="AE7" s="108">
        <v>192.577</v>
      </c>
      <c r="AF7" s="108">
        <v>254.96600000000001</v>
      </c>
      <c r="AG7" s="108">
        <v>249.33099999999999</v>
      </c>
      <c r="AH7" s="108">
        <v>231.05199999999999</v>
      </c>
      <c r="AI7" s="130"/>
      <c r="AJ7" s="130"/>
      <c r="AK7" s="130"/>
      <c r="AL7" s="130"/>
      <c r="AM7" s="130"/>
      <c r="AN7" s="130"/>
      <c r="AO7" s="130"/>
      <c r="AP7" s="130"/>
      <c r="AQ7" s="130"/>
      <c r="AR7" s="130"/>
      <c r="AS7" s="130"/>
      <c r="AT7" s="130"/>
      <c r="AU7" s="130"/>
      <c r="AV7" s="130"/>
      <c r="AW7" s="130"/>
      <c r="AX7" s="130"/>
      <c r="AY7" s="130"/>
    </row>
    <row r="8" spans="1:51" ht="15" x14ac:dyDescent="0.25">
      <c r="A8" s="263">
        <v>45078</v>
      </c>
      <c r="B8" s="264"/>
      <c r="C8" s="264">
        <v>224</v>
      </c>
      <c r="D8" s="274">
        <v>305</v>
      </c>
      <c r="E8" s="108">
        <v>377.25900000000001</v>
      </c>
      <c r="F8" s="108">
        <v>232.36099999999999</v>
      </c>
      <c r="G8" s="108">
        <v>467.55700000000002</v>
      </c>
      <c r="H8" s="108">
        <v>318.84800000000001</v>
      </c>
      <c r="I8" s="108">
        <v>645.80899999999997</v>
      </c>
      <c r="J8" s="108">
        <v>299.34800000000001</v>
      </c>
      <c r="K8" s="108">
        <v>334.84800000000001</v>
      </c>
      <c r="L8" s="108">
        <v>253.74</v>
      </c>
      <c r="M8" s="108">
        <v>378.81400000000002</v>
      </c>
      <c r="N8" s="108">
        <v>289.464</v>
      </c>
      <c r="O8" s="108">
        <v>289.19299999999998</v>
      </c>
      <c r="P8" s="108">
        <v>158</v>
      </c>
      <c r="Q8" s="108">
        <v>346.86700000000002</v>
      </c>
      <c r="R8" s="108">
        <v>181.011</v>
      </c>
      <c r="S8" s="108">
        <v>259.60399999999998</v>
      </c>
      <c r="T8" s="108">
        <v>197.47300000000001</v>
      </c>
      <c r="U8" s="108">
        <v>224.36799999999999</v>
      </c>
      <c r="V8" s="108">
        <v>389.98899999999998</v>
      </c>
      <c r="W8" s="108">
        <v>273.12599999999998</v>
      </c>
      <c r="X8" s="108">
        <v>360.42200000000003</v>
      </c>
      <c r="Y8" s="108">
        <v>432.63400000000001</v>
      </c>
      <c r="Z8" s="108">
        <v>112.205</v>
      </c>
      <c r="AA8" s="108">
        <v>310.65199999999999</v>
      </c>
      <c r="AB8" s="108">
        <v>359.11099999999999</v>
      </c>
      <c r="AC8" s="108">
        <v>425.14</v>
      </c>
      <c r="AD8" s="108">
        <v>324.38400000000001</v>
      </c>
      <c r="AE8" s="108">
        <v>289.13799999999998</v>
      </c>
      <c r="AF8" s="108">
        <v>193.30600000000001</v>
      </c>
      <c r="AG8" s="108">
        <v>514.79100000000005</v>
      </c>
      <c r="AH8" s="108">
        <v>265.51100000000002</v>
      </c>
      <c r="AI8" s="130"/>
      <c r="AJ8" s="130"/>
      <c r="AK8" s="130"/>
      <c r="AL8" s="130"/>
      <c r="AM8" s="130"/>
      <c r="AN8" s="130"/>
      <c r="AO8" s="130"/>
      <c r="AP8" s="130"/>
      <c r="AQ8" s="130"/>
      <c r="AR8" s="130"/>
      <c r="AS8" s="130"/>
      <c r="AT8" s="130"/>
      <c r="AU8" s="130"/>
      <c r="AV8" s="130"/>
      <c r="AW8" s="130"/>
      <c r="AX8" s="130"/>
      <c r="AY8" s="130"/>
    </row>
    <row r="9" spans="1:51" ht="15" x14ac:dyDescent="0.25">
      <c r="A9" s="263">
        <v>45108</v>
      </c>
      <c r="B9" s="264"/>
      <c r="C9" s="264">
        <v>74</v>
      </c>
      <c r="D9" s="274">
        <v>100</v>
      </c>
      <c r="E9" s="108">
        <v>175.251</v>
      </c>
      <c r="F9" s="108">
        <v>98.548000000000002</v>
      </c>
      <c r="G9" s="108">
        <v>197.66</v>
      </c>
      <c r="H9" s="108">
        <v>87.658000000000001</v>
      </c>
      <c r="I9" s="108">
        <v>470.30900000000003</v>
      </c>
      <c r="J9" s="108">
        <v>108.95</v>
      </c>
      <c r="K9" s="108">
        <v>104.572</v>
      </c>
      <c r="L9" s="108">
        <v>131.24299999999999</v>
      </c>
      <c r="M9" s="108">
        <v>245.292</v>
      </c>
      <c r="N9" s="108">
        <v>80.23</v>
      </c>
      <c r="O9" s="108">
        <v>86.350999999999999</v>
      </c>
      <c r="P9" s="108">
        <v>46.238999999999997</v>
      </c>
      <c r="Q9" s="108">
        <v>88.977999999999994</v>
      </c>
      <c r="R9" s="108">
        <v>64.260000000000005</v>
      </c>
      <c r="S9" s="108">
        <v>97.784000000000006</v>
      </c>
      <c r="T9" s="108">
        <v>71.885000000000005</v>
      </c>
      <c r="U9" s="108">
        <v>84.155000000000001</v>
      </c>
      <c r="V9" s="108">
        <v>174.738</v>
      </c>
      <c r="W9" s="108">
        <v>133.464</v>
      </c>
      <c r="X9" s="108">
        <v>96.613</v>
      </c>
      <c r="Y9" s="108">
        <v>223.017</v>
      </c>
      <c r="Z9" s="108">
        <v>41.436999999999998</v>
      </c>
      <c r="AA9" s="108">
        <v>102.71</v>
      </c>
      <c r="AB9" s="108">
        <v>110.196</v>
      </c>
      <c r="AC9" s="108">
        <v>167.40199999999999</v>
      </c>
      <c r="AD9" s="108">
        <v>101.452</v>
      </c>
      <c r="AE9" s="108">
        <v>92.656999999999996</v>
      </c>
      <c r="AF9" s="108">
        <v>56.646999999999998</v>
      </c>
      <c r="AG9" s="108">
        <v>321.03100000000001</v>
      </c>
      <c r="AH9" s="108">
        <v>73.587000000000003</v>
      </c>
      <c r="AI9" s="130"/>
      <c r="AJ9" s="130"/>
      <c r="AK9" s="130"/>
      <c r="AL9" s="130"/>
      <c r="AM9" s="130"/>
      <c r="AN9" s="130"/>
      <c r="AO9" s="130"/>
      <c r="AP9" s="130"/>
      <c r="AQ9" s="130"/>
      <c r="AR9" s="130"/>
      <c r="AS9" s="130"/>
      <c r="AT9" s="130"/>
      <c r="AU9" s="130"/>
      <c r="AV9" s="130"/>
      <c r="AW9" s="130"/>
      <c r="AX9" s="130"/>
      <c r="AY9" s="130"/>
    </row>
    <row r="10" spans="1:51" ht="15" x14ac:dyDescent="0.25">
      <c r="A10" s="263">
        <v>45139</v>
      </c>
      <c r="B10" s="264"/>
      <c r="C10" s="264">
        <v>48</v>
      </c>
      <c r="D10" s="274">
        <v>53</v>
      </c>
      <c r="E10" s="108">
        <v>65.917000000000002</v>
      </c>
      <c r="F10" s="108">
        <v>61.567999999999998</v>
      </c>
      <c r="G10" s="108">
        <v>68.94</v>
      </c>
      <c r="H10" s="108">
        <v>47.881999999999998</v>
      </c>
      <c r="I10" s="108">
        <v>132.251</v>
      </c>
      <c r="J10" s="108">
        <v>47.121000000000002</v>
      </c>
      <c r="K10" s="108">
        <v>56.816000000000003</v>
      </c>
      <c r="L10" s="108">
        <v>52.951000000000001</v>
      </c>
      <c r="M10" s="108">
        <v>93.682000000000002</v>
      </c>
      <c r="N10" s="108">
        <v>53.048999999999999</v>
      </c>
      <c r="O10" s="108">
        <v>61.433999999999997</v>
      </c>
      <c r="P10" s="108">
        <v>31.202000000000002</v>
      </c>
      <c r="Q10" s="108">
        <v>51.789000000000001</v>
      </c>
      <c r="R10" s="108">
        <v>39.648000000000003</v>
      </c>
      <c r="S10" s="108">
        <v>51.984000000000002</v>
      </c>
      <c r="T10" s="108">
        <v>47.006</v>
      </c>
      <c r="U10" s="108">
        <v>49.905000000000001</v>
      </c>
      <c r="V10" s="108">
        <v>65.22</v>
      </c>
      <c r="W10" s="108">
        <v>51.786000000000001</v>
      </c>
      <c r="X10" s="108">
        <v>55.645000000000003</v>
      </c>
      <c r="Y10" s="108">
        <v>67.057000000000002</v>
      </c>
      <c r="Z10" s="108">
        <v>33.139000000000003</v>
      </c>
      <c r="AA10" s="108">
        <v>55.701999999999998</v>
      </c>
      <c r="AB10" s="108">
        <v>55.744999999999997</v>
      </c>
      <c r="AC10" s="108">
        <v>59.515999999999998</v>
      </c>
      <c r="AD10" s="108">
        <v>52.372999999999998</v>
      </c>
      <c r="AE10" s="108">
        <v>49.402000000000001</v>
      </c>
      <c r="AF10" s="108">
        <v>35.445999999999998</v>
      </c>
      <c r="AG10" s="108">
        <v>92.397999999999996</v>
      </c>
      <c r="AH10" s="108">
        <v>41.13</v>
      </c>
      <c r="AI10" s="130"/>
      <c r="AJ10" s="130"/>
      <c r="AK10" s="130"/>
      <c r="AL10" s="130"/>
      <c r="AM10" s="130"/>
      <c r="AN10" s="130"/>
      <c r="AO10" s="130"/>
      <c r="AP10" s="130"/>
      <c r="AQ10" s="130"/>
      <c r="AR10" s="130"/>
      <c r="AS10" s="130"/>
      <c r="AT10" s="130"/>
      <c r="AU10" s="130"/>
      <c r="AV10" s="130"/>
      <c r="AW10" s="130"/>
      <c r="AX10" s="130"/>
      <c r="AY10" s="130"/>
    </row>
    <row r="11" spans="1:51" ht="15" x14ac:dyDescent="0.25">
      <c r="A11" s="263">
        <v>45170</v>
      </c>
      <c r="B11" s="264"/>
      <c r="C11" s="264">
        <v>31</v>
      </c>
      <c r="D11" s="274">
        <v>32</v>
      </c>
      <c r="E11" s="108">
        <v>32.854999999999997</v>
      </c>
      <c r="F11" s="108">
        <v>36.981000000000002</v>
      </c>
      <c r="G11" s="108">
        <v>41.383000000000003</v>
      </c>
      <c r="H11" s="108">
        <v>31.141999999999999</v>
      </c>
      <c r="I11" s="108">
        <v>54.448999999999998</v>
      </c>
      <c r="J11" s="108">
        <v>28.600999999999999</v>
      </c>
      <c r="K11" s="108">
        <v>35.326000000000001</v>
      </c>
      <c r="L11" s="108">
        <v>27.405000000000001</v>
      </c>
      <c r="M11" s="108">
        <v>41.140999999999998</v>
      </c>
      <c r="N11" s="108">
        <v>32.171999999999997</v>
      </c>
      <c r="O11" s="108">
        <v>30.219000000000001</v>
      </c>
      <c r="P11" s="108">
        <v>22.739000000000001</v>
      </c>
      <c r="Q11" s="108">
        <v>53.444000000000003</v>
      </c>
      <c r="R11" s="108">
        <v>28.78</v>
      </c>
      <c r="S11" s="108">
        <v>29.324999999999999</v>
      </c>
      <c r="T11" s="108">
        <v>29.369</v>
      </c>
      <c r="U11" s="108">
        <v>35.965000000000003</v>
      </c>
      <c r="V11" s="108">
        <v>31.827999999999999</v>
      </c>
      <c r="W11" s="108">
        <v>29.26</v>
      </c>
      <c r="X11" s="108">
        <v>26.907</v>
      </c>
      <c r="Y11" s="108">
        <v>32.720999999999997</v>
      </c>
      <c r="Z11" s="108">
        <v>21.765999999999998</v>
      </c>
      <c r="AA11" s="108">
        <v>55.688000000000002</v>
      </c>
      <c r="AB11" s="108">
        <v>42.171999999999997</v>
      </c>
      <c r="AC11" s="108">
        <v>34.970999999999997</v>
      </c>
      <c r="AD11" s="108">
        <v>29.524999999999999</v>
      </c>
      <c r="AE11" s="108">
        <v>26.029</v>
      </c>
      <c r="AF11" s="108">
        <v>22.402999999999999</v>
      </c>
      <c r="AG11" s="108">
        <v>40.567999999999998</v>
      </c>
      <c r="AH11" s="108">
        <v>32.194000000000003</v>
      </c>
      <c r="AI11" s="130"/>
      <c r="AJ11" s="130"/>
      <c r="AK11" s="130"/>
      <c r="AL11" s="130"/>
      <c r="AM11" s="130"/>
      <c r="AN11" s="130"/>
      <c r="AO11" s="130"/>
      <c r="AP11" s="130"/>
      <c r="AQ11" s="130"/>
      <c r="AR11" s="130"/>
      <c r="AS11" s="130"/>
      <c r="AT11" s="130"/>
      <c r="AU11" s="130"/>
      <c r="AV11" s="130"/>
      <c r="AW11" s="130"/>
      <c r="AX11" s="130"/>
      <c r="AY11" s="130"/>
    </row>
    <row r="12" spans="1:51" ht="15" x14ac:dyDescent="0.25">
      <c r="A12" s="263">
        <v>45200</v>
      </c>
      <c r="B12" s="264"/>
      <c r="C12" s="264">
        <v>32</v>
      </c>
      <c r="D12" s="274">
        <v>36</v>
      </c>
      <c r="E12" s="108">
        <v>32.46</v>
      </c>
      <c r="F12" s="108">
        <v>31.847999999999999</v>
      </c>
      <c r="G12" s="108">
        <v>44.959000000000003</v>
      </c>
      <c r="H12" s="108">
        <v>42.904000000000003</v>
      </c>
      <c r="I12" s="108">
        <v>61.683</v>
      </c>
      <c r="J12" s="108">
        <v>40.9</v>
      </c>
      <c r="K12" s="108">
        <v>45.171999999999997</v>
      </c>
      <c r="L12" s="108">
        <v>40.838000000000001</v>
      </c>
      <c r="M12" s="108">
        <v>39.348999999999997</v>
      </c>
      <c r="N12" s="108">
        <v>33.29</v>
      </c>
      <c r="O12" s="108">
        <v>33.479999999999997</v>
      </c>
      <c r="P12" s="108">
        <v>35.173000000000002</v>
      </c>
      <c r="Q12" s="108">
        <v>39.698999999999998</v>
      </c>
      <c r="R12" s="108">
        <v>32.988</v>
      </c>
      <c r="S12" s="108">
        <v>47.201000000000001</v>
      </c>
      <c r="T12" s="108">
        <v>56.304000000000002</v>
      </c>
      <c r="U12" s="108">
        <v>42.771000000000001</v>
      </c>
      <c r="V12" s="108">
        <v>35.055999999999997</v>
      </c>
      <c r="W12" s="108">
        <v>36.698</v>
      </c>
      <c r="X12" s="108">
        <v>32.259</v>
      </c>
      <c r="Y12" s="108">
        <v>37.908000000000001</v>
      </c>
      <c r="Z12" s="108">
        <v>24.922999999999998</v>
      </c>
      <c r="AA12" s="108">
        <v>58.182000000000002</v>
      </c>
      <c r="AB12" s="108">
        <v>58.406999999999996</v>
      </c>
      <c r="AC12" s="108">
        <v>34.530999999999999</v>
      </c>
      <c r="AD12" s="108">
        <v>30.318000000000001</v>
      </c>
      <c r="AE12" s="108">
        <v>33.398000000000003</v>
      </c>
      <c r="AF12" s="108">
        <v>28.614000000000001</v>
      </c>
      <c r="AG12" s="108">
        <v>41.258000000000003</v>
      </c>
      <c r="AH12" s="108">
        <v>35.688000000000002</v>
      </c>
      <c r="AI12" s="130"/>
      <c r="AJ12" s="130"/>
      <c r="AK12" s="130"/>
      <c r="AL12" s="130"/>
      <c r="AM12" s="130"/>
      <c r="AN12" s="130"/>
      <c r="AO12" s="130"/>
      <c r="AP12" s="130"/>
      <c r="AQ12" s="130"/>
      <c r="AR12" s="130"/>
      <c r="AS12" s="130"/>
      <c r="AT12" s="130"/>
      <c r="AU12" s="130"/>
      <c r="AV12" s="130"/>
      <c r="AW12" s="130"/>
      <c r="AX12" s="130"/>
      <c r="AY12" s="130"/>
    </row>
    <row r="13" spans="1:51" ht="15" x14ac:dyDescent="0.25">
      <c r="A13" s="263">
        <v>45231</v>
      </c>
      <c r="B13" s="264"/>
      <c r="C13" s="264">
        <v>29</v>
      </c>
      <c r="D13" s="274">
        <v>30</v>
      </c>
      <c r="E13" s="108">
        <v>30.251000000000001</v>
      </c>
      <c r="F13" s="108">
        <v>27.3</v>
      </c>
      <c r="G13" s="108">
        <v>36.415999999999997</v>
      </c>
      <c r="H13" s="108">
        <v>33.484999999999999</v>
      </c>
      <c r="I13" s="108">
        <v>45.323</v>
      </c>
      <c r="J13" s="108">
        <v>35.131</v>
      </c>
      <c r="K13" s="108">
        <v>34.204999999999998</v>
      </c>
      <c r="L13" s="108">
        <v>33.734000000000002</v>
      </c>
      <c r="M13" s="108">
        <v>31.280999999999999</v>
      </c>
      <c r="N13" s="108">
        <v>28.916</v>
      </c>
      <c r="O13" s="108">
        <v>32.454000000000001</v>
      </c>
      <c r="P13" s="108">
        <v>23.585000000000001</v>
      </c>
      <c r="Q13" s="108">
        <v>29.602</v>
      </c>
      <c r="R13" s="108">
        <v>29.637</v>
      </c>
      <c r="S13" s="108">
        <v>36.664000000000001</v>
      </c>
      <c r="T13" s="108">
        <v>40.534999999999997</v>
      </c>
      <c r="U13" s="108">
        <v>35.395000000000003</v>
      </c>
      <c r="V13" s="108">
        <v>30.074000000000002</v>
      </c>
      <c r="W13" s="108">
        <v>32.536000000000001</v>
      </c>
      <c r="X13" s="108">
        <v>32.128999999999998</v>
      </c>
      <c r="Y13" s="108">
        <v>31.337</v>
      </c>
      <c r="Z13" s="108">
        <v>21.085999999999999</v>
      </c>
      <c r="AA13" s="108">
        <v>38.521999999999998</v>
      </c>
      <c r="AB13" s="108">
        <v>36.658999999999999</v>
      </c>
      <c r="AC13" s="108">
        <v>30.661999999999999</v>
      </c>
      <c r="AD13" s="108">
        <v>26.026</v>
      </c>
      <c r="AE13" s="108">
        <v>28.347000000000001</v>
      </c>
      <c r="AF13" s="108">
        <v>26.516999999999999</v>
      </c>
      <c r="AG13" s="108">
        <v>35.604999999999997</v>
      </c>
      <c r="AH13" s="108">
        <v>38.055999999999997</v>
      </c>
      <c r="AI13" s="130"/>
      <c r="AJ13" s="130"/>
      <c r="AK13" s="130"/>
      <c r="AL13" s="130"/>
      <c r="AM13" s="130"/>
      <c r="AN13" s="130"/>
      <c r="AO13" s="130"/>
      <c r="AP13" s="130"/>
      <c r="AQ13" s="130"/>
      <c r="AR13" s="130"/>
      <c r="AS13" s="130"/>
      <c r="AT13" s="130"/>
      <c r="AU13" s="130"/>
      <c r="AV13" s="130"/>
      <c r="AW13" s="130"/>
      <c r="AX13" s="130"/>
      <c r="AY13" s="130"/>
    </row>
    <row r="14" spans="1:51" ht="15" x14ac:dyDescent="0.25">
      <c r="A14" s="263">
        <v>45261</v>
      </c>
      <c r="B14" s="264"/>
      <c r="C14" s="264">
        <v>25</v>
      </c>
      <c r="D14" s="274">
        <v>26</v>
      </c>
      <c r="E14" s="108">
        <v>27.356999999999999</v>
      </c>
      <c r="F14" s="108">
        <v>24.363</v>
      </c>
      <c r="G14" s="108">
        <v>30.757999999999999</v>
      </c>
      <c r="H14" s="108">
        <v>27.588000000000001</v>
      </c>
      <c r="I14" s="108">
        <v>41.186</v>
      </c>
      <c r="J14" s="108">
        <v>29.073</v>
      </c>
      <c r="K14" s="108">
        <v>27.158000000000001</v>
      </c>
      <c r="L14" s="108">
        <v>30.577000000000002</v>
      </c>
      <c r="M14" s="108">
        <v>27.61</v>
      </c>
      <c r="N14" s="108">
        <v>25.448</v>
      </c>
      <c r="O14" s="108">
        <v>26.451000000000001</v>
      </c>
      <c r="P14" s="108">
        <v>20.361000000000001</v>
      </c>
      <c r="Q14" s="108">
        <v>26.652000000000001</v>
      </c>
      <c r="R14" s="108">
        <v>24.344000000000001</v>
      </c>
      <c r="S14" s="108">
        <v>27.113</v>
      </c>
      <c r="T14" s="108">
        <v>28.108000000000001</v>
      </c>
      <c r="U14" s="108">
        <v>25.795999999999999</v>
      </c>
      <c r="V14" s="108">
        <v>26.286999999999999</v>
      </c>
      <c r="W14" s="108">
        <v>26.579000000000001</v>
      </c>
      <c r="X14" s="108">
        <v>26.885999999999999</v>
      </c>
      <c r="Y14" s="108">
        <v>27.292999999999999</v>
      </c>
      <c r="Z14" s="108">
        <v>18.901</v>
      </c>
      <c r="AA14" s="108">
        <v>29.648</v>
      </c>
      <c r="AB14" s="108">
        <v>29.161000000000001</v>
      </c>
      <c r="AC14" s="108">
        <v>26.919</v>
      </c>
      <c r="AD14" s="108">
        <v>23.707000000000001</v>
      </c>
      <c r="AE14" s="108">
        <v>26.338999999999999</v>
      </c>
      <c r="AF14" s="108">
        <v>21.725000000000001</v>
      </c>
      <c r="AG14" s="108">
        <v>32.627000000000002</v>
      </c>
      <c r="AH14" s="108">
        <v>30.329000000000001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263">
        <v>45292</v>
      </c>
      <c r="B15" s="264"/>
      <c r="C15" s="264">
        <v>24</v>
      </c>
      <c r="D15" s="274">
        <v>25</v>
      </c>
      <c r="E15" s="108">
        <v>24.542999999999999</v>
      </c>
      <c r="F15" s="108">
        <v>22.645</v>
      </c>
      <c r="G15" s="108">
        <v>27.937999999999999</v>
      </c>
      <c r="H15" s="108">
        <v>24.925999999999998</v>
      </c>
      <c r="I15" s="108">
        <v>35.057000000000002</v>
      </c>
      <c r="J15" s="108">
        <v>24.745999999999999</v>
      </c>
      <c r="K15" s="108">
        <v>24.158000000000001</v>
      </c>
      <c r="L15" s="108">
        <v>26.352</v>
      </c>
      <c r="M15" s="108">
        <v>27.134</v>
      </c>
      <c r="N15" s="108">
        <v>23.460999999999999</v>
      </c>
      <c r="O15" s="108">
        <v>23.158999999999999</v>
      </c>
      <c r="P15" s="108">
        <v>19.12</v>
      </c>
      <c r="Q15" s="108">
        <v>24.029</v>
      </c>
      <c r="R15" s="108">
        <v>23.062999999999999</v>
      </c>
      <c r="S15" s="108">
        <v>23.454999999999998</v>
      </c>
      <c r="T15" s="108">
        <v>23.777000000000001</v>
      </c>
      <c r="U15" s="108">
        <v>21.555</v>
      </c>
      <c r="V15" s="108">
        <v>23.914000000000001</v>
      </c>
      <c r="W15" s="108">
        <v>23.65</v>
      </c>
      <c r="X15" s="108">
        <v>24.582999999999998</v>
      </c>
      <c r="Y15" s="108">
        <v>25.716999999999999</v>
      </c>
      <c r="Z15" s="108">
        <v>17.402000000000001</v>
      </c>
      <c r="AA15" s="108">
        <v>25.768999999999998</v>
      </c>
      <c r="AB15" s="108">
        <v>25.506</v>
      </c>
      <c r="AC15" s="108">
        <v>24.765999999999998</v>
      </c>
      <c r="AD15" s="108">
        <v>21.789000000000001</v>
      </c>
      <c r="AE15" s="108">
        <v>22.73</v>
      </c>
      <c r="AF15" s="108">
        <v>19.84</v>
      </c>
      <c r="AG15" s="108">
        <v>29.704000000000001</v>
      </c>
      <c r="AH15" s="108">
        <v>24.338000000000001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263">
        <v>45323</v>
      </c>
      <c r="B16" s="264"/>
      <c r="C16" s="264">
        <v>23</v>
      </c>
      <c r="D16" s="274">
        <v>23</v>
      </c>
      <c r="E16" s="108">
        <v>22.896999999999998</v>
      </c>
      <c r="F16" s="108">
        <v>21.027999999999999</v>
      </c>
      <c r="G16" s="108">
        <v>24.22</v>
      </c>
      <c r="H16" s="108">
        <v>27.25</v>
      </c>
      <c r="I16" s="108">
        <v>34.359000000000002</v>
      </c>
      <c r="J16" s="108">
        <v>20.946999999999999</v>
      </c>
      <c r="K16" s="108">
        <v>21.635000000000002</v>
      </c>
      <c r="L16" s="108">
        <v>25.597999999999999</v>
      </c>
      <c r="M16" s="108">
        <v>27.423999999999999</v>
      </c>
      <c r="N16" s="108">
        <v>22.402000000000001</v>
      </c>
      <c r="O16" s="108">
        <v>20.123999999999999</v>
      </c>
      <c r="P16" s="108">
        <v>21.343</v>
      </c>
      <c r="Q16" s="108">
        <v>21.201000000000001</v>
      </c>
      <c r="R16" s="108">
        <v>20.998999999999999</v>
      </c>
      <c r="S16" s="108">
        <v>19.835999999999999</v>
      </c>
      <c r="T16" s="108">
        <v>22.609000000000002</v>
      </c>
      <c r="U16" s="108">
        <v>18.123000000000001</v>
      </c>
      <c r="V16" s="108">
        <v>21.579000000000001</v>
      </c>
      <c r="W16" s="108">
        <v>20.215</v>
      </c>
      <c r="X16" s="108">
        <v>21.183</v>
      </c>
      <c r="Y16" s="108">
        <v>22.202000000000002</v>
      </c>
      <c r="Z16" s="108">
        <v>15.581</v>
      </c>
      <c r="AA16" s="108">
        <v>25.201000000000001</v>
      </c>
      <c r="AB16" s="108">
        <v>29.911999999999999</v>
      </c>
      <c r="AC16" s="108">
        <v>23.358000000000001</v>
      </c>
      <c r="AD16" s="108">
        <v>26.36</v>
      </c>
      <c r="AE16" s="108">
        <v>24.385000000000002</v>
      </c>
      <c r="AF16" s="108">
        <v>17.39</v>
      </c>
      <c r="AG16" s="108">
        <v>26.478000000000002</v>
      </c>
      <c r="AH16" s="108">
        <v>23.029</v>
      </c>
      <c r="AI16" s="130"/>
      <c r="AJ16" s="130"/>
      <c r="AK16" s="130"/>
      <c r="AL16" s="130"/>
      <c r="AM16" s="130"/>
      <c r="AN16" s="130"/>
      <c r="AO16" s="130"/>
      <c r="AP16" s="130"/>
      <c r="AQ16" s="130"/>
      <c r="AR16" s="130"/>
      <c r="AS16" s="130"/>
      <c r="AT16" s="130"/>
      <c r="AU16" s="130"/>
      <c r="AV16" s="130"/>
      <c r="AW16" s="130"/>
      <c r="AX16" s="130"/>
      <c r="AY16" s="130"/>
    </row>
    <row r="17" spans="1:1005" ht="15" x14ac:dyDescent="0.25">
      <c r="A17" s="263">
        <v>45352</v>
      </c>
      <c r="B17" s="264"/>
      <c r="C17" s="264">
        <v>35</v>
      </c>
      <c r="D17" s="274">
        <v>38</v>
      </c>
      <c r="E17" s="108">
        <v>34.686</v>
      </c>
      <c r="F17" s="108">
        <v>33.911999999999999</v>
      </c>
      <c r="G17" s="108">
        <v>40.728999999999999</v>
      </c>
      <c r="H17" s="108">
        <v>47.406999999999996</v>
      </c>
      <c r="I17" s="108">
        <v>42.625999999999998</v>
      </c>
      <c r="J17" s="108">
        <v>39.954000000000001</v>
      </c>
      <c r="K17" s="108">
        <v>36.396000000000001</v>
      </c>
      <c r="L17" s="108">
        <v>35.930999999999997</v>
      </c>
      <c r="M17" s="108">
        <v>32.118000000000002</v>
      </c>
      <c r="N17" s="108">
        <v>31.507999999999999</v>
      </c>
      <c r="O17" s="108">
        <v>24.28</v>
      </c>
      <c r="P17" s="108">
        <v>31.183</v>
      </c>
      <c r="Q17" s="108">
        <v>49.107999999999997</v>
      </c>
      <c r="R17" s="108">
        <v>25.76</v>
      </c>
      <c r="S17" s="108">
        <v>27.585999999999999</v>
      </c>
      <c r="T17" s="108">
        <v>51.933</v>
      </c>
      <c r="U17" s="108">
        <v>18.585999999999999</v>
      </c>
      <c r="V17" s="108">
        <v>37.822000000000003</v>
      </c>
      <c r="W17" s="108">
        <v>23.212</v>
      </c>
      <c r="X17" s="108">
        <v>32.320999999999998</v>
      </c>
      <c r="Y17" s="108">
        <v>37.201000000000001</v>
      </c>
      <c r="Z17" s="108">
        <v>21.808</v>
      </c>
      <c r="AA17" s="108">
        <v>30.79</v>
      </c>
      <c r="AB17" s="108">
        <v>50.12</v>
      </c>
      <c r="AC17" s="108">
        <v>37.518999999999998</v>
      </c>
      <c r="AD17" s="108">
        <v>57.01</v>
      </c>
      <c r="AE17" s="108">
        <v>25.631</v>
      </c>
      <c r="AF17" s="108">
        <v>22.347999999999999</v>
      </c>
      <c r="AG17" s="108">
        <v>37.557000000000002</v>
      </c>
      <c r="AH17" s="108">
        <v>28.533000000000001</v>
      </c>
      <c r="AI17" s="130"/>
      <c r="AJ17" s="130"/>
      <c r="AK17" s="130"/>
      <c r="AL17" s="130"/>
      <c r="AM17" s="130"/>
      <c r="AN17" s="130"/>
      <c r="AO17" s="130"/>
      <c r="AP17" s="130"/>
      <c r="AQ17" s="130"/>
      <c r="AR17" s="130"/>
      <c r="AS17" s="130"/>
      <c r="AT17" s="130"/>
      <c r="AU17" s="130"/>
      <c r="AV17" s="130"/>
      <c r="AW17" s="130"/>
      <c r="AX17" s="130"/>
      <c r="AY17" s="130"/>
    </row>
    <row r="18" spans="1:1005" ht="15" x14ac:dyDescent="0.25">
      <c r="A18" s="263">
        <v>45383</v>
      </c>
      <c r="B18" s="264"/>
      <c r="C18" s="264">
        <v>64</v>
      </c>
      <c r="D18" s="274">
        <v>78</v>
      </c>
      <c r="E18" s="108">
        <v>74.227999999999994</v>
      </c>
      <c r="F18" s="108">
        <v>68.86</v>
      </c>
      <c r="G18" s="108">
        <v>74.069999999999993</v>
      </c>
      <c r="H18" s="108">
        <v>61.046999999999997</v>
      </c>
      <c r="I18" s="108">
        <v>97.915000000000006</v>
      </c>
      <c r="J18" s="108">
        <v>72.741</v>
      </c>
      <c r="K18" s="108">
        <v>54.155999999999999</v>
      </c>
      <c r="L18" s="108">
        <v>49.72</v>
      </c>
      <c r="M18" s="108">
        <v>87.647999999999996</v>
      </c>
      <c r="N18" s="108">
        <v>62.776000000000003</v>
      </c>
      <c r="O18" s="108">
        <v>59.447000000000003</v>
      </c>
      <c r="P18" s="108">
        <v>55.171999999999997</v>
      </c>
      <c r="Q18" s="108">
        <v>100.31699999999999</v>
      </c>
      <c r="R18" s="108">
        <v>61.795999999999999</v>
      </c>
      <c r="S18" s="108">
        <v>86.331999999999994</v>
      </c>
      <c r="T18" s="108">
        <v>87.522000000000006</v>
      </c>
      <c r="U18" s="108">
        <v>47.834000000000003</v>
      </c>
      <c r="V18" s="108">
        <v>56.197000000000003</v>
      </c>
      <c r="W18" s="108">
        <v>52.648000000000003</v>
      </c>
      <c r="X18" s="108">
        <v>66.61</v>
      </c>
      <c r="Y18" s="108">
        <v>80.555999999999997</v>
      </c>
      <c r="Z18" s="108">
        <v>38.698999999999998</v>
      </c>
      <c r="AA18" s="108">
        <v>73.991</v>
      </c>
      <c r="AB18" s="108">
        <v>75.784999999999997</v>
      </c>
      <c r="AC18" s="108">
        <v>61.085000000000001</v>
      </c>
      <c r="AD18" s="108">
        <v>107.5</v>
      </c>
      <c r="AE18" s="108">
        <v>43.27</v>
      </c>
      <c r="AF18" s="108">
        <v>78.603999999999999</v>
      </c>
      <c r="AG18" s="108">
        <v>53.280999999999999</v>
      </c>
      <c r="AH18" s="108">
        <v>50.786000000000001</v>
      </c>
      <c r="AI18" s="130"/>
      <c r="AJ18" s="130"/>
      <c r="AK18" s="130"/>
      <c r="AL18" s="130"/>
      <c r="AM18" s="130"/>
      <c r="AN18" s="130"/>
      <c r="AO18" s="130"/>
      <c r="AP18" s="130"/>
      <c r="AQ18" s="130"/>
      <c r="AR18" s="130"/>
      <c r="AS18" s="130"/>
      <c r="AT18" s="130"/>
      <c r="AU18" s="130"/>
      <c r="AV18" s="130"/>
      <c r="AW18" s="130"/>
      <c r="AX18" s="130"/>
      <c r="AY18" s="130"/>
    </row>
    <row r="19" spans="1:1005" ht="15" x14ac:dyDescent="0.25">
      <c r="A19" s="263">
        <v>45413</v>
      </c>
      <c r="B19" s="264"/>
      <c r="C19" s="264">
        <v>159</v>
      </c>
      <c r="D19" s="274">
        <v>204</v>
      </c>
      <c r="E19" s="108">
        <v>213.929</v>
      </c>
      <c r="F19" s="108">
        <v>276.54000000000002</v>
      </c>
      <c r="G19" s="108">
        <v>214.029</v>
      </c>
      <c r="H19" s="108">
        <v>251.11699999999999</v>
      </c>
      <c r="I19" s="108">
        <v>360.09</v>
      </c>
      <c r="J19" s="108">
        <v>301.40800000000002</v>
      </c>
      <c r="K19" s="108">
        <v>178.792</v>
      </c>
      <c r="L19" s="108">
        <v>208.44900000000001</v>
      </c>
      <c r="M19" s="108">
        <v>244.732</v>
      </c>
      <c r="N19" s="108">
        <v>247.797</v>
      </c>
      <c r="O19" s="108">
        <v>99.784999999999997</v>
      </c>
      <c r="P19" s="108">
        <v>177.143</v>
      </c>
      <c r="Q19" s="108">
        <v>229.95599999999999</v>
      </c>
      <c r="R19" s="108">
        <v>255.04300000000001</v>
      </c>
      <c r="S19" s="108">
        <v>229.65700000000001</v>
      </c>
      <c r="T19" s="108">
        <v>218.416</v>
      </c>
      <c r="U19" s="108">
        <v>240.77500000000001</v>
      </c>
      <c r="V19" s="108">
        <v>284.565</v>
      </c>
      <c r="W19" s="108">
        <v>120.042</v>
      </c>
      <c r="X19" s="108">
        <v>154.803</v>
      </c>
      <c r="Y19" s="108">
        <v>140.56200000000001</v>
      </c>
      <c r="Z19" s="108">
        <v>108.904</v>
      </c>
      <c r="AA19" s="108">
        <v>257.94200000000001</v>
      </c>
      <c r="AB19" s="108">
        <v>158.08600000000001</v>
      </c>
      <c r="AC19" s="108">
        <v>162.947</v>
      </c>
      <c r="AD19" s="108">
        <v>241.57300000000001</v>
      </c>
      <c r="AE19" s="108">
        <v>154.029</v>
      </c>
      <c r="AF19" s="108">
        <v>190.80500000000001</v>
      </c>
      <c r="AG19" s="108">
        <v>185.43899999999999</v>
      </c>
      <c r="AH19" s="108">
        <v>124.84</v>
      </c>
      <c r="AI19" s="130"/>
      <c r="AJ19" s="130"/>
      <c r="AK19" s="130"/>
      <c r="AL19" s="130"/>
      <c r="AM19" s="130"/>
      <c r="AN19" s="130"/>
      <c r="AO19" s="130"/>
      <c r="AP19" s="130"/>
      <c r="AQ19" s="130"/>
      <c r="AR19" s="130"/>
      <c r="AS19" s="130"/>
      <c r="AT19" s="130"/>
      <c r="AU19" s="130"/>
      <c r="AV19" s="130"/>
      <c r="AW19" s="130"/>
      <c r="AX19" s="130"/>
      <c r="AY19" s="130"/>
    </row>
    <row r="20" spans="1:1005" ht="15" x14ac:dyDescent="0.25">
      <c r="A20" s="263">
        <v>45444</v>
      </c>
      <c r="B20" s="264"/>
      <c r="C20" s="264">
        <v>165</v>
      </c>
      <c r="D20" s="274">
        <v>251</v>
      </c>
      <c r="E20" s="108">
        <v>161.911</v>
      </c>
      <c r="F20" s="108">
        <v>415.98500000000001</v>
      </c>
      <c r="G20" s="108">
        <v>210.934</v>
      </c>
      <c r="H20" s="108">
        <v>580.48800000000006</v>
      </c>
      <c r="I20" s="108">
        <v>308.17099999999999</v>
      </c>
      <c r="J20" s="108">
        <v>476.322</v>
      </c>
      <c r="K20" s="108">
        <v>197.261</v>
      </c>
      <c r="L20" s="108">
        <v>323.01799999999997</v>
      </c>
      <c r="M20" s="108">
        <v>150.58500000000001</v>
      </c>
      <c r="N20" s="108">
        <v>189.05600000000001</v>
      </c>
      <c r="O20" s="108">
        <v>57.064</v>
      </c>
      <c r="P20" s="108">
        <v>209.358</v>
      </c>
      <c r="Q20" s="108">
        <v>139.14099999999999</v>
      </c>
      <c r="R20" s="108">
        <v>281.82900000000001</v>
      </c>
      <c r="S20" s="108">
        <v>177.92599999999999</v>
      </c>
      <c r="T20" s="108">
        <v>160.94</v>
      </c>
      <c r="U20" s="108">
        <v>477.26</v>
      </c>
      <c r="V20" s="108">
        <v>251.44800000000001</v>
      </c>
      <c r="W20" s="108">
        <v>255.42599999999999</v>
      </c>
      <c r="X20" s="108">
        <v>427.27699999999999</v>
      </c>
      <c r="Y20" s="108">
        <v>52.527999999999999</v>
      </c>
      <c r="Z20" s="108">
        <v>154.03100000000001</v>
      </c>
      <c r="AA20" s="108">
        <v>333.70400000000001</v>
      </c>
      <c r="AB20" s="108">
        <v>341.86099999999999</v>
      </c>
      <c r="AC20" s="108">
        <v>284.09800000000001</v>
      </c>
      <c r="AD20" s="108">
        <v>384.11200000000002</v>
      </c>
      <c r="AE20" s="108">
        <v>70.241</v>
      </c>
      <c r="AF20" s="108">
        <v>414.00299999999999</v>
      </c>
      <c r="AG20" s="108">
        <v>191.20099999999999</v>
      </c>
      <c r="AH20" s="108">
        <v>264.91199999999998</v>
      </c>
      <c r="AI20" s="130"/>
      <c r="AJ20" s="130"/>
      <c r="AK20" s="130"/>
      <c r="AL20" s="130"/>
      <c r="AM20" s="130"/>
      <c r="AN20" s="130"/>
      <c r="AO20" s="130"/>
      <c r="AP20" s="130"/>
      <c r="AQ20" s="130"/>
      <c r="AR20" s="130"/>
      <c r="AS20" s="130"/>
      <c r="AT20" s="130"/>
      <c r="AU20" s="130"/>
      <c r="AV20" s="130"/>
      <c r="AW20" s="130"/>
      <c r="AX20" s="130"/>
      <c r="AY20" s="130"/>
    </row>
    <row r="21" spans="1:1005" ht="15" x14ac:dyDescent="0.25">
      <c r="A21" s="263">
        <v>45474</v>
      </c>
      <c r="B21" s="264"/>
      <c r="C21" s="264">
        <v>53</v>
      </c>
      <c r="D21" s="274">
        <v>86</v>
      </c>
      <c r="E21" s="108">
        <v>66.259</v>
      </c>
      <c r="F21" s="108">
        <v>187.25899999999999</v>
      </c>
      <c r="G21" s="108">
        <v>64.25</v>
      </c>
      <c r="H21" s="108">
        <v>425.661</v>
      </c>
      <c r="I21" s="108">
        <v>110.157</v>
      </c>
      <c r="J21" s="108">
        <v>168.49</v>
      </c>
      <c r="K21" s="108">
        <v>93.918000000000006</v>
      </c>
      <c r="L21" s="108">
        <v>208.31</v>
      </c>
      <c r="M21" s="108">
        <v>50.718000000000004</v>
      </c>
      <c r="N21" s="108">
        <v>59.204000000000001</v>
      </c>
      <c r="O21" s="108">
        <v>25.553000000000001</v>
      </c>
      <c r="P21" s="108">
        <v>57.451999999999998</v>
      </c>
      <c r="Q21" s="108">
        <v>54.823</v>
      </c>
      <c r="R21" s="108">
        <v>112.878</v>
      </c>
      <c r="S21" s="108">
        <v>69.234999999999999</v>
      </c>
      <c r="T21" s="108">
        <v>62.332999999999998</v>
      </c>
      <c r="U21" s="108">
        <v>209.357</v>
      </c>
      <c r="V21" s="108">
        <v>130.42699999999999</v>
      </c>
      <c r="W21" s="108">
        <v>68.207999999999998</v>
      </c>
      <c r="X21" s="108">
        <v>220.649</v>
      </c>
      <c r="Y21" s="108">
        <v>27.763000000000002</v>
      </c>
      <c r="Z21" s="108">
        <v>56.938000000000002</v>
      </c>
      <c r="AA21" s="108">
        <v>101.97199999999999</v>
      </c>
      <c r="AB21" s="108">
        <v>114.67100000000001</v>
      </c>
      <c r="AC21" s="108">
        <v>91.141000000000005</v>
      </c>
      <c r="AD21" s="108">
        <v>130.18899999999999</v>
      </c>
      <c r="AE21" s="108">
        <v>29.965</v>
      </c>
      <c r="AF21" s="108">
        <v>251.501</v>
      </c>
      <c r="AG21" s="108">
        <v>60.438000000000002</v>
      </c>
      <c r="AH21" s="108">
        <v>121.203</v>
      </c>
      <c r="AI21" s="130"/>
      <c r="AJ21" s="130"/>
      <c r="AK21" s="130"/>
      <c r="AL21" s="130"/>
      <c r="AM21" s="130"/>
      <c r="AN21" s="130"/>
      <c r="AO21" s="130"/>
      <c r="AP21" s="130"/>
      <c r="AQ21" s="130"/>
      <c r="AR21" s="130"/>
      <c r="AS21" s="130"/>
      <c r="AT21" s="130"/>
      <c r="AU21" s="130"/>
      <c r="AV21" s="130"/>
      <c r="AW21" s="130"/>
      <c r="AX21" s="130"/>
      <c r="AY21" s="130"/>
    </row>
    <row r="22" spans="1:1005" ht="15" x14ac:dyDescent="0.25">
      <c r="A22" s="263">
        <v>45505</v>
      </c>
      <c r="B22" s="264"/>
      <c r="C22" s="264">
        <v>42</v>
      </c>
      <c r="D22" s="274">
        <v>55</v>
      </c>
      <c r="E22" s="108">
        <v>54.215000000000003</v>
      </c>
      <c r="F22" s="108">
        <v>69.471999999999994</v>
      </c>
      <c r="G22" s="108">
        <v>42.53</v>
      </c>
      <c r="H22" s="108">
        <v>123.642</v>
      </c>
      <c r="I22" s="108">
        <v>54.237000000000002</v>
      </c>
      <c r="J22" s="108">
        <v>80.989000000000004</v>
      </c>
      <c r="K22" s="108">
        <v>47.515000000000001</v>
      </c>
      <c r="L22" s="108">
        <v>86.370999999999995</v>
      </c>
      <c r="M22" s="108">
        <v>44.841000000000001</v>
      </c>
      <c r="N22" s="108">
        <v>52.802</v>
      </c>
      <c r="O22" s="108">
        <v>22.658999999999999</v>
      </c>
      <c r="P22" s="108">
        <v>42.661999999999999</v>
      </c>
      <c r="Q22" s="108">
        <v>38.530999999999999</v>
      </c>
      <c r="R22" s="108">
        <v>58.112000000000002</v>
      </c>
      <c r="S22" s="108">
        <v>48.622999999999998</v>
      </c>
      <c r="T22" s="108">
        <v>45.524000000000001</v>
      </c>
      <c r="U22" s="108">
        <v>78.096000000000004</v>
      </c>
      <c r="V22" s="108">
        <v>52.831000000000003</v>
      </c>
      <c r="W22" s="108">
        <v>48.741999999999997</v>
      </c>
      <c r="X22" s="108">
        <v>69.926000000000002</v>
      </c>
      <c r="Y22" s="108">
        <v>28.178000000000001</v>
      </c>
      <c r="Z22" s="108">
        <v>40.542000000000002</v>
      </c>
      <c r="AA22" s="108">
        <v>58.017000000000003</v>
      </c>
      <c r="AB22" s="108">
        <v>52.819000000000003</v>
      </c>
      <c r="AC22" s="108">
        <v>52.972999999999999</v>
      </c>
      <c r="AD22" s="108">
        <v>63.636000000000003</v>
      </c>
      <c r="AE22" s="108">
        <v>24.917000000000002</v>
      </c>
      <c r="AF22" s="108">
        <v>81.569000000000003</v>
      </c>
      <c r="AG22" s="108">
        <v>40.451999999999998</v>
      </c>
      <c r="AH22" s="108">
        <v>55.533999999999999</v>
      </c>
      <c r="AI22" s="130"/>
      <c r="AJ22" s="130"/>
      <c r="AK22" s="130"/>
      <c r="AL22" s="130"/>
      <c r="AM22" s="130"/>
      <c r="AN22" s="130"/>
      <c r="AO22" s="130"/>
      <c r="AP22" s="130"/>
      <c r="AQ22" s="130"/>
      <c r="AR22" s="130"/>
      <c r="AS22" s="130"/>
      <c r="AT22" s="130"/>
      <c r="AU22" s="130"/>
      <c r="AV22" s="130"/>
      <c r="AW22" s="130"/>
      <c r="AX22" s="130"/>
      <c r="AY22" s="130"/>
    </row>
    <row r="23" spans="1:1005" ht="15" x14ac:dyDescent="0.25">
      <c r="A23" s="263">
        <v>45536</v>
      </c>
      <c r="B23" s="264"/>
      <c r="C23" s="264">
        <v>28</v>
      </c>
      <c r="D23" s="274">
        <v>35</v>
      </c>
      <c r="E23" s="108">
        <v>39.185000000000002</v>
      </c>
      <c r="F23" s="108">
        <v>49.149000000000001</v>
      </c>
      <c r="G23" s="108">
        <v>33.975999999999999</v>
      </c>
      <c r="H23" s="108">
        <v>64.245999999999995</v>
      </c>
      <c r="I23" s="108">
        <v>39.524000000000001</v>
      </c>
      <c r="J23" s="108">
        <v>54.183</v>
      </c>
      <c r="K23" s="108">
        <v>30.375</v>
      </c>
      <c r="L23" s="108">
        <v>46.415999999999997</v>
      </c>
      <c r="M23" s="108">
        <v>33.262</v>
      </c>
      <c r="N23" s="108">
        <v>31.2</v>
      </c>
      <c r="O23" s="108">
        <v>21.911000000000001</v>
      </c>
      <c r="P23" s="108">
        <v>55.506</v>
      </c>
      <c r="Q23" s="108">
        <v>34.134999999999998</v>
      </c>
      <c r="R23" s="108">
        <v>37.213000000000001</v>
      </c>
      <c r="S23" s="108">
        <v>36.323</v>
      </c>
      <c r="T23" s="108">
        <v>39.673000000000002</v>
      </c>
      <c r="U23" s="108">
        <v>44.311</v>
      </c>
      <c r="V23" s="108">
        <v>34.886000000000003</v>
      </c>
      <c r="W23" s="108">
        <v>28.132000000000001</v>
      </c>
      <c r="X23" s="108">
        <v>40.268000000000001</v>
      </c>
      <c r="Y23" s="108">
        <v>23.123000000000001</v>
      </c>
      <c r="Z23" s="108">
        <v>53.484999999999999</v>
      </c>
      <c r="AA23" s="108">
        <v>53.616</v>
      </c>
      <c r="AB23" s="108">
        <v>38.118000000000002</v>
      </c>
      <c r="AC23" s="108">
        <v>34.648000000000003</v>
      </c>
      <c r="AD23" s="108">
        <v>38.567999999999998</v>
      </c>
      <c r="AE23" s="108">
        <v>20.244</v>
      </c>
      <c r="AF23" s="108">
        <v>43.267000000000003</v>
      </c>
      <c r="AG23" s="108">
        <v>37.777999999999999</v>
      </c>
      <c r="AH23" s="108">
        <v>33.741999999999997</v>
      </c>
      <c r="AI23" s="130"/>
      <c r="AJ23" s="130"/>
      <c r="AK23" s="130"/>
      <c r="AL23" s="130"/>
      <c r="AM23" s="130"/>
      <c r="AN23" s="130"/>
      <c r="AO23" s="130"/>
      <c r="AP23" s="130"/>
      <c r="AQ23" s="130"/>
      <c r="AR23" s="130"/>
      <c r="AS23" s="130"/>
      <c r="AT23" s="130"/>
      <c r="AU23" s="130"/>
      <c r="AV23" s="130"/>
      <c r="AW23" s="130"/>
      <c r="AX23" s="130"/>
      <c r="AY23" s="130"/>
    </row>
    <row r="24" spans="1:1005" ht="15" x14ac:dyDescent="0.25">
      <c r="A24" s="263">
        <v>45566</v>
      </c>
      <c r="B24" s="264"/>
      <c r="C24" s="264">
        <v>31</v>
      </c>
      <c r="D24" s="274">
        <v>36</v>
      </c>
      <c r="E24" s="108">
        <v>28.948</v>
      </c>
      <c r="F24" s="108">
        <v>44.890999999999998</v>
      </c>
      <c r="G24" s="108">
        <v>40.252000000000002</v>
      </c>
      <c r="H24" s="108">
        <v>58.082999999999998</v>
      </c>
      <c r="I24" s="108">
        <v>46.366999999999997</v>
      </c>
      <c r="J24" s="108">
        <v>55.067</v>
      </c>
      <c r="K24" s="108">
        <v>39.627000000000002</v>
      </c>
      <c r="L24" s="108">
        <v>37.554000000000002</v>
      </c>
      <c r="M24" s="108">
        <v>29.622</v>
      </c>
      <c r="N24" s="108">
        <v>29.635999999999999</v>
      </c>
      <c r="O24" s="108">
        <v>29.324000000000002</v>
      </c>
      <c r="P24" s="108">
        <v>33.868000000000002</v>
      </c>
      <c r="Q24" s="108">
        <v>32.115000000000002</v>
      </c>
      <c r="R24" s="108">
        <v>49.34</v>
      </c>
      <c r="S24" s="108">
        <v>57.058999999999997</v>
      </c>
      <c r="T24" s="108">
        <v>39.552</v>
      </c>
      <c r="U24" s="108">
        <v>40.337000000000003</v>
      </c>
      <c r="V24" s="108">
        <v>36.670999999999999</v>
      </c>
      <c r="W24" s="108">
        <v>29.218</v>
      </c>
      <c r="X24" s="108">
        <v>39.194000000000003</v>
      </c>
      <c r="Y24" s="108">
        <v>22.280999999999999</v>
      </c>
      <c r="Z24" s="108">
        <v>48.582999999999998</v>
      </c>
      <c r="AA24" s="108">
        <v>58.692999999999998</v>
      </c>
      <c r="AB24" s="108">
        <v>32.896999999999998</v>
      </c>
      <c r="AC24" s="108">
        <v>30.367999999999999</v>
      </c>
      <c r="AD24" s="108">
        <v>39.781999999999996</v>
      </c>
      <c r="AE24" s="108">
        <v>22.802</v>
      </c>
      <c r="AF24" s="108">
        <v>37.542000000000002</v>
      </c>
      <c r="AG24" s="108">
        <v>36</v>
      </c>
      <c r="AH24" s="108">
        <v>28.573</v>
      </c>
      <c r="AI24" s="130"/>
      <c r="AJ24" s="130"/>
      <c r="AK24" s="130"/>
      <c r="AL24" s="130"/>
      <c r="AM24" s="130"/>
      <c r="AN24" s="130"/>
      <c r="AO24" s="130"/>
      <c r="AP24" s="130"/>
      <c r="AQ24" s="130"/>
      <c r="AR24" s="130"/>
      <c r="AS24" s="130"/>
      <c r="AT24" s="130"/>
      <c r="AU24" s="130"/>
      <c r="AV24" s="130"/>
      <c r="AW24" s="130"/>
      <c r="AX24" s="130"/>
      <c r="AY24" s="130"/>
    </row>
    <row r="25" spans="1:1005" ht="15" x14ac:dyDescent="0.25">
      <c r="A25" s="263">
        <v>45597</v>
      </c>
      <c r="B25" s="264"/>
      <c r="C25" s="264">
        <v>29</v>
      </c>
      <c r="D25" s="274">
        <v>31</v>
      </c>
      <c r="E25" s="108">
        <v>24.838000000000001</v>
      </c>
      <c r="F25" s="108">
        <v>36.378</v>
      </c>
      <c r="G25" s="108">
        <v>31.117999999999999</v>
      </c>
      <c r="H25" s="108">
        <v>43.945</v>
      </c>
      <c r="I25" s="108">
        <v>39.69</v>
      </c>
      <c r="J25" s="108">
        <v>41.822000000000003</v>
      </c>
      <c r="K25" s="108">
        <v>32.389000000000003</v>
      </c>
      <c r="L25" s="108">
        <v>29.959</v>
      </c>
      <c r="M25" s="108">
        <v>25.902999999999999</v>
      </c>
      <c r="N25" s="108">
        <v>29.050999999999998</v>
      </c>
      <c r="O25" s="108">
        <v>19.611000000000001</v>
      </c>
      <c r="P25" s="108">
        <v>25.34</v>
      </c>
      <c r="Q25" s="108">
        <v>28.972999999999999</v>
      </c>
      <c r="R25" s="108">
        <v>37.988</v>
      </c>
      <c r="S25" s="108">
        <v>40.475999999999999</v>
      </c>
      <c r="T25" s="108">
        <v>32.265000000000001</v>
      </c>
      <c r="U25" s="108">
        <v>34.292000000000002</v>
      </c>
      <c r="V25" s="108">
        <v>32.457999999999998</v>
      </c>
      <c r="W25" s="108">
        <v>29.163</v>
      </c>
      <c r="X25" s="108">
        <v>32.188000000000002</v>
      </c>
      <c r="Y25" s="108">
        <v>18.509</v>
      </c>
      <c r="Z25" s="108">
        <v>31.309000000000001</v>
      </c>
      <c r="AA25" s="108">
        <v>37.616</v>
      </c>
      <c r="AB25" s="108">
        <v>29.402000000000001</v>
      </c>
      <c r="AC25" s="108">
        <v>26.067</v>
      </c>
      <c r="AD25" s="108">
        <v>33.558999999999997</v>
      </c>
      <c r="AE25" s="108">
        <v>20.931999999999999</v>
      </c>
      <c r="AF25" s="108">
        <v>32.28</v>
      </c>
      <c r="AG25" s="108">
        <v>37.874000000000002</v>
      </c>
      <c r="AH25" s="108">
        <v>26.863</v>
      </c>
      <c r="AI25" s="130"/>
      <c r="AJ25" s="130"/>
      <c r="AK25" s="130"/>
      <c r="AL25" s="130"/>
      <c r="AM25" s="130"/>
      <c r="AN25" s="130"/>
      <c r="AO25" s="130"/>
      <c r="AP25" s="130"/>
      <c r="AQ25" s="130"/>
      <c r="AR25" s="130"/>
      <c r="AS25" s="130"/>
      <c r="AT25" s="130"/>
      <c r="AU25" s="130"/>
      <c r="AV25" s="130"/>
      <c r="AW25" s="130"/>
      <c r="AX25" s="130"/>
      <c r="AY25" s="130"/>
    </row>
    <row r="26" spans="1:1005" ht="15" x14ac:dyDescent="0.25">
      <c r="A26" s="263">
        <v>45627</v>
      </c>
      <c r="B26" s="264"/>
      <c r="C26" s="264">
        <v>26</v>
      </c>
      <c r="D26" s="274">
        <v>26</v>
      </c>
      <c r="E26" s="108">
        <v>22.196999999999999</v>
      </c>
      <c r="F26" s="108">
        <v>30.774000000000001</v>
      </c>
      <c r="G26" s="108">
        <v>25.774000000000001</v>
      </c>
      <c r="H26" s="108">
        <v>39.976999999999997</v>
      </c>
      <c r="I26" s="108">
        <v>33.085999999999999</v>
      </c>
      <c r="J26" s="108">
        <v>33.421999999999997</v>
      </c>
      <c r="K26" s="108">
        <v>29.303999999999998</v>
      </c>
      <c r="L26" s="108">
        <v>26.495000000000001</v>
      </c>
      <c r="M26" s="108">
        <v>22.852</v>
      </c>
      <c r="N26" s="108">
        <v>23.538</v>
      </c>
      <c r="O26" s="108">
        <v>17.026</v>
      </c>
      <c r="P26" s="108">
        <v>22.805</v>
      </c>
      <c r="Q26" s="108">
        <v>23.920999999999999</v>
      </c>
      <c r="R26" s="108">
        <v>28.193000000000001</v>
      </c>
      <c r="S26" s="108">
        <v>28.483000000000001</v>
      </c>
      <c r="T26" s="108">
        <v>23.640999999999998</v>
      </c>
      <c r="U26" s="108">
        <v>30.245999999999999</v>
      </c>
      <c r="V26" s="108">
        <v>26.498999999999999</v>
      </c>
      <c r="W26" s="108">
        <v>24.462</v>
      </c>
      <c r="X26" s="108">
        <v>28.157</v>
      </c>
      <c r="Y26" s="108">
        <v>16.712</v>
      </c>
      <c r="Z26" s="108">
        <v>23.832000000000001</v>
      </c>
      <c r="AA26" s="108">
        <v>30.516999999999999</v>
      </c>
      <c r="AB26" s="108">
        <v>25.879000000000001</v>
      </c>
      <c r="AC26" s="108">
        <v>23.841000000000001</v>
      </c>
      <c r="AD26" s="108">
        <v>31.091000000000001</v>
      </c>
      <c r="AE26" s="108">
        <v>17.023</v>
      </c>
      <c r="AF26" s="108">
        <v>29.6</v>
      </c>
      <c r="AG26" s="108">
        <v>30.303999999999998</v>
      </c>
      <c r="AH26" s="108">
        <v>24.338000000000001</v>
      </c>
      <c r="AI26" s="130"/>
      <c r="AJ26" s="130"/>
      <c r="AK26" s="130"/>
      <c r="AL26" s="130"/>
      <c r="AM26" s="130"/>
      <c r="AN26" s="130"/>
      <c r="AO26" s="130"/>
      <c r="AP26" s="130"/>
      <c r="AQ26" s="130"/>
      <c r="AR26" s="130"/>
      <c r="AS26" s="130"/>
      <c r="AT26" s="130"/>
      <c r="AU26" s="130"/>
      <c r="AV26" s="130"/>
      <c r="AW26" s="130"/>
      <c r="AX26" s="130"/>
      <c r="AY26" s="130"/>
    </row>
    <row r="27" spans="1:1005" ht="15" x14ac:dyDescent="0.25">
      <c r="A27" s="263">
        <v>45658</v>
      </c>
      <c r="B27" s="264"/>
      <c r="C27" s="264">
        <v>24</v>
      </c>
      <c r="D27" s="274">
        <v>25</v>
      </c>
      <c r="E27" s="108">
        <v>20.722999999999999</v>
      </c>
      <c r="F27" s="108">
        <v>27.963000000000001</v>
      </c>
      <c r="G27" s="108">
        <v>23.370999999999999</v>
      </c>
      <c r="H27" s="108">
        <v>34.113999999999997</v>
      </c>
      <c r="I27" s="108">
        <v>28.408000000000001</v>
      </c>
      <c r="J27" s="108">
        <v>29.606999999999999</v>
      </c>
      <c r="K27" s="108">
        <v>25.5</v>
      </c>
      <c r="L27" s="108">
        <v>26.260999999999999</v>
      </c>
      <c r="M27" s="108">
        <v>21.166</v>
      </c>
      <c r="N27" s="108">
        <v>20.579000000000001</v>
      </c>
      <c r="O27" s="108">
        <v>16.376000000000001</v>
      </c>
      <c r="P27" s="108">
        <v>20.603000000000002</v>
      </c>
      <c r="Q27" s="108">
        <v>22.821999999999999</v>
      </c>
      <c r="R27" s="108">
        <v>24.408999999999999</v>
      </c>
      <c r="S27" s="108">
        <v>24.303999999999998</v>
      </c>
      <c r="T27" s="108">
        <v>19.84</v>
      </c>
      <c r="U27" s="108">
        <v>27.58</v>
      </c>
      <c r="V27" s="108">
        <v>23.577000000000002</v>
      </c>
      <c r="W27" s="108">
        <v>22.388999999999999</v>
      </c>
      <c r="X27" s="108">
        <v>26.53</v>
      </c>
      <c r="Y27" s="108">
        <v>15.475</v>
      </c>
      <c r="Z27" s="108">
        <v>20.867999999999999</v>
      </c>
      <c r="AA27" s="108">
        <v>26.893000000000001</v>
      </c>
      <c r="AB27" s="108">
        <v>23.86</v>
      </c>
      <c r="AC27" s="108">
        <v>21.899000000000001</v>
      </c>
      <c r="AD27" s="108">
        <v>26.919</v>
      </c>
      <c r="AE27" s="108">
        <v>15.628</v>
      </c>
      <c r="AF27" s="108">
        <v>26.978000000000002</v>
      </c>
      <c r="AG27" s="108">
        <v>24.573</v>
      </c>
      <c r="AH27" s="108">
        <v>21.847999999999999</v>
      </c>
      <c r="AI27" s="130"/>
      <c r="AJ27" s="130"/>
      <c r="AK27" s="130"/>
      <c r="AL27" s="130"/>
      <c r="AM27" s="130"/>
      <c r="AN27" s="130"/>
      <c r="AO27" s="130"/>
      <c r="AP27" s="130"/>
      <c r="AQ27" s="130"/>
      <c r="AR27" s="130"/>
      <c r="AS27" s="130"/>
      <c r="AT27" s="130"/>
      <c r="AU27" s="130"/>
      <c r="AV27" s="130"/>
      <c r="AW27" s="130"/>
      <c r="AX27" s="130"/>
      <c r="AY27" s="130"/>
    </row>
    <row r="28" spans="1:1005" ht="15" x14ac:dyDescent="0.25">
      <c r="A28" s="263">
        <v>45689</v>
      </c>
      <c r="B28" s="264"/>
      <c r="C28" s="264">
        <v>23</v>
      </c>
      <c r="D28" s="274">
        <v>23</v>
      </c>
      <c r="E28" s="108">
        <v>18.757999999999999</v>
      </c>
      <c r="F28" s="108">
        <v>23.375</v>
      </c>
      <c r="G28" s="108">
        <v>25.126000000000001</v>
      </c>
      <c r="H28" s="108">
        <v>32.536999999999999</v>
      </c>
      <c r="I28" s="108">
        <v>23.292000000000002</v>
      </c>
      <c r="J28" s="108">
        <v>25.283999999999999</v>
      </c>
      <c r="K28" s="108">
        <v>24.14</v>
      </c>
      <c r="L28" s="108">
        <v>25.605</v>
      </c>
      <c r="M28" s="108">
        <v>19.844999999999999</v>
      </c>
      <c r="N28" s="108">
        <v>17.329000000000001</v>
      </c>
      <c r="O28" s="108">
        <v>18.283000000000001</v>
      </c>
      <c r="P28" s="108">
        <v>17.695</v>
      </c>
      <c r="Q28" s="108">
        <v>20.100000000000001</v>
      </c>
      <c r="R28" s="108">
        <v>19.948</v>
      </c>
      <c r="S28" s="108">
        <v>22.419</v>
      </c>
      <c r="T28" s="108">
        <v>16.149000000000001</v>
      </c>
      <c r="U28" s="108">
        <v>23.902999999999999</v>
      </c>
      <c r="V28" s="108">
        <v>19.492999999999999</v>
      </c>
      <c r="W28" s="108">
        <v>18.785</v>
      </c>
      <c r="X28" s="108">
        <v>22.134</v>
      </c>
      <c r="Y28" s="108">
        <v>13.478</v>
      </c>
      <c r="Z28" s="108">
        <v>20.244</v>
      </c>
      <c r="AA28" s="108">
        <v>30.257999999999999</v>
      </c>
      <c r="AB28" s="108">
        <v>21.901</v>
      </c>
      <c r="AC28" s="108">
        <v>25.753</v>
      </c>
      <c r="AD28" s="108">
        <v>27.19</v>
      </c>
      <c r="AE28" s="108">
        <v>13.378</v>
      </c>
      <c r="AF28" s="108">
        <v>23.363</v>
      </c>
      <c r="AG28" s="108">
        <v>22.526</v>
      </c>
      <c r="AH28" s="108">
        <v>19.853999999999999</v>
      </c>
      <c r="AI28" s="130"/>
      <c r="AJ28" s="130"/>
      <c r="AK28" s="130"/>
      <c r="AL28" s="130"/>
      <c r="AM28" s="130"/>
      <c r="AN28" s="130"/>
      <c r="AO28" s="130"/>
      <c r="AP28" s="130"/>
      <c r="AQ28" s="130"/>
      <c r="AR28" s="130"/>
      <c r="AS28" s="130"/>
      <c r="AT28" s="130"/>
      <c r="AU28" s="130"/>
      <c r="AV28" s="130"/>
      <c r="AW28" s="130"/>
      <c r="AX28" s="130"/>
      <c r="AY28" s="130"/>
      <c r="ALQ28" s="2" t="e">
        <v>#N/A</v>
      </c>
    </row>
    <row r="29" spans="1:1005" ht="15" x14ac:dyDescent="0.25">
      <c r="A29" s="263">
        <v>45717</v>
      </c>
      <c r="B29" s="264"/>
      <c r="C29" s="264">
        <v>35</v>
      </c>
      <c r="D29" s="274">
        <v>38</v>
      </c>
      <c r="E29" s="108">
        <v>31.995000000000001</v>
      </c>
      <c r="F29" s="108">
        <v>40.509</v>
      </c>
      <c r="G29" s="108">
        <v>45.713999999999999</v>
      </c>
      <c r="H29" s="108">
        <v>41.813000000000002</v>
      </c>
      <c r="I29" s="108">
        <v>44.094999999999999</v>
      </c>
      <c r="J29" s="108">
        <v>40.954999999999998</v>
      </c>
      <c r="K29" s="108">
        <v>34.828000000000003</v>
      </c>
      <c r="L29" s="108">
        <v>31.146000000000001</v>
      </c>
      <c r="M29" s="108">
        <v>29.484999999999999</v>
      </c>
      <c r="N29" s="108">
        <v>21.736000000000001</v>
      </c>
      <c r="O29" s="108">
        <v>28.701000000000001</v>
      </c>
      <c r="P29" s="108">
        <v>44.66</v>
      </c>
      <c r="Q29" s="108">
        <v>25.684000000000001</v>
      </c>
      <c r="R29" s="108">
        <v>28.155999999999999</v>
      </c>
      <c r="S29" s="108">
        <v>52.494</v>
      </c>
      <c r="T29" s="108">
        <v>17.273</v>
      </c>
      <c r="U29" s="108">
        <v>41.761000000000003</v>
      </c>
      <c r="V29" s="108">
        <v>22.795000000000002</v>
      </c>
      <c r="W29" s="108">
        <v>30.492000000000001</v>
      </c>
      <c r="X29" s="108">
        <v>38.124000000000002</v>
      </c>
      <c r="Y29" s="108">
        <v>20.251000000000001</v>
      </c>
      <c r="Z29" s="108">
        <v>26.797000000000001</v>
      </c>
      <c r="AA29" s="108">
        <v>51.551000000000002</v>
      </c>
      <c r="AB29" s="108">
        <v>36.713999999999999</v>
      </c>
      <c r="AC29" s="108">
        <v>57.168999999999997</v>
      </c>
      <c r="AD29" s="108">
        <v>29.297000000000001</v>
      </c>
      <c r="AE29" s="108">
        <v>18.838000000000001</v>
      </c>
      <c r="AF29" s="108">
        <v>35.189</v>
      </c>
      <c r="AG29" s="108">
        <v>28.885000000000002</v>
      </c>
      <c r="AH29" s="108">
        <v>31.452999999999999</v>
      </c>
      <c r="AI29" s="130"/>
      <c r="AJ29" s="130"/>
      <c r="AK29" s="130"/>
      <c r="AL29" s="130"/>
      <c r="AM29" s="130"/>
      <c r="AN29" s="130"/>
      <c r="AO29" s="130"/>
      <c r="AP29" s="130"/>
      <c r="AQ29" s="130"/>
      <c r="AR29" s="130"/>
      <c r="AS29" s="130"/>
      <c r="AT29" s="130"/>
      <c r="AU29" s="130"/>
      <c r="AV29" s="130"/>
      <c r="AW29" s="130"/>
      <c r="AX29" s="130"/>
      <c r="AY29" s="130"/>
      <c r="ALQ29" s="2" t="e">
        <v>#N/A</v>
      </c>
    </row>
    <row r="30" spans="1:1005" ht="15" x14ac:dyDescent="0.25">
      <c r="A30" s="263">
        <v>45748</v>
      </c>
      <c r="B30" s="264"/>
      <c r="C30" s="264">
        <v>64</v>
      </c>
      <c r="D30" s="274">
        <v>78</v>
      </c>
      <c r="E30" s="108">
        <v>66.64</v>
      </c>
      <c r="F30" s="108">
        <v>73.150000000000006</v>
      </c>
      <c r="G30" s="108">
        <v>58.948</v>
      </c>
      <c r="H30" s="108">
        <v>96.12</v>
      </c>
      <c r="I30" s="108">
        <v>78.135000000000005</v>
      </c>
      <c r="J30" s="108">
        <v>59.564999999999998</v>
      </c>
      <c r="K30" s="108">
        <v>48.402999999999999</v>
      </c>
      <c r="L30" s="108">
        <v>84.513999999999996</v>
      </c>
      <c r="M30" s="108">
        <v>59.274000000000001</v>
      </c>
      <c r="N30" s="108">
        <v>53.918999999999997</v>
      </c>
      <c r="O30" s="108">
        <v>51.451999999999998</v>
      </c>
      <c r="P30" s="108">
        <v>93.016999999999996</v>
      </c>
      <c r="Q30" s="108">
        <v>61.463999999999999</v>
      </c>
      <c r="R30" s="108">
        <v>86.570999999999998</v>
      </c>
      <c r="S30" s="108">
        <v>87.771000000000001</v>
      </c>
      <c r="T30" s="108">
        <v>46.301000000000002</v>
      </c>
      <c r="U30" s="108">
        <v>61.508000000000003</v>
      </c>
      <c r="V30" s="108">
        <v>51.531999999999996</v>
      </c>
      <c r="W30" s="108">
        <v>63.822000000000003</v>
      </c>
      <c r="X30" s="108">
        <v>81.731999999999999</v>
      </c>
      <c r="Y30" s="108">
        <v>37.100999999999999</v>
      </c>
      <c r="Z30" s="108">
        <v>64.343000000000004</v>
      </c>
      <c r="AA30" s="108">
        <v>76.522000000000006</v>
      </c>
      <c r="AB30" s="108">
        <v>59.686</v>
      </c>
      <c r="AC30" s="108">
        <v>107.121</v>
      </c>
      <c r="AD30" s="108">
        <v>46.075000000000003</v>
      </c>
      <c r="AE30" s="108">
        <v>72.366</v>
      </c>
      <c r="AF30" s="108">
        <v>50.267000000000003</v>
      </c>
      <c r="AG30" s="108">
        <v>51.268000000000001</v>
      </c>
      <c r="AH30" s="108">
        <v>65.805999999999997</v>
      </c>
      <c r="AI30" s="130"/>
      <c r="AJ30" s="130"/>
      <c r="AK30" s="130"/>
      <c r="AL30" s="130"/>
      <c r="AM30" s="130"/>
      <c r="AN30" s="130"/>
      <c r="AO30" s="130"/>
      <c r="AP30" s="130"/>
      <c r="AQ30" s="130"/>
      <c r="AR30" s="130"/>
      <c r="AS30" s="130"/>
      <c r="AT30" s="130"/>
      <c r="AU30" s="130"/>
      <c r="AV30" s="130"/>
      <c r="AW30" s="130"/>
      <c r="AX30" s="130"/>
      <c r="AY30" s="130"/>
      <c r="ALQ30" s="2" t="e">
        <v>#N/A</v>
      </c>
    </row>
    <row r="31" spans="1:1005" ht="15" x14ac:dyDescent="0.25">
      <c r="A31" s="263">
        <v>45778</v>
      </c>
      <c r="B31" s="264"/>
      <c r="C31" s="264">
        <v>159</v>
      </c>
      <c r="D31" s="274">
        <v>204</v>
      </c>
      <c r="E31" s="108">
        <v>266.053</v>
      </c>
      <c r="F31" s="108">
        <v>204.584</v>
      </c>
      <c r="G31" s="108">
        <v>240.386</v>
      </c>
      <c r="H31" s="108">
        <v>354.80200000000002</v>
      </c>
      <c r="I31" s="108">
        <v>310.995</v>
      </c>
      <c r="J31" s="108">
        <v>185.125</v>
      </c>
      <c r="K31" s="108">
        <v>200.74799999999999</v>
      </c>
      <c r="L31" s="108">
        <v>240.05600000000001</v>
      </c>
      <c r="M31" s="108">
        <v>237.12100000000001</v>
      </c>
      <c r="N31" s="108">
        <v>92.251999999999995</v>
      </c>
      <c r="O31" s="108">
        <v>165.46600000000001</v>
      </c>
      <c r="P31" s="108">
        <v>221.75399999999999</v>
      </c>
      <c r="Q31" s="108">
        <v>251.46600000000001</v>
      </c>
      <c r="R31" s="108">
        <v>228.08199999999999</v>
      </c>
      <c r="S31" s="108">
        <v>219.33600000000001</v>
      </c>
      <c r="T31" s="108">
        <v>230.44499999999999</v>
      </c>
      <c r="U31" s="108">
        <v>293.89800000000002</v>
      </c>
      <c r="V31" s="108">
        <v>112.09</v>
      </c>
      <c r="W31" s="108">
        <v>145.08500000000001</v>
      </c>
      <c r="X31" s="108">
        <v>141.34399999999999</v>
      </c>
      <c r="Y31" s="108">
        <v>100.80800000000001</v>
      </c>
      <c r="Z31" s="108">
        <v>224.005</v>
      </c>
      <c r="AA31" s="108">
        <v>159.589</v>
      </c>
      <c r="AB31" s="108">
        <v>157.47</v>
      </c>
      <c r="AC31" s="108">
        <v>238.87</v>
      </c>
      <c r="AD31" s="108">
        <v>159.505</v>
      </c>
      <c r="AE31" s="108">
        <v>173.99199999999999</v>
      </c>
      <c r="AF31" s="108">
        <v>179.53800000000001</v>
      </c>
      <c r="AG31" s="108">
        <v>122.178</v>
      </c>
      <c r="AH31" s="108">
        <v>202.613</v>
      </c>
      <c r="AI31" s="130"/>
      <c r="AJ31" s="130"/>
      <c r="AK31" s="130"/>
      <c r="AL31" s="130"/>
      <c r="AM31" s="130"/>
      <c r="AN31" s="130"/>
      <c r="AO31" s="130"/>
      <c r="AP31" s="130"/>
      <c r="AQ31" s="130"/>
      <c r="AR31" s="130"/>
      <c r="AS31" s="130"/>
      <c r="AT31" s="130"/>
      <c r="AU31" s="130"/>
      <c r="AV31" s="130"/>
      <c r="AW31" s="130"/>
      <c r="AX31" s="130"/>
      <c r="AY31" s="130"/>
      <c r="ALQ31" s="2" t="e">
        <v>#N/A</v>
      </c>
    </row>
    <row r="32" spans="1:1005" ht="15" x14ac:dyDescent="0.25">
      <c r="A32" s="263">
        <v>45809</v>
      </c>
      <c r="B32" s="264"/>
      <c r="C32" s="264">
        <v>165</v>
      </c>
      <c r="D32" s="274">
        <v>251</v>
      </c>
      <c r="E32" s="108">
        <v>408.84300000000002</v>
      </c>
      <c r="F32" s="108">
        <v>214.89500000000001</v>
      </c>
      <c r="G32" s="108">
        <v>572.17100000000005</v>
      </c>
      <c r="H32" s="108">
        <v>306.21899999999999</v>
      </c>
      <c r="I32" s="108">
        <v>480.57100000000003</v>
      </c>
      <c r="J32" s="108">
        <v>206.99700000000001</v>
      </c>
      <c r="K32" s="108">
        <v>318.09699999999998</v>
      </c>
      <c r="L32" s="108">
        <v>149.13399999999999</v>
      </c>
      <c r="M32" s="108">
        <v>185.279</v>
      </c>
      <c r="N32" s="108">
        <v>57.499000000000002</v>
      </c>
      <c r="O32" s="108">
        <v>202.76900000000001</v>
      </c>
      <c r="P32" s="108">
        <v>135.83199999999999</v>
      </c>
      <c r="Q32" s="108">
        <v>279.62400000000002</v>
      </c>
      <c r="R32" s="108">
        <v>181.517</v>
      </c>
      <c r="S32" s="108">
        <v>160.43</v>
      </c>
      <c r="T32" s="108">
        <v>468.01799999999997</v>
      </c>
      <c r="U32" s="108">
        <v>254.84100000000001</v>
      </c>
      <c r="V32" s="108">
        <v>259.202</v>
      </c>
      <c r="W32" s="108">
        <v>417.12299999999999</v>
      </c>
      <c r="X32" s="108">
        <v>52.673999999999999</v>
      </c>
      <c r="Y32" s="108">
        <v>148.327</v>
      </c>
      <c r="Z32" s="108">
        <v>328.15699999999998</v>
      </c>
      <c r="AA32" s="108">
        <v>342.315</v>
      </c>
      <c r="AB32" s="108">
        <v>281.23599999999999</v>
      </c>
      <c r="AC32" s="108">
        <v>382.387</v>
      </c>
      <c r="AD32" s="108">
        <v>74.694000000000003</v>
      </c>
      <c r="AE32" s="108">
        <v>397.988</v>
      </c>
      <c r="AF32" s="108">
        <v>187.999</v>
      </c>
      <c r="AG32" s="108">
        <v>262.45</v>
      </c>
      <c r="AH32" s="108">
        <v>160.83500000000001</v>
      </c>
      <c r="AI32" s="130"/>
      <c r="AJ32" s="130"/>
      <c r="AK32" s="130"/>
      <c r="AL32" s="130"/>
      <c r="AM32" s="130"/>
      <c r="AN32" s="130"/>
      <c r="AO32" s="130"/>
      <c r="AP32" s="130"/>
      <c r="AQ32" s="130"/>
      <c r="AR32" s="130"/>
      <c r="AS32" s="130"/>
      <c r="AT32" s="130"/>
      <c r="AU32" s="130"/>
      <c r="AV32" s="130"/>
      <c r="AW32" s="130"/>
      <c r="AX32" s="130"/>
      <c r="AY32" s="130"/>
      <c r="ALQ32" s="2" t="e">
        <v>#N/A</v>
      </c>
    </row>
    <row r="33" spans="1:1005" ht="15" x14ac:dyDescent="0.25">
      <c r="A33" s="263">
        <v>45839</v>
      </c>
      <c r="B33" s="270"/>
      <c r="C33" s="270">
        <v>53</v>
      </c>
      <c r="D33" s="274">
        <v>86</v>
      </c>
      <c r="E33" s="108">
        <v>185.32900000000001</v>
      </c>
      <c r="F33" s="108">
        <v>65.606999999999999</v>
      </c>
      <c r="G33" s="108">
        <v>423.38499999999999</v>
      </c>
      <c r="H33" s="108">
        <v>109.035</v>
      </c>
      <c r="I33" s="108">
        <v>169.63499999999999</v>
      </c>
      <c r="J33" s="108">
        <v>99.228999999999999</v>
      </c>
      <c r="K33" s="108">
        <v>206.74100000000001</v>
      </c>
      <c r="L33" s="108">
        <v>49.834000000000003</v>
      </c>
      <c r="M33" s="108">
        <v>57.667999999999999</v>
      </c>
      <c r="N33" s="108">
        <v>24.401</v>
      </c>
      <c r="O33" s="108">
        <v>55.643000000000001</v>
      </c>
      <c r="P33" s="108">
        <v>52.786999999999999</v>
      </c>
      <c r="Q33" s="108">
        <v>112.023</v>
      </c>
      <c r="R33" s="108">
        <v>69.721000000000004</v>
      </c>
      <c r="S33" s="108">
        <v>61.872</v>
      </c>
      <c r="T33" s="108">
        <v>206.94800000000001</v>
      </c>
      <c r="U33" s="108">
        <v>131.80500000000001</v>
      </c>
      <c r="V33" s="108">
        <v>69.861000000000004</v>
      </c>
      <c r="W33" s="108">
        <v>217.85400000000001</v>
      </c>
      <c r="X33" s="108">
        <v>27.773</v>
      </c>
      <c r="Y33" s="108">
        <v>54.987000000000002</v>
      </c>
      <c r="Z33" s="108">
        <v>100.901</v>
      </c>
      <c r="AA33" s="108">
        <v>114.756</v>
      </c>
      <c r="AB33" s="108">
        <v>90.156000000000006</v>
      </c>
      <c r="AC33" s="108">
        <v>129.58500000000001</v>
      </c>
      <c r="AD33" s="108">
        <v>32.255000000000003</v>
      </c>
      <c r="AE33" s="108">
        <v>246.96100000000001</v>
      </c>
      <c r="AF33" s="108">
        <v>58.716999999999999</v>
      </c>
      <c r="AG33" s="108">
        <v>120.509</v>
      </c>
      <c r="AH33" s="108">
        <v>65.534000000000006</v>
      </c>
      <c r="AI33" s="130"/>
      <c r="AJ33" s="130"/>
      <c r="AK33" s="130"/>
      <c r="AL33" s="130"/>
      <c r="AM33" s="130"/>
      <c r="AN33" s="130"/>
      <c r="AO33" s="130"/>
      <c r="AP33" s="130"/>
      <c r="AQ33" s="130"/>
      <c r="AR33" s="130"/>
      <c r="AS33" s="130"/>
      <c r="AT33" s="130"/>
      <c r="AU33" s="130"/>
      <c r="AV33" s="130"/>
      <c r="AW33" s="130"/>
      <c r="AX33" s="130"/>
      <c r="AY33" s="130"/>
      <c r="ALQ33" s="2" t="e">
        <v>#N/A</v>
      </c>
    </row>
    <row r="34" spans="1:1005" ht="15" x14ac:dyDescent="0.25">
      <c r="A34" s="263">
        <v>45870</v>
      </c>
      <c r="B34" s="264"/>
      <c r="C34" s="264">
        <v>42</v>
      </c>
      <c r="D34" s="274">
        <v>55</v>
      </c>
      <c r="E34" s="108">
        <v>68.734999999999999</v>
      </c>
      <c r="F34" s="108">
        <v>42.732999999999997</v>
      </c>
      <c r="G34" s="108">
        <v>123.07299999999999</v>
      </c>
      <c r="H34" s="108">
        <v>53.813000000000002</v>
      </c>
      <c r="I34" s="108">
        <v>82.322999999999993</v>
      </c>
      <c r="J34" s="108">
        <v>50.531999999999996</v>
      </c>
      <c r="K34" s="108">
        <v>85.858000000000004</v>
      </c>
      <c r="L34" s="108">
        <v>44.375999999999998</v>
      </c>
      <c r="M34" s="108">
        <v>51.86</v>
      </c>
      <c r="N34" s="108">
        <v>21.434999999999999</v>
      </c>
      <c r="O34" s="108">
        <v>41.722999999999999</v>
      </c>
      <c r="P34" s="108">
        <v>37.148000000000003</v>
      </c>
      <c r="Q34" s="108">
        <v>58.02</v>
      </c>
      <c r="R34" s="108">
        <v>49.343000000000004</v>
      </c>
      <c r="S34" s="108">
        <v>45.624000000000002</v>
      </c>
      <c r="T34" s="108">
        <v>77.164000000000001</v>
      </c>
      <c r="U34" s="108">
        <v>54.231999999999999</v>
      </c>
      <c r="V34" s="108">
        <v>49.113999999999997</v>
      </c>
      <c r="W34" s="108">
        <v>68.796000000000006</v>
      </c>
      <c r="X34" s="108">
        <v>28.550999999999998</v>
      </c>
      <c r="Y34" s="108">
        <v>39.595999999999997</v>
      </c>
      <c r="Z34" s="108">
        <v>56.53</v>
      </c>
      <c r="AA34" s="108">
        <v>53.293999999999997</v>
      </c>
      <c r="AB34" s="108">
        <v>52.612000000000002</v>
      </c>
      <c r="AC34" s="108">
        <v>63.613</v>
      </c>
      <c r="AD34" s="108">
        <v>26.856999999999999</v>
      </c>
      <c r="AE34" s="108">
        <v>79.885999999999996</v>
      </c>
      <c r="AF34" s="108">
        <v>39.261000000000003</v>
      </c>
      <c r="AG34" s="108">
        <v>55.773000000000003</v>
      </c>
      <c r="AH34" s="108">
        <v>52.808999999999997</v>
      </c>
      <c r="AI34" s="130"/>
      <c r="AJ34" s="130"/>
      <c r="AK34" s="130"/>
      <c r="AL34" s="130"/>
      <c r="AM34" s="130"/>
      <c r="AN34" s="130"/>
      <c r="AO34" s="130"/>
      <c r="AP34" s="130"/>
      <c r="AQ34" s="130"/>
      <c r="AR34" s="130"/>
      <c r="AS34" s="130"/>
      <c r="AT34" s="130"/>
      <c r="AU34" s="130"/>
      <c r="AV34" s="130"/>
      <c r="AW34" s="130"/>
      <c r="AX34" s="130"/>
      <c r="AY34" s="130"/>
      <c r="ALQ34" s="2" t="e">
        <v>#N/A</v>
      </c>
    </row>
    <row r="35" spans="1:1005" ht="15" x14ac:dyDescent="0.25">
      <c r="A35" s="263">
        <v>45901</v>
      </c>
      <c r="B35" s="264"/>
      <c r="C35" s="264">
        <v>28</v>
      </c>
      <c r="D35" s="274">
        <v>35</v>
      </c>
      <c r="E35" s="108">
        <v>48.502000000000002</v>
      </c>
      <c r="F35" s="108">
        <v>33.996000000000002</v>
      </c>
      <c r="G35" s="108">
        <v>63.786000000000001</v>
      </c>
      <c r="H35" s="108">
        <v>39.118000000000002</v>
      </c>
      <c r="I35" s="108">
        <v>55.253</v>
      </c>
      <c r="J35" s="108">
        <v>32.357999999999997</v>
      </c>
      <c r="K35" s="108">
        <v>45.984999999999999</v>
      </c>
      <c r="L35" s="108">
        <v>32.83</v>
      </c>
      <c r="M35" s="108">
        <v>30.452999999999999</v>
      </c>
      <c r="N35" s="108">
        <v>20.553000000000001</v>
      </c>
      <c r="O35" s="108">
        <v>54.567999999999998</v>
      </c>
      <c r="P35" s="108">
        <v>32.874000000000002</v>
      </c>
      <c r="Q35" s="108">
        <v>37.127000000000002</v>
      </c>
      <c r="R35" s="108">
        <v>36.29</v>
      </c>
      <c r="S35" s="108">
        <v>39.743000000000002</v>
      </c>
      <c r="T35" s="108">
        <v>43.552</v>
      </c>
      <c r="U35" s="108">
        <v>36.078000000000003</v>
      </c>
      <c r="V35" s="108">
        <v>28.303000000000001</v>
      </c>
      <c r="W35" s="108">
        <v>39.341000000000001</v>
      </c>
      <c r="X35" s="108">
        <v>23.39</v>
      </c>
      <c r="Y35" s="108">
        <v>52.408999999999999</v>
      </c>
      <c r="Z35" s="108">
        <v>50.402000000000001</v>
      </c>
      <c r="AA35" s="108">
        <v>38.49</v>
      </c>
      <c r="AB35" s="108">
        <v>34.341000000000001</v>
      </c>
      <c r="AC35" s="108">
        <v>38.512</v>
      </c>
      <c r="AD35" s="108">
        <v>21.706</v>
      </c>
      <c r="AE35" s="108">
        <v>41.954000000000001</v>
      </c>
      <c r="AF35" s="108">
        <v>36.622999999999998</v>
      </c>
      <c r="AG35" s="108">
        <v>33.970999999999997</v>
      </c>
      <c r="AH35" s="108">
        <v>38.816000000000003</v>
      </c>
      <c r="AI35" s="130"/>
      <c r="AJ35" s="130"/>
      <c r="AK35" s="130"/>
      <c r="AL35" s="130"/>
      <c r="AM35" s="130"/>
      <c r="AN35" s="130"/>
      <c r="AO35" s="130"/>
      <c r="AP35" s="130"/>
      <c r="AQ35" s="130"/>
      <c r="AR35" s="130"/>
      <c r="AS35" s="130"/>
      <c r="AT35" s="130"/>
      <c r="AU35" s="130"/>
      <c r="AV35" s="130"/>
      <c r="AW35" s="130"/>
      <c r="AX35" s="130"/>
      <c r="AY35" s="130"/>
      <c r="ALQ35" s="2" t="e">
        <v>#N/A</v>
      </c>
    </row>
    <row r="36" spans="1:1005" ht="15" x14ac:dyDescent="0.25">
      <c r="A36" s="263">
        <v>45931</v>
      </c>
      <c r="B36" s="264"/>
      <c r="C36" s="264">
        <v>31</v>
      </c>
      <c r="D36" s="275">
        <v>36</v>
      </c>
      <c r="E36" s="108">
        <v>44.247</v>
      </c>
      <c r="F36" s="108">
        <v>40.101999999999997</v>
      </c>
      <c r="G36" s="108">
        <v>57.619</v>
      </c>
      <c r="H36" s="108">
        <v>45.962000000000003</v>
      </c>
      <c r="I36" s="108">
        <v>56.048999999999999</v>
      </c>
      <c r="J36" s="108">
        <v>41.226999999999997</v>
      </c>
      <c r="K36" s="108">
        <v>37.115000000000002</v>
      </c>
      <c r="L36" s="108">
        <v>29.178000000000001</v>
      </c>
      <c r="M36" s="108">
        <v>28.931999999999999</v>
      </c>
      <c r="N36" s="108">
        <v>28.684999999999999</v>
      </c>
      <c r="O36" s="108">
        <v>33.118000000000002</v>
      </c>
      <c r="P36" s="108">
        <v>30.898</v>
      </c>
      <c r="Q36" s="108">
        <v>49.218000000000004</v>
      </c>
      <c r="R36" s="108">
        <v>57.673000000000002</v>
      </c>
      <c r="S36" s="108">
        <v>39.555999999999997</v>
      </c>
      <c r="T36" s="108">
        <v>39.594000000000001</v>
      </c>
      <c r="U36" s="108">
        <v>37.78</v>
      </c>
      <c r="V36" s="108">
        <v>29.096</v>
      </c>
      <c r="W36" s="108">
        <v>38.314999999999998</v>
      </c>
      <c r="X36" s="108">
        <v>22.556999999999999</v>
      </c>
      <c r="Y36" s="108">
        <v>47.75</v>
      </c>
      <c r="Z36" s="108">
        <v>58.603999999999999</v>
      </c>
      <c r="AA36" s="108">
        <v>33.212000000000003</v>
      </c>
      <c r="AB36" s="108">
        <v>30.045000000000002</v>
      </c>
      <c r="AC36" s="108">
        <v>39.692999999999998</v>
      </c>
      <c r="AD36" s="108">
        <v>24.077999999999999</v>
      </c>
      <c r="AE36" s="108">
        <v>36.341000000000001</v>
      </c>
      <c r="AF36" s="108">
        <v>34.930999999999997</v>
      </c>
      <c r="AG36" s="108">
        <v>28.792999999999999</v>
      </c>
      <c r="AH36" s="108">
        <v>28.202000000000002</v>
      </c>
      <c r="AI36" s="130"/>
      <c r="AJ36" s="130"/>
      <c r="AK36" s="130"/>
      <c r="AL36" s="130"/>
      <c r="AM36" s="130"/>
      <c r="AN36" s="130"/>
      <c r="AO36" s="130"/>
      <c r="AP36" s="130"/>
      <c r="AQ36" s="130"/>
      <c r="AR36" s="130"/>
      <c r="AS36" s="130"/>
      <c r="AT36" s="130"/>
      <c r="AU36" s="130"/>
      <c r="AV36" s="130"/>
      <c r="AW36" s="130"/>
      <c r="AX36" s="130"/>
      <c r="AY36" s="130"/>
      <c r="ALQ36" s="2" t="e">
        <v>#N/A</v>
      </c>
    </row>
    <row r="37" spans="1:1005" ht="15" x14ac:dyDescent="0.25">
      <c r="A37" s="263">
        <v>45962</v>
      </c>
      <c r="B37" s="264"/>
      <c r="C37" s="271">
        <v>29</v>
      </c>
      <c r="D37" s="276">
        <v>31</v>
      </c>
      <c r="E37" s="108">
        <v>35.902000000000001</v>
      </c>
      <c r="F37" s="108">
        <v>31.559000000000001</v>
      </c>
      <c r="G37" s="108">
        <v>43.643000000000001</v>
      </c>
      <c r="H37" s="108">
        <v>39.377000000000002</v>
      </c>
      <c r="I37" s="108">
        <v>42.734999999999999</v>
      </c>
      <c r="J37" s="108">
        <v>34.31</v>
      </c>
      <c r="K37" s="108">
        <v>29.66</v>
      </c>
      <c r="L37" s="108">
        <v>25.614000000000001</v>
      </c>
      <c r="M37" s="108">
        <v>28.5</v>
      </c>
      <c r="N37" s="108">
        <v>18.997</v>
      </c>
      <c r="O37" s="108">
        <v>24.805</v>
      </c>
      <c r="P37" s="108">
        <v>27.963999999999999</v>
      </c>
      <c r="Q37" s="108">
        <v>37.978000000000002</v>
      </c>
      <c r="R37" s="108">
        <v>41.582999999999998</v>
      </c>
      <c r="S37" s="108">
        <v>32.374000000000002</v>
      </c>
      <c r="T37" s="108">
        <v>33.729999999999997</v>
      </c>
      <c r="U37" s="108">
        <v>33.509</v>
      </c>
      <c r="V37" s="108">
        <v>29.364999999999998</v>
      </c>
      <c r="W37" s="108">
        <v>31.504000000000001</v>
      </c>
      <c r="X37" s="108">
        <v>18.797999999999998</v>
      </c>
      <c r="Y37" s="108">
        <v>30.774000000000001</v>
      </c>
      <c r="Z37" s="108">
        <v>36.911999999999999</v>
      </c>
      <c r="AA37" s="108">
        <v>29.768000000000001</v>
      </c>
      <c r="AB37" s="108">
        <v>25.882000000000001</v>
      </c>
      <c r="AC37" s="108">
        <v>33.555</v>
      </c>
      <c r="AD37" s="108">
        <v>22.527000000000001</v>
      </c>
      <c r="AE37" s="108">
        <v>31.251999999999999</v>
      </c>
      <c r="AF37" s="108">
        <v>36.948</v>
      </c>
      <c r="AG37" s="109">
        <v>27.146000000000001</v>
      </c>
      <c r="AH37" s="109">
        <v>24.048999999999999</v>
      </c>
      <c r="AI37" s="130"/>
      <c r="AJ37" s="130"/>
      <c r="AK37" s="130"/>
      <c r="AL37" s="130"/>
      <c r="AM37" s="130"/>
      <c r="AN37" s="130"/>
      <c r="AO37" s="130"/>
      <c r="AP37" s="130"/>
      <c r="AQ37" s="130"/>
      <c r="AR37" s="130"/>
      <c r="AS37" s="130"/>
      <c r="AT37" s="130"/>
      <c r="AU37" s="130"/>
      <c r="AV37" s="130"/>
      <c r="AW37" s="130"/>
      <c r="AX37" s="130"/>
      <c r="AY37" s="130"/>
      <c r="ALQ37" s="2" t="e">
        <v>#N/A</v>
      </c>
    </row>
    <row r="38" spans="1:1005" ht="15" x14ac:dyDescent="0.25">
      <c r="A38" s="263">
        <v>45992</v>
      </c>
      <c r="B38" s="264"/>
      <c r="C38" s="271">
        <v>26</v>
      </c>
      <c r="D38" s="276">
        <v>26</v>
      </c>
      <c r="E38" s="108">
        <v>30.32</v>
      </c>
      <c r="F38" s="108">
        <v>25.946000000000002</v>
      </c>
      <c r="G38" s="108">
        <v>39.658000000000001</v>
      </c>
      <c r="H38" s="108">
        <v>32.795000000000002</v>
      </c>
      <c r="I38" s="108">
        <v>34.273000000000003</v>
      </c>
      <c r="J38" s="108">
        <v>31.158999999999999</v>
      </c>
      <c r="K38" s="108">
        <v>26.204999999999998</v>
      </c>
      <c r="L38" s="108">
        <v>22.553000000000001</v>
      </c>
      <c r="M38" s="108">
        <v>23.021000000000001</v>
      </c>
      <c r="N38" s="108">
        <v>16.367000000000001</v>
      </c>
      <c r="O38" s="108">
        <v>22.286000000000001</v>
      </c>
      <c r="P38" s="108">
        <v>22.978999999999999</v>
      </c>
      <c r="Q38" s="108">
        <v>28.184999999999999</v>
      </c>
      <c r="R38" s="108">
        <v>29.036999999999999</v>
      </c>
      <c r="S38" s="108">
        <v>23.728999999999999</v>
      </c>
      <c r="T38" s="108">
        <v>29.698</v>
      </c>
      <c r="U38" s="108">
        <v>27.475000000000001</v>
      </c>
      <c r="V38" s="108">
        <v>24.54</v>
      </c>
      <c r="W38" s="108">
        <v>27.494</v>
      </c>
      <c r="X38" s="108">
        <v>16.975999999999999</v>
      </c>
      <c r="Y38" s="108">
        <v>23.344000000000001</v>
      </c>
      <c r="Z38" s="108">
        <v>29.446999999999999</v>
      </c>
      <c r="AA38" s="108">
        <v>26.204000000000001</v>
      </c>
      <c r="AB38" s="108">
        <v>23.649000000000001</v>
      </c>
      <c r="AC38" s="108">
        <v>31.07</v>
      </c>
      <c r="AD38" s="108">
        <v>18.335999999999999</v>
      </c>
      <c r="AE38" s="108">
        <v>28.632999999999999</v>
      </c>
      <c r="AF38" s="108">
        <v>29.45</v>
      </c>
      <c r="AG38" s="109">
        <v>24.599</v>
      </c>
      <c r="AH38" s="109">
        <v>21.472000000000001</v>
      </c>
      <c r="AI38" s="130"/>
      <c r="AJ38" s="130"/>
      <c r="AK38" s="130"/>
      <c r="AL38" s="130"/>
      <c r="AM38" s="130"/>
      <c r="AN38" s="130"/>
      <c r="AO38" s="130"/>
      <c r="AP38" s="130"/>
      <c r="AQ38" s="130"/>
      <c r="AR38" s="130"/>
      <c r="AS38" s="130"/>
      <c r="AT38" s="130"/>
      <c r="AU38" s="130"/>
      <c r="AV38" s="130"/>
      <c r="AW38" s="130"/>
      <c r="AX38" s="130"/>
      <c r="AY38" s="130"/>
      <c r="ALQ38" s="2" t="e">
        <v>#N/A</v>
      </c>
    </row>
    <row r="39" spans="1:1005" ht="15" x14ac:dyDescent="0.25">
      <c r="A39" s="263">
        <v>46023</v>
      </c>
      <c r="B39" s="271"/>
      <c r="C39" s="271">
        <v>24</v>
      </c>
      <c r="D39" s="276">
        <v>25</v>
      </c>
      <c r="E39" s="108">
        <v>27.547000000000001</v>
      </c>
      <c r="F39" s="108">
        <v>23.486000000000001</v>
      </c>
      <c r="G39" s="108">
        <v>33.835999999999999</v>
      </c>
      <c r="H39" s="108">
        <v>28.152000000000001</v>
      </c>
      <c r="I39" s="108">
        <v>30.393999999999998</v>
      </c>
      <c r="J39" s="108">
        <v>26.922000000000001</v>
      </c>
      <c r="K39" s="108">
        <v>26.003</v>
      </c>
      <c r="L39" s="108">
        <v>20.895</v>
      </c>
      <c r="M39" s="108">
        <v>20.116</v>
      </c>
      <c r="N39" s="108">
        <v>15.601000000000001</v>
      </c>
      <c r="O39" s="108">
        <v>20.135999999999999</v>
      </c>
      <c r="P39" s="108">
        <v>21.95</v>
      </c>
      <c r="Q39" s="108">
        <v>24.408000000000001</v>
      </c>
      <c r="R39" s="108">
        <v>24.631</v>
      </c>
      <c r="S39" s="108">
        <v>19.922999999999998</v>
      </c>
      <c r="T39" s="108">
        <v>27.077999999999999</v>
      </c>
      <c r="U39" s="108">
        <v>24.475000000000001</v>
      </c>
      <c r="V39" s="108">
        <v>22.515000000000001</v>
      </c>
      <c r="W39" s="108">
        <v>25.923999999999999</v>
      </c>
      <c r="X39" s="108">
        <v>15.718999999999999</v>
      </c>
      <c r="Y39" s="108">
        <v>20.459</v>
      </c>
      <c r="Z39" s="108">
        <v>25.768999999999998</v>
      </c>
      <c r="AA39" s="108">
        <v>24.158999999999999</v>
      </c>
      <c r="AB39" s="108">
        <v>21.725000000000001</v>
      </c>
      <c r="AC39" s="108">
        <v>26.907</v>
      </c>
      <c r="AD39" s="108">
        <v>16.827000000000002</v>
      </c>
      <c r="AE39" s="108">
        <v>26.094999999999999</v>
      </c>
      <c r="AF39" s="108">
        <v>23.827999999999999</v>
      </c>
      <c r="AG39" s="108">
        <v>22.091000000000001</v>
      </c>
      <c r="AH39" s="108">
        <v>20.042999999999999</v>
      </c>
      <c r="AI39" s="130"/>
      <c r="AJ39" s="130"/>
      <c r="AK39" s="130"/>
      <c r="AL39" s="130"/>
      <c r="AM39" s="130"/>
      <c r="AN39" s="130"/>
      <c r="AO39" s="130"/>
      <c r="AP39" s="130"/>
      <c r="AQ39" s="130"/>
      <c r="AR39" s="130"/>
      <c r="AS39" s="130"/>
      <c r="AT39" s="130"/>
      <c r="AU39" s="130"/>
      <c r="AV39" s="130"/>
      <c r="AW39" s="130"/>
      <c r="AX39" s="130"/>
      <c r="AY39" s="130"/>
      <c r="ALQ39" s="2" t="e">
        <v>#N/A</v>
      </c>
    </row>
    <row r="40" spans="1:1005" ht="15" x14ac:dyDescent="0.25">
      <c r="A40" s="263">
        <v>46054</v>
      </c>
      <c r="B40" s="271"/>
      <c r="C40" s="271">
        <v>23</v>
      </c>
      <c r="D40" s="276">
        <v>23</v>
      </c>
      <c r="E40" s="108">
        <v>23.027999999999999</v>
      </c>
      <c r="F40" s="108">
        <v>24.847999999999999</v>
      </c>
      <c r="G40" s="108">
        <v>32.301000000000002</v>
      </c>
      <c r="H40" s="108">
        <v>23.082000000000001</v>
      </c>
      <c r="I40" s="108">
        <v>25.942</v>
      </c>
      <c r="J40" s="108">
        <v>25.300999999999998</v>
      </c>
      <c r="K40" s="108">
        <v>25.396999999999998</v>
      </c>
      <c r="L40" s="108">
        <v>19.626999999999999</v>
      </c>
      <c r="M40" s="108">
        <v>16.95</v>
      </c>
      <c r="N40" s="108">
        <v>17.771000000000001</v>
      </c>
      <c r="O40" s="108">
        <v>17.311</v>
      </c>
      <c r="P40" s="108">
        <v>19.375</v>
      </c>
      <c r="Q40" s="108">
        <v>19.951000000000001</v>
      </c>
      <c r="R40" s="108">
        <v>22.58</v>
      </c>
      <c r="S40" s="108">
        <v>16.22</v>
      </c>
      <c r="T40" s="108">
        <v>23.486000000000001</v>
      </c>
      <c r="U40" s="108">
        <v>20.242000000000001</v>
      </c>
      <c r="V40" s="108">
        <v>18.776</v>
      </c>
      <c r="W40" s="108">
        <v>21.635999999999999</v>
      </c>
      <c r="X40" s="108">
        <v>13.683</v>
      </c>
      <c r="Y40" s="108">
        <v>19.888999999999999</v>
      </c>
      <c r="Z40" s="108">
        <v>29.178999999999998</v>
      </c>
      <c r="AA40" s="108">
        <v>22.158999999999999</v>
      </c>
      <c r="AB40" s="108">
        <v>25.619</v>
      </c>
      <c r="AC40" s="108">
        <v>27.19</v>
      </c>
      <c r="AD40" s="108">
        <v>14.368</v>
      </c>
      <c r="AE40" s="108">
        <v>22.626000000000001</v>
      </c>
      <c r="AF40" s="108">
        <v>21.901</v>
      </c>
      <c r="AG40" s="109">
        <v>20.068000000000001</v>
      </c>
      <c r="AH40" s="109">
        <v>18.145</v>
      </c>
      <c r="AI40" s="130"/>
      <c r="AJ40" s="130"/>
      <c r="AK40" s="130"/>
      <c r="AL40" s="130"/>
      <c r="AM40" s="130"/>
      <c r="AN40" s="130"/>
      <c r="AO40" s="130"/>
      <c r="AP40" s="130"/>
      <c r="AQ40" s="130"/>
      <c r="AR40" s="130"/>
      <c r="AS40" s="130"/>
      <c r="AT40" s="130"/>
      <c r="AU40" s="130"/>
      <c r="AV40" s="130"/>
      <c r="AW40" s="130"/>
      <c r="AX40" s="130"/>
      <c r="AY40" s="130"/>
      <c r="ALQ40" s="2" t="e">
        <v>#N/A</v>
      </c>
    </row>
    <row r="41" spans="1:1005" ht="15" x14ac:dyDescent="0.25">
      <c r="A41" s="263">
        <v>46082</v>
      </c>
      <c r="B41" s="271"/>
      <c r="C41" s="271">
        <v>35</v>
      </c>
      <c r="D41" s="276">
        <v>38</v>
      </c>
      <c r="E41" s="108">
        <v>40.082999999999998</v>
      </c>
      <c r="F41" s="108">
        <v>45.834000000000003</v>
      </c>
      <c r="G41" s="108">
        <v>41.557000000000002</v>
      </c>
      <c r="H41" s="108">
        <v>43.835000000000001</v>
      </c>
      <c r="I41" s="108">
        <v>41.81</v>
      </c>
      <c r="J41" s="108">
        <v>35.674999999999997</v>
      </c>
      <c r="K41" s="108">
        <v>30.917999999999999</v>
      </c>
      <c r="L41" s="108">
        <v>29.204999999999998</v>
      </c>
      <c r="M41" s="108">
        <v>21.337</v>
      </c>
      <c r="N41" s="108">
        <v>27.651</v>
      </c>
      <c r="O41" s="108">
        <v>44.124000000000002</v>
      </c>
      <c r="P41" s="108">
        <v>24.908999999999999</v>
      </c>
      <c r="Q41" s="108">
        <v>28.184000000000001</v>
      </c>
      <c r="R41" s="108">
        <v>52.234999999999999</v>
      </c>
      <c r="S41" s="108">
        <v>17.347999999999999</v>
      </c>
      <c r="T41" s="108">
        <v>41.279000000000003</v>
      </c>
      <c r="U41" s="108">
        <v>23.608000000000001</v>
      </c>
      <c r="V41" s="108">
        <v>30.173999999999999</v>
      </c>
      <c r="W41" s="108">
        <v>37.533999999999999</v>
      </c>
      <c r="X41" s="108">
        <v>20.488</v>
      </c>
      <c r="Y41" s="108">
        <v>26.425000000000001</v>
      </c>
      <c r="Z41" s="108">
        <v>48.46</v>
      </c>
      <c r="AA41" s="108">
        <v>37.029000000000003</v>
      </c>
      <c r="AB41" s="108">
        <v>57.021999999999998</v>
      </c>
      <c r="AC41" s="108">
        <v>29.288</v>
      </c>
      <c r="AD41" s="108">
        <v>19.370999999999999</v>
      </c>
      <c r="AE41" s="108">
        <v>34.344000000000001</v>
      </c>
      <c r="AF41" s="108">
        <v>28.224</v>
      </c>
      <c r="AG41" s="109">
        <v>31.722999999999999</v>
      </c>
      <c r="AH41" s="109">
        <v>29.844999999999999</v>
      </c>
      <c r="AI41" s="130"/>
      <c r="AJ41" s="130"/>
      <c r="AK41" s="130"/>
      <c r="AL41" s="130"/>
      <c r="AM41" s="130"/>
      <c r="AN41" s="130"/>
      <c r="AO41" s="130"/>
      <c r="AP41" s="130"/>
      <c r="AQ41" s="130"/>
      <c r="AR41" s="130"/>
      <c r="AS41" s="130"/>
      <c r="AT41" s="130"/>
      <c r="AU41" s="130"/>
      <c r="AV41" s="130"/>
      <c r="AW41" s="130"/>
      <c r="AX41" s="130"/>
      <c r="AY41" s="130"/>
      <c r="ALQ41" s="2" t="e">
        <v>#N/A</v>
      </c>
    </row>
    <row r="42" spans="1:1005" ht="15" x14ac:dyDescent="0.25">
      <c r="A42" s="263">
        <v>46113</v>
      </c>
      <c r="B42" s="271"/>
      <c r="C42" s="271">
        <v>64</v>
      </c>
      <c r="D42" s="276">
        <v>78</v>
      </c>
      <c r="E42" s="108">
        <v>72.652000000000001</v>
      </c>
      <c r="F42" s="108">
        <v>55.206000000000003</v>
      </c>
      <c r="G42" s="108">
        <v>95.706000000000003</v>
      </c>
      <c r="H42" s="108">
        <v>77.819999999999993</v>
      </c>
      <c r="I42" s="108">
        <v>60.57</v>
      </c>
      <c r="J42" s="108">
        <v>47.901000000000003</v>
      </c>
      <c r="K42" s="108">
        <v>84.081999999999994</v>
      </c>
      <c r="L42" s="108">
        <v>58.866</v>
      </c>
      <c r="M42" s="108">
        <v>53.37</v>
      </c>
      <c r="N42" s="108">
        <v>49.052</v>
      </c>
      <c r="O42" s="108">
        <v>92.328999999999994</v>
      </c>
      <c r="P42" s="108">
        <v>60.253</v>
      </c>
      <c r="Q42" s="108">
        <v>86.593999999999994</v>
      </c>
      <c r="R42" s="108">
        <v>83.938999999999993</v>
      </c>
      <c r="S42" s="108">
        <v>46.442999999999998</v>
      </c>
      <c r="T42" s="108">
        <v>60.951000000000001</v>
      </c>
      <c r="U42" s="108">
        <v>52.661000000000001</v>
      </c>
      <c r="V42" s="108">
        <v>62.500999999999998</v>
      </c>
      <c r="W42" s="108">
        <v>81.075999999999993</v>
      </c>
      <c r="X42" s="108">
        <v>37.369</v>
      </c>
      <c r="Y42" s="108">
        <v>63.73</v>
      </c>
      <c r="Z42" s="108">
        <v>76.025999999999996</v>
      </c>
      <c r="AA42" s="108">
        <v>60.122999999999998</v>
      </c>
      <c r="AB42" s="108">
        <v>106.889</v>
      </c>
      <c r="AC42" s="108">
        <v>46.079000000000001</v>
      </c>
      <c r="AD42" s="108">
        <v>69.191999999999993</v>
      </c>
      <c r="AE42" s="108">
        <v>49.204999999999998</v>
      </c>
      <c r="AF42" s="108">
        <v>50.390999999999998</v>
      </c>
      <c r="AG42" s="109">
        <v>66.069999999999993</v>
      </c>
      <c r="AH42" s="109">
        <v>63.304000000000002</v>
      </c>
      <c r="AI42" s="130"/>
      <c r="AJ42" s="130"/>
      <c r="AK42" s="130"/>
      <c r="AL42" s="130"/>
      <c r="AM42" s="130"/>
      <c r="AN42" s="130"/>
      <c r="AO42" s="130"/>
      <c r="AP42" s="130"/>
      <c r="AQ42" s="130"/>
      <c r="AR42" s="130"/>
      <c r="AS42" s="130"/>
      <c r="AT42" s="130"/>
      <c r="AU42" s="130"/>
      <c r="AV42" s="130"/>
      <c r="AW42" s="130"/>
      <c r="AX42" s="130"/>
      <c r="AY42" s="130"/>
      <c r="ALQ42" s="2" t="e">
        <v>#N/A</v>
      </c>
    </row>
    <row r="43" spans="1:1005" ht="15" x14ac:dyDescent="0.25">
      <c r="A43" s="263">
        <v>46143</v>
      </c>
      <c r="B43" s="271"/>
      <c r="C43" s="271">
        <v>159</v>
      </c>
      <c r="D43" s="276">
        <v>204</v>
      </c>
      <c r="E43" s="108">
        <v>204.08500000000001</v>
      </c>
      <c r="F43" s="109">
        <v>231.88399999999999</v>
      </c>
      <c r="G43" s="109">
        <v>354.31200000000001</v>
      </c>
      <c r="H43" s="109">
        <v>310.375</v>
      </c>
      <c r="I43" s="109">
        <v>186.12299999999999</v>
      </c>
      <c r="J43" s="109">
        <v>197.46299999999999</v>
      </c>
      <c r="K43" s="109">
        <v>239.67099999999999</v>
      </c>
      <c r="L43" s="109">
        <v>236.74600000000001</v>
      </c>
      <c r="M43" s="109">
        <v>91.852000000000004</v>
      </c>
      <c r="N43" s="109">
        <v>152.822</v>
      </c>
      <c r="O43" s="109">
        <v>220.631</v>
      </c>
      <c r="P43" s="109">
        <v>249.803</v>
      </c>
      <c r="Q43" s="109">
        <v>227.971</v>
      </c>
      <c r="R43" s="109">
        <v>218.244</v>
      </c>
      <c r="S43" s="109">
        <v>230.77799999999999</v>
      </c>
      <c r="T43" s="109">
        <v>292.99400000000003</v>
      </c>
      <c r="U43" s="109">
        <v>113.01</v>
      </c>
      <c r="V43" s="109">
        <v>137.42400000000001</v>
      </c>
      <c r="W43" s="109">
        <v>140.84100000000001</v>
      </c>
      <c r="X43" s="109">
        <v>101.06</v>
      </c>
      <c r="Y43" s="109">
        <v>222.56800000000001</v>
      </c>
      <c r="Z43" s="109">
        <v>153.179</v>
      </c>
      <c r="AA43" s="109">
        <v>157.95099999999999</v>
      </c>
      <c r="AB43" s="109">
        <v>238.32499999999999</v>
      </c>
      <c r="AC43" s="109">
        <v>159.48599999999999</v>
      </c>
      <c r="AD43" s="109">
        <v>176.30500000000001</v>
      </c>
      <c r="AE43" s="109">
        <v>178.28200000000001</v>
      </c>
      <c r="AF43" s="109">
        <v>121.23</v>
      </c>
      <c r="AG43" s="109">
        <v>202.691</v>
      </c>
      <c r="AH43" s="109">
        <v>251.31</v>
      </c>
      <c r="AI43" s="130"/>
      <c r="AJ43" s="130"/>
      <c r="AK43" s="130"/>
      <c r="AL43" s="130"/>
      <c r="AM43" s="130"/>
      <c r="AN43" s="130"/>
      <c r="AO43" s="130"/>
      <c r="AP43" s="130"/>
      <c r="AQ43" s="130"/>
      <c r="AR43" s="130"/>
      <c r="AS43" s="130"/>
      <c r="AT43" s="130"/>
      <c r="AU43" s="130"/>
      <c r="AV43" s="130"/>
      <c r="AW43" s="130"/>
      <c r="AX43" s="130"/>
      <c r="AY43" s="130"/>
      <c r="ALQ43" s="2" t="e">
        <v>#N/A</v>
      </c>
    </row>
    <row r="44" spans="1:1005" ht="15" x14ac:dyDescent="0.25">
      <c r="A44" s="263">
        <v>46174</v>
      </c>
      <c r="B44" s="271"/>
      <c r="C44" s="271">
        <v>165</v>
      </c>
      <c r="D44" s="276">
        <v>251</v>
      </c>
      <c r="E44" s="108">
        <v>214.59299999999999</v>
      </c>
      <c r="F44" s="109">
        <v>563.83900000000006</v>
      </c>
      <c r="G44" s="109">
        <v>306.036</v>
      </c>
      <c r="H44" s="109">
        <v>480.29199999999997</v>
      </c>
      <c r="I44" s="109">
        <v>207.49799999999999</v>
      </c>
      <c r="J44" s="109">
        <v>318.04300000000001</v>
      </c>
      <c r="K44" s="109">
        <v>148.97300000000001</v>
      </c>
      <c r="L44" s="109">
        <v>185.101</v>
      </c>
      <c r="M44" s="109">
        <v>57.274999999999999</v>
      </c>
      <c r="N44" s="109">
        <v>212.17500000000001</v>
      </c>
      <c r="O44" s="109">
        <v>135.42599999999999</v>
      </c>
      <c r="P44" s="109">
        <v>278.88600000000002</v>
      </c>
      <c r="Q44" s="109">
        <v>181.48400000000001</v>
      </c>
      <c r="R44" s="109">
        <v>163.66300000000001</v>
      </c>
      <c r="S44" s="109">
        <v>468.11200000000002</v>
      </c>
      <c r="T44" s="109">
        <v>254.48400000000001</v>
      </c>
      <c r="U44" s="109">
        <v>259.928</v>
      </c>
      <c r="V44" s="109">
        <v>412.05500000000001</v>
      </c>
      <c r="W44" s="109">
        <v>52.405000000000001</v>
      </c>
      <c r="X44" s="109">
        <v>148.51499999999999</v>
      </c>
      <c r="Y44" s="109">
        <v>327.15699999999998</v>
      </c>
      <c r="Z44" s="109">
        <v>340.37299999999999</v>
      </c>
      <c r="AA44" s="109">
        <v>281.45999999999998</v>
      </c>
      <c r="AB44" s="109">
        <v>382.07600000000002</v>
      </c>
      <c r="AC44" s="109">
        <v>74.656999999999996</v>
      </c>
      <c r="AD44" s="109">
        <v>387.32400000000001</v>
      </c>
      <c r="AE44" s="109">
        <v>187.37100000000001</v>
      </c>
      <c r="AF44" s="109">
        <v>261.82</v>
      </c>
      <c r="AG44" s="109">
        <v>161.00700000000001</v>
      </c>
      <c r="AH44" s="109">
        <v>411.93799999999999</v>
      </c>
      <c r="AI44" s="130"/>
      <c r="AJ44" s="130"/>
      <c r="AK44" s="130"/>
      <c r="AL44" s="130"/>
      <c r="AM44" s="130"/>
      <c r="AN44" s="130"/>
      <c r="AO44" s="130"/>
      <c r="AP44" s="130"/>
      <c r="AQ44" s="130"/>
      <c r="AR44" s="130"/>
      <c r="AS44" s="130"/>
      <c r="AT44" s="130"/>
      <c r="AU44" s="130"/>
      <c r="AV44" s="130"/>
      <c r="AW44" s="130"/>
      <c r="AX44" s="130"/>
      <c r="AY44" s="130"/>
      <c r="ALQ44" s="2" t="e">
        <v>#N/A</v>
      </c>
    </row>
    <row r="45" spans="1:1005" ht="15" x14ac:dyDescent="0.25">
      <c r="A45" s="263">
        <v>46204</v>
      </c>
      <c r="B45" s="271"/>
      <c r="C45" s="271">
        <v>53</v>
      </c>
      <c r="D45" s="276">
        <v>86</v>
      </c>
      <c r="E45" s="108">
        <v>65.399000000000001</v>
      </c>
      <c r="F45" s="109">
        <v>435.69499999999999</v>
      </c>
      <c r="G45" s="109">
        <v>108.914</v>
      </c>
      <c r="H45" s="109">
        <v>169.518</v>
      </c>
      <c r="I45" s="109">
        <v>99.647000000000006</v>
      </c>
      <c r="J45" s="109">
        <v>214.06700000000001</v>
      </c>
      <c r="K45" s="109">
        <v>49.735999999999997</v>
      </c>
      <c r="L45" s="109">
        <v>57.567</v>
      </c>
      <c r="M45" s="109">
        <v>24.21</v>
      </c>
      <c r="N45" s="109">
        <v>56.523000000000003</v>
      </c>
      <c r="O45" s="109">
        <v>52.591000000000001</v>
      </c>
      <c r="P45" s="109">
        <v>111.62</v>
      </c>
      <c r="Q45" s="109">
        <v>69.744</v>
      </c>
      <c r="R45" s="109">
        <v>63.180999999999997</v>
      </c>
      <c r="S45" s="109">
        <v>206.988</v>
      </c>
      <c r="T45" s="109">
        <v>131.565</v>
      </c>
      <c r="U45" s="109">
        <v>70.349000000000004</v>
      </c>
      <c r="V45" s="109">
        <v>228.215</v>
      </c>
      <c r="W45" s="109">
        <v>27.469000000000001</v>
      </c>
      <c r="X45" s="109">
        <v>55.125999999999998</v>
      </c>
      <c r="Y45" s="109">
        <v>100.663</v>
      </c>
      <c r="Z45" s="109">
        <v>118.33499999999999</v>
      </c>
      <c r="AA45" s="109">
        <v>90.31</v>
      </c>
      <c r="AB45" s="109">
        <v>129.495</v>
      </c>
      <c r="AC45" s="109">
        <v>32.262999999999998</v>
      </c>
      <c r="AD45" s="109">
        <v>259.61099999999999</v>
      </c>
      <c r="AE45" s="109">
        <v>58.292000000000002</v>
      </c>
      <c r="AF45" s="109">
        <v>120.10599999999999</v>
      </c>
      <c r="AG45" s="109">
        <v>65.695999999999998</v>
      </c>
      <c r="AH45" s="109">
        <v>192.267</v>
      </c>
      <c r="AI45" s="130"/>
      <c r="AJ45" s="130"/>
      <c r="AK45" s="130"/>
      <c r="AL45" s="130"/>
      <c r="AM45" s="130"/>
      <c r="AN45" s="130"/>
      <c r="AO45" s="130"/>
      <c r="AP45" s="130"/>
      <c r="AQ45" s="130"/>
      <c r="AR45" s="130"/>
      <c r="AS45" s="130"/>
      <c r="AT45" s="130"/>
      <c r="AU45" s="130"/>
      <c r="AV45" s="130"/>
      <c r="AW45" s="130"/>
      <c r="AX45" s="130"/>
      <c r="AY45" s="130"/>
      <c r="ALQ45" s="2" t="e">
        <v>#N/A</v>
      </c>
    </row>
    <row r="46" spans="1:1005" ht="15" x14ac:dyDescent="0.25">
      <c r="A46" s="263">
        <v>46235</v>
      </c>
      <c r="B46" s="271"/>
      <c r="C46" s="271">
        <v>42</v>
      </c>
      <c r="D46" s="276">
        <v>55</v>
      </c>
      <c r="E46" s="108">
        <v>42.545000000000002</v>
      </c>
      <c r="F46" s="109">
        <v>127.337</v>
      </c>
      <c r="G46" s="109">
        <v>53.707999999999998</v>
      </c>
      <c r="H46" s="109">
        <v>82.23</v>
      </c>
      <c r="I46" s="109">
        <v>50.908999999999999</v>
      </c>
      <c r="J46" s="109">
        <v>89.195999999999998</v>
      </c>
      <c r="K46" s="109">
        <v>44.279000000000003</v>
      </c>
      <c r="L46" s="109">
        <v>51.749000000000002</v>
      </c>
      <c r="M46" s="109">
        <v>21.265999999999998</v>
      </c>
      <c r="N46" s="109">
        <v>41.709000000000003</v>
      </c>
      <c r="O46" s="109">
        <v>36.994</v>
      </c>
      <c r="P46" s="109">
        <v>57.688000000000002</v>
      </c>
      <c r="Q46" s="109">
        <v>49.374000000000002</v>
      </c>
      <c r="R46" s="109">
        <v>46.273000000000003</v>
      </c>
      <c r="S46" s="109">
        <v>77.182000000000002</v>
      </c>
      <c r="T46" s="109">
        <v>54.030999999999999</v>
      </c>
      <c r="U46" s="109">
        <v>49.582999999999998</v>
      </c>
      <c r="V46" s="109">
        <v>70.367999999999995</v>
      </c>
      <c r="W46" s="109">
        <v>28.274000000000001</v>
      </c>
      <c r="X46" s="109">
        <v>39.720999999999997</v>
      </c>
      <c r="Y46" s="109">
        <v>56.381</v>
      </c>
      <c r="Z46" s="109">
        <v>53.421999999999997</v>
      </c>
      <c r="AA46" s="109">
        <v>52.752000000000002</v>
      </c>
      <c r="AB46" s="109">
        <v>63.552999999999997</v>
      </c>
      <c r="AC46" s="109">
        <v>26.858000000000001</v>
      </c>
      <c r="AD46" s="109">
        <v>82.159000000000006</v>
      </c>
      <c r="AE46" s="109">
        <v>38.862000000000002</v>
      </c>
      <c r="AF46" s="109">
        <v>55.424999999999997</v>
      </c>
      <c r="AG46" s="109">
        <v>52.978000000000002</v>
      </c>
      <c r="AH46" s="109">
        <v>69.144000000000005</v>
      </c>
      <c r="AI46" s="130"/>
      <c r="AJ46" s="130"/>
      <c r="AK46" s="130"/>
      <c r="AL46" s="130"/>
      <c r="AM46" s="130"/>
      <c r="AN46" s="130"/>
      <c r="AO46" s="130"/>
      <c r="AP46" s="130"/>
      <c r="AQ46" s="130"/>
      <c r="AR46" s="130"/>
      <c r="AS46" s="130"/>
      <c r="AT46" s="130"/>
      <c r="AU46" s="130"/>
      <c r="AV46" s="130"/>
      <c r="AW46" s="130"/>
      <c r="AX46" s="130"/>
      <c r="AY46" s="130"/>
      <c r="ALQ46" s="2" t="e">
        <v>#N/A</v>
      </c>
    </row>
    <row r="47" spans="1:1005" ht="15" x14ac:dyDescent="0.25">
      <c r="A47" s="263">
        <v>46266</v>
      </c>
      <c r="B47" s="271"/>
      <c r="C47" s="271">
        <v>28</v>
      </c>
      <c r="D47" s="276">
        <v>35</v>
      </c>
      <c r="E47" s="108">
        <v>33.829000000000001</v>
      </c>
      <c r="F47" s="109">
        <v>62.984999999999999</v>
      </c>
      <c r="G47" s="109">
        <v>39.026000000000003</v>
      </c>
      <c r="H47" s="109">
        <v>55.174999999999997</v>
      </c>
      <c r="I47" s="109">
        <v>32.689</v>
      </c>
      <c r="J47" s="109">
        <v>47.069000000000003</v>
      </c>
      <c r="K47" s="109">
        <v>32.746000000000002</v>
      </c>
      <c r="L47" s="109">
        <v>30.358000000000001</v>
      </c>
      <c r="M47" s="109">
        <v>20.385999999999999</v>
      </c>
      <c r="N47" s="109">
        <v>54.253999999999998</v>
      </c>
      <c r="O47" s="109">
        <v>32.744</v>
      </c>
      <c r="P47" s="109">
        <v>36.841000000000001</v>
      </c>
      <c r="Q47" s="109">
        <v>36.317999999999998</v>
      </c>
      <c r="R47" s="109">
        <v>39.716999999999999</v>
      </c>
      <c r="S47" s="109">
        <v>43.567</v>
      </c>
      <c r="T47" s="109">
        <v>35.9</v>
      </c>
      <c r="U47" s="109">
        <v>28.704000000000001</v>
      </c>
      <c r="V47" s="109">
        <v>39.703000000000003</v>
      </c>
      <c r="W47" s="109">
        <v>23.146999999999998</v>
      </c>
      <c r="X47" s="109">
        <v>52.54</v>
      </c>
      <c r="Y47" s="109">
        <v>50.265000000000001</v>
      </c>
      <c r="Z47" s="109">
        <v>38.317</v>
      </c>
      <c r="AA47" s="109">
        <v>34.462000000000003</v>
      </c>
      <c r="AB47" s="109">
        <v>38.463999999999999</v>
      </c>
      <c r="AC47" s="109">
        <v>21.709</v>
      </c>
      <c r="AD47" s="109">
        <v>42.707000000000001</v>
      </c>
      <c r="AE47" s="109">
        <v>36.246000000000002</v>
      </c>
      <c r="AF47" s="109">
        <v>33.677999999999997</v>
      </c>
      <c r="AG47" s="109">
        <v>38.975000000000001</v>
      </c>
      <c r="AH47" s="109">
        <v>49.003999999999998</v>
      </c>
      <c r="AI47" s="130"/>
      <c r="AJ47" s="130"/>
      <c r="AK47" s="130"/>
      <c r="AL47" s="130"/>
      <c r="AM47" s="130"/>
      <c r="AN47" s="130"/>
      <c r="AO47" s="130"/>
      <c r="AP47" s="130"/>
      <c r="AQ47" s="130"/>
      <c r="AR47" s="130"/>
      <c r="AS47" s="130"/>
      <c r="AT47" s="130"/>
      <c r="AU47" s="130"/>
      <c r="AV47" s="130"/>
      <c r="AW47" s="130"/>
      <c r="AX47" s="130"/>
      <c r="AY47" s="130"/>
      <c r="ALQ47" s="2" t="e">
        <v>#N/A</v>
      </c>
    </row>
    <row r="48" spans="1:1005" ht="15" x14ac:dyDescent="0.25">
      <c r="A48" s="263">
        <v>46296</v>
      </c>
      <c r="B48" s="271"/>
      <c r="C48" s="271">
        <v>31</v>
      </c>
      <c r="D48" s="276">
        <v>36</v>
      </c>
      <c r="E48" s="108">
        <v>39.936</v>
      </c>
      <c r="F48" s="109">
        <v>59.847000000000001</v>
      </c>
      <c r="G48" s="109">
        <v>45.866999999999997</v>
      </c>
      <c r="H48" s="109">
        <v>55.975999999999999</v>
      </c>
      <c r="I48" s="109">
        <v>41.566000000000003</v>
      </c>
      <c r="J48" s="109">
        <v>37.914000000000001</v>
      </c>
      <c r="K48" s="109">
        <v>29.102</v>
      </c>
      <c r="L48" s="109">
        <v>28.844999999999999</v>
      </c>
      <c r="M48" s="109">
        <v>28.513999999999999</v>
      </c>
      <c r="N48" s="109">
        <v>33.426000000000002</v>
      </c>
      <c r="O48" s="109">
        <v>30.780999999999999</v>
      </c>
      <c r="P48" s="109">
        <v>48.94</v>
      </c>
      <c r="Q48" s="109">
        <v>57.707000000000001</v>
      </c>
      <c r="R48" s="109">
        <v>39.970999999999997</v>
      </c>
      <c r="S48" s="109">
        <v>39.610999999999997</v>
      </c>
      <c r="T48" s="109">
        <v>37.612000000000002</v>
      </c>
      <c r="U48" s="109">
        <v>29.48</v>
      </c>
      <c r="V48" s="109">
        <v>38.360999999999997</v>
      </c>
      <c r="W48" s="109">
        <v>22.327999999999999</v>
      </c>
      <c r="X48" s="109">
        <v>47.863999999999997</v>
      </c>
      <c r="Y48" s="109">
        <v>58.475000000000001</v>
      </c>
      <c r="Z48" s="109">
        <v>32.820999999999998</v>
      </c>
      <c r="AA48" s="109">
        <v>30.158000000000001</v>
      </c>
      <c r="AB48" s="109">
        <v>39.646999999999998</v>
      </c>
      <c r="AC48" s="109">
        <v>24.082000000000001</v>
      </c>
      <c r="AD48" s="109">
        <v>36.665999999999997</v>
      </c>
      <c r="AE48" s="109">
        <v>34.588000000000001</v>
      </c>
      <c r="AF48" s="109">
        <v>28.518000000000001</v>
      </c>
      <c r="AG48" s="109">
        <v>28.352</v>
      </c>
      <c r="AH48" s="109">
        <v>44.057000000000002</v>
      </c>
      <c r="AI48" s="130"/>
      <c r="AJ48" s="130"/>
      <c r="AK48" s="130"/>
      <c r="AL48" s="130"/>
      <c r="AM48" s="130"/>
      <c r="AN48" s="130"/>
      <c r="AO48" s="130"/>
      <c r="AP48" s="130"/>
      <c r="AQ48" s="130"/>
      <c r="AR48" s="130"/>
      <c r="AS48" s="130"/>
      <c r="AT48" s="130"/>
      <c r="AU48" s="130"/>
      <c r="AV48" s="130"/>
      <c r="AW48" s="130"/>
      <c r="AX48" s="130"/>
      <c r="AY48" s="130"/>
      <c r="ALQ48" s="2" t="e">
        <v>#N/A</v>
      </c>
    </row>
    <row r="49" spans="1:1005" ht="15" x14ac:dyDescent="0.25">
      <c r="A49" s="263">
        <v>46327</v>
      </c>
      <c r="B49" s="271"/>
      <c r="C49" s="271">
        <v>29</v>
      </c>
      <c r="D49" s="276">
        <v>31</v>
      </c>
      <c r="E49" s="108">
        <v>31.414999999999999</v>
      </c>
      <c r="F49" s="109">
        <v>43.948999999999998</v>
      </c>
      <c r="G49" s="109">
        <v>39.286000000000001</v>
      </c>
      <c r="H49" s="109">
        <v>42.67</v>
      </c>
      <c r="I49" s="109">
        <v>34.619</v>
      </c>
      <c r="J49" s="109">
        <v>30.210999999999999</v>
      </c>
      <c r="K49" s="109">
        <v>25.547000000000001</v>
      </c>
      <c r="L49" s="109">
        <v>28.422000000000001</v>
      </c>
      <c r="M49" s="109">
        <v>18.855</v>
      </c>
      <c r="N49" s="109">
        <v>24.74</v>
      </c>
      <c r="O49" s="109">
        <v>27.853000000000002</v>
      </c>
      <c r="P49" s="109">
        <v>37.734999999999999</v>
      </c>
      <c r="Q49" s="109">
        <v>41.61</v>
      </c>
      <c r="R49" s="109">
        <v>33.253</v>
      </c>
      <c r="S49" s="109">
        <v>33.744</v>
      </c>
      <c r="T49" s="109">
        <v>33.359000000000002</v>
      </c>
      <c r="U49" s="109">
        <v>29.722000000000001</v>
      </c>
      <c r="V49" s="109">
        <v>31.675000000000001</v>
      </c>
      <c r="W49" s="109">
        <v>18.597999999999999</v>
      </c>
      <c r="X49" s="109">
        <v>30.867000000000001</v>
      </c>
      <c r="Y49" s="109">
        <v>36.813000000000002</v>
      </c>
      <c r="Z49" s="109">
        <v>29.559000000000001</v>
      </c>
      <c r="AA49" s="109">
        <v>25.983000000000001</v>
      </c>
      <c r="AB49" s="109">
        <v>33.515000000000001</v>
      </c>
      <c r="AC49" s="109">
        <v>22.53</v>
      </c>
      <c r="AD49" s="109">
        <v>31.704999999999998</v>
      </c>
      <c r="AE49" s="109">
        <v>36.622</v>
      </c>
      <c r="AF49" s="109">
        <v>26.888999999999999</v>
      </c>
      <c r="AG49" s="109">
        <v>24.167999999999999</v>
      </c>
      <c r="AH49" s="109">
        <v>36.134</v>
      </c>
      <c r="AI49" s="130"/>
      <c r="AJ49" s="130"/>
      <c r="AK49" s="130"/>
      <c r="AL49" s="130"/>
      <c r="AM49" s="130"/>
      <c r="AN49" s="130"/>
      <c r="AO49" s="130"/>
      <c r="AP49" s="130"/>
      <c r="AQ49" s="130"/>
      <c r="AR49" s="130"/>
      <c r="AS49" s="130"/>
      <c r="AT49" s="130"/>
      <c r="AU49" s="130"/>
      <c r="AV49" s="130"/>
      <c r="AW49" s="130"/>
      <c r="AX49" s="130"/>
      <c r="AY49" s="130"/>
      <c r="ALQ49" s="2" t="e">
        <v>#N/A</v>
      </c>
    </row>
    <row r="50" spans="1:1005" ht="15" x14ac:dyDescent="0.25">
      <c r="A50" s="263">
        <v>46357</v>
      </c>
      <c r="B50" s="271"/>
      <c r="C50" s="271">
        <v>26</v>
      </c>
      <c r="D50" s="276">
        <v>26</v>
      </c>
      <c r="E50" s="108">
        <v>25.81</v>
      </c>
      <c r="F50" s="109">
        <v>39.933</v>
      </c>
      <c r="G50" s="109">
        <v>32.716000000000001</v>
      </c>
      <c r="H50" s="109">
        <v>34.210999999999999</v>
      </c>
      <c r="I50" s="109">
        <v>31.45</v>
      </c>
      <c r="J50" s="109">
        <v>26.655000000000001</v>
      </c>
      <c r="K50" s="109">
        <v>22.491</v>
      </c>
      <c r="L50" s="109">
        <v>22.946999999999999</v>
      </c>
      <c r="M50" s="109">
        <v>16.233000000000001</v>
      </c>
      <c r="N50" s="109">
        <v>22.213000000000001</v>
      </c>
      <c r="O50" s="109">
        <v>22.878</v>
      </c>
      <c r="P50" s="109">
        <v>27.96</v>
      </c>
      <c r="Q50" s="109">
        <v>29.064</v>
      </c>
      <c r="R50" s="109">
        <v>24.074999999999999</v>
      </c>
      <c r="S50" s="109">
        <v>29.712</v>
      </c>
      <c r="T50" s="109">
        <v>27.335000000000001</v>
      </c>
      <c r="U50" s="109">
        <v>24.878</v>
      </c>
      <c r="V50" s="109">
        <v>27.594000000000001</v>
      </c>
      <c r="W50" s="109">
        <v>16.788</v>
      </c>
      <c r="X50" s="109">
        <v>23.431999999999999</v>
      </c>
      <c r="Y50" s="109">
        <v>29.355</v>
      </c>
      <c r="Z50" s="109">
        <v>25.99</v>
      </c>
      <c r="AA50" s="109">
        <v>23.745999999999999</v>
      </c>
      <c r="AB50" s="109">
        <v>31.030999999999999</v>
      </c>
      <c r="AC50" s="109">
        <v>18.34</v>
      </c>
      <c r="AD50" s="109">
        <v>29.004999999999999</v>
      </c>
      <c r="AE50" s="109">
        <v>29.152999999999999</v>
      </c>
      <c r="AF50" s="109">
        <v>24.359000000000002</v>
      </c>
      <c r="AG50" s="109">
        <v>21.591000000000001</v>
      </c>
      <c r="AH50" s="109">
        <v>30.283999999999999</v>
      </c>
      <c r="AI50" s="130"/>
      <c r="AJ50" s="130"/>
      <c r="AK50" s="130"/>
      <c r="AL50" s="130"/>
      <c r="AM50" s="130"/>
      <c r="AN50" s="130"/>
      <c r="AO50" s="130"/>
      <c r="AP50" s="130"/>
      <c r="AQ50" s="130"/>
      <c r="AR50" s="130"/>
      <c r="AS50" s="130"/>
      <c r="AT50" s="130"/>
      <c r="AU50" s="130"/>
      <c r="AV50" s="130"/>
      <c r="AW50" s="130"/>
      <c r="AX50" s="130"/>
      <c r="AY50" s="130"/>
      <c r="ALQ50" s="2" t="e">
        <v>#N/A</v>
      </c>
    </row>
    <row r="51" spans="1:1005" ht="15" x14ac:dyDescent="0.25">
      <c r="A51" s="263">
        <v>46388</v>
      </c>
      <c r="B51" s="271"/>
      <c r="C51" s="271">
        <v>24</v>
      </c>
      <c r="D51" s="276">
        <v>25</v>
      </c>
      <c r="E51" s="108">
        <v>23.361000000000001</v>
      </c>
      <c r="F51" s="109">
        <v>33.978999999999999</v>
      </c>
      <c r="G51" s="109">
        <v>28.082000000000001</v>
      </c>
      <c r="H51" s="109">
        <v>30.337</v>
      </c>
      <c r="I51" s="109">
        <v>27.181000000000001</v>
      </c>
      <c r="J51" s="109">
        <v>26.26</v>
      </c>
      <c r="K51" s="109">
        <v>20.838000000000001</v>
      </c>
      <c r="L51" s="109">
        <v>20.048999999999999</v>
      </c>
      <c r="M51" s="109">
        <v>15.478999999999999</v>
      </c>
      <c r="N51" s="109">
        <v>20.047000000000001</v>
      </c>
      <c r="O51" s="109">
        <v>21.858000000000001</v>
      </c>
      <c r="P51" s="109">
        <v>24.201000000000001</v>
      </c>
      <c r="Q51" s="109">
        <v>24.658999999999999</v>
      </c>
      <c r="R51" s="109">
        <v>20.09</v>
      </c>
      <c r="S51" s="109">
        <v>27.091000000000001</v>
      </c>
      <c r="T51" s="109">
        <v>24.344999999999999</v>
      </c>
      <c r="U51" s="109">
        <v>22.829000000000001</v>
      </c>
      <c r="V51" s="109">
        <v>25.995000000000001</v>
      </c>
      <c r="W51" s="109">
        <v>15.545999999999999</v>
      </c>
      <c r="X51" s="109">
        <v>20.539000000000001</v>
      </c>
      <c r="Y51" s="109">
        <v>25.684000000000001</v>
      </c>
      <c r="Z51" s="109">
        <v>23.937999999999999</v>
      </c>
      <c r="AA51" s="109">
        <v>21.815000000000001</v>
      </c>
      <c r="AB51" s="109">
        <v>26.873999999999999</v>
      </c>
      <c r="AC51" s="109">
        <v>16.832000000000001</v>
      </c>
      <c r="AD51" s="109">
        <v>26.408999999999999</v>
      </c>
      <c r="AE51" s="109">
        <v>23.565999999999999</v>
      </c>
      <c r="AF51" s="109">
        <v>21.872</v>
      </c>
      <c r="AG51" s="109">
        <v>20.155999999999999</v>
      </c>
      <c r="AH51" s="109">
        <v>27.483000000000001</v>
      </c>
      <c r="AI51" s="130"/>
      <c r="AJ51" s="130"/>
      <c r="AK51" s="130"/>
      <c r="AL51" s="130"/>
      <c r="AM51" s="130"/>
      <c r="AN51" s="130"/>
      <c r="AO51" s="130"/>
      <c r="AP51" s="130"/>
      <c r="AQ51" s="130"/>
      <c r="AR51" s="130"/>
      <c r="AS51" s="130"/>
      <c r="AT51" s="130"/>
      <c r="AU51" s="130"/>
      <c r="AV51" s="130"/>
      <c r="AW51" s="130"/>
      <c r="AX51" s="130"/>
      <c r="AY51" s="130"/>
      <c r="ALQ51" s="2" t="e">
        <v>#N/A</v>
      </c>
    </row>
    <row r="52" spans="1:1005" ht="15" x14ac:dyDescent="0.25">
      <c r="A52" s="263">
        <v>46419</v>
      </c>
      <c r="B52" s="271"/>
      <c r="C52" s="271">
        <v>23</v>
      </c>
      <c r="D52" s="276">
        <v>23</v>
      </c>
      <c r="E52" s="108">
        <v>24.734999999999999</v>
      </c>
      <c r="F52" s="109">
        <v>32.124000000000002</v>
      </c>
      <c r="G52" s="109">
        <v>23.024999999999999</v>
      </c>
      <c r="H52" s="109">
        <v>25.893999999999998</v>
      </c>
      <c r="I52" s="109">
        <v>25.53</v>
      </c>
      <c r="J52" s="109">
        <v>25.728000000000002</v>
      </c>
      <c r="K52" s="109">
        <v>19.588000000000001</v>
      </c>
      <c r="L52" s="109">
        <v>16.895</v>
      </c>
      <c r="M52" s="109">
        <v>17.667000000000002</v>
      </c>
      <c r="N52" s="109">
        <v>17.116</v>
      </c>
      <c r="O52" s="109">
        <v>19.298999999999999</v>
      </c>
      <c r="P52" s="109">
        <v>19.779</v>
      </c>
      <c r="Q52" s="109">
        <v>22.608000000000001</v>
      </c>
      <c r="R52" s="109">
        <v>16.341999999999999</v>
      </c>
      <c r="S52" s="109">
        <v>23.497</v>
      </c>
      <c r="T52" s="109">
        <v>20.134</v>
      </c>
      <c r="U52" s="109">
        <v>19.038</v>
      </c>
      <c r="V52" s="109">
        <v>21.664999999999999</v>
      </c>
      <c r="W52" s="109">
        <v>13.539</v>
      </c>
      <c r="X52" s="109">
        <v>19.962</v>
      </c>
      <c r="Y52" s="109">
        <v>29.103999999999999</v>
      </c>
      <c r="Z52" s="109">
        <v>21.786999999999999</v>
      </c>
      <c r="AA52" s="109">
        <v>25.702999999999999</v>
      </c>
      <c r="AB52" s="109">
        <v>27.164999999999999</v>
      </c>
      <c r="AC52" s="109">
        <v>14.372999999999999</v>
      </c>
      <c r="AD52" s="109">
        <v>22.87</v>
      </c>
      <c r="AE52" s="109">
        <v>21.677</v>
      </c>
      <c r="AF52" s="109">
        <v>19.882999999999999</v>
      </c>
      <c r="AG52" s="109">
        <v>18.245000000000001</v>
      </c>
      <c r="AH52" s="109">
        <v>22.908999999999999</v>
      </c>
      <c r="AI52" s="130"/>
      <c r="AJ52" s="130"/>
      <c r="AK52" s="130"/>
      <c r="AL52" s="130"/>
      <c r="AM52" s="130"/>
      <c r="AN52" s="130"/>
      <c r="AO52" s="130"/>
      <c r="AP52" s="130"/>
      <c r="AQ52" s="130"/>
      <c r="AR52" s="130"/>
      <c r="AS52" s="130"/>
      <c r="AT52" s="130"/>
      <c r="AU52" s="130"/>
      <c r="AV52" s="130"/>
      <c r="AW52" s="130"/>
      <c r="AX52" s="130"/>
      <c r="AY52" s="130"/>
      <c r="ALQ52" s="2" t="e">
        <v>#N/A</v>
      </c>
    </row>
    <row r="53" spans="1:1005" ht="15" x14ac:dyDescent="0.25">
      <c r="A53" s="263">
        <v>46447</v>
      </c>
      <c r="B53" s="271"/>
      <c r="C53" s="271">
        <v>35</v>
      </c>
      <c r="D53" s="276">
        <v>38</v>
      </c>
      <c r="E53" s="108">
        <v>45.686</v>
      </c>
      <c r="F53" s="109">
        <v>41.290999999999997</v>
      </c>
      <c r="G53" s="109">
        <v>43.758000000000003</v>
      </c>
      <c r="H53" s="109">
        <v>41.744999999999997</v>
      </c>
      <c r="I53" s="109">
        <v>35.947000000000003</v>
      </c>
      <c r="J53" s="109">
        <v>30.869</v>
      </c>
      <c r="K53" s="109">
        <v>29.16</v>
      </c>
      <c r="L53" s="109">
        <v>21.277999999999999</v>
      </c>
      <c r="M53" s="109">
        <v>27.527999999999999</v>
      </c>
      <c r="N53" s="109">
        <v>42.99</v>
      </c>
      <c r="O53" s="109">
        <v>24.829000000000001</v>
      </c>
      <c r="P53" s="109">
        <v>27.992999999999999</v>
      </c>
      <c r="Q53" s="109">
        <v>52.28</v>
      </c>
      <c r="R53" s="109">
        <v>17.128</v>
      </c>
      <c r="S53" s="109">
        <v>41.296999999999997</v>
      </c>
      <c r="T53" s="109">
        <v>23.498000000000001</v>
      </c>
      <c r="U53" s="109">
        <v>30.523</v>
      </c>
      <c r="V53" s="109">
        <v>36.417999999999999</v>
      </c>
      <c r="W53" s="109">
        <v>20.332999999999998</v>
      </c>
      <c r="X53" s="109">
        <v>26.51</v>
      </c>
      <c r="Y53" s="109">
        <v>48.360999999999997</v>
      </c>
      <c r="Z53" s="109">
        <v>36.472000000000001</v>
      </c>
      <c r="AA53" s="109">
        <v>57.158000000000001</v>
      </c>
      <c r="AB53" s="109">
        <v>29.260999999999999</v>
      </c>
      <c r="AC53" s="109">
        <v>19.381</v>
      </c>
      <c r="AD53" s="109">
        <v>34.192</v>
      </c>
      <c r="AE53" s="109">
        <v>27.984999999999999</v>
      </c>
      <c r="AF53" s="109">
        <v>31.507000000000001</v>
      </c>
      <c r="AG53" s="109">
        <v>29.989000000000001</v>
      </c>
      <c r="AH53" s="109">
        <v>39.451000000000001</v>
      </c>
      <c r="AI53" s="130"/>
      <c r="AJ53" s="130"/>
      <c r="AK53" s="130"/>
      <c r="AL53" s="130"/>
      <c r="AM53" s="130"/>
      <c r="AN53" s="130"/>
      <c r="AO53" s="130"/>
      <c r="AP53" s="130"/>
      <c r="AQ53" s="130"/>
      <c r="AR53" s="130"/>
      <c r="AS53" s="130"/>
      <c r="AT53" s="130"/>
      <c r="AU53" s="130"/>
      <c r="AV53" s="130"/>
      <c r="AW53" s="130"/>
      <c r="AX53" s="130"/>
      <c r="AY53" s="130"/>
      <c r="ALQ53" s="2" t="e">
        <v>#N/A</v>
      </c>
    </row>
    <row r="54" spans="1:1005" ht="15" x14ac:dyDescent="0.25">
      <c r="A54" s="263">
        <v>46478</v>
      </c>
      <c r="B54" s="271"/>
      <c r="C54" s="271">
        <v>64</v>
      </c>
      <c r="D54" s="276">
        <v>78</v>
      </c>
      <c r="E54" s="108">
        <v>55.076999999999998</v>
      </c>
      <c r="F54" s="109">
        <v>94.27</v>
      </c>
      <c r="G54" s="109">
        <v>77.724999999999994</v>
      </c>
      <c r="H54" s="109">
        <v>60.503999999999998</v>
      </c>
      <c r="I54" s="109">
        <v>48.192999999999998</v>
      </c>
      <c r="J54" s="109">
        <v>80.164000000000001</v>
      </c>
      <c r="K54" s="109">
        <v>58.779000000000003</v>
      </c>
      <c r="L54" s="109">
        <v>53.281999999999996</v>
      </c>
      <c r="M54" s="109">
        <v>48.889000000000003</v>
      </c>
      <c r="N54" s="109">
        <v>90.492999999999995</v>
      </c>
      <c r="O54" s="109">
        <v>60.082999999999998</v>
      </c>
      <c r="P54" s="109">
        <v>86.274000000000001</v>
      </c>
      <c r="Q54" s="109">
        <v>83.965000000000003</v>
      </c>
      <c r="R54" s="109">
        <v>45.002000000000002</v>
      </c>
      <c r="S54" s="109">
        <v>60.978999999999999</v>
      </c>
      <c r="T54" s="109">
        <v>52.51</v>
      </c>
      <c r="U54" s="109">
        <v>62.978000000000002</v>
      </c>
      <c r="V54" s="109">
        <v>79.879000000000005</v>
      </c>
      <c r="W54" s="109">
        <v>37.201999999999998</v>
      </c>
      <c r="X54" s="109">
        <v>63.838999999999999</v>
      </c>
      <c r="Y54" s="109">
        <v>75.921000000000006</v>
      </c>
      <c r="Z54" s="109">
        <v>58.305999999999997</v>
      </c>
      <c r="AA54" s="109">
        <v>107.053</v>
      </c>
      <c r="AB54" s="109">
        <v>46.045000000000002</v>
      </c>
      <c r="AC54" s="109">
        <v>69.233000000000004</v>
      </c>
      <c r="AD54" s="109">
        <v>47.716999999999999</v>
      </c>
      <c r="AE54" s="109">
        <v>50.072000000000003</v>
      </c>
      <c r="AF54" s="109">
        <v>65.775999999999996</v>
      </c>
      <c r="AG54" s="109">
        <v>63.491999999999997</v>
      </c>
      <c r="AH54" s="109">
        <v>71.474999999999994</v>
      </c>
      <c r="AI54" s="130"/>
      <c r="AJ54" s="130"/>
      <c r="AK54" s="130"/>
      <c r="AL54" s="130"/>
      <c r="AM54" s="130"/>
      <c r="AN54" s="130"/>
      <c r="AO54" s="130"/>
      <c r="AP54" s="130"/>
      <c r="AQ54" s="130"/>
      <c r="AR54" s="130"/>
      <c r="AS54" s="130"/>
      <c r="AT54" s="130"/>
      <c r="AU54" s="130"/>
      <c r="AV54" s="130"/>
      <c r="AW54" s="130"/>
      <c r="AX54" s="130"/>
      <c r="AY54" s="130"/>
      <c r="ALQ54" s="2" t="e">
        <v>#N/A</v>
      </c>
    </row>
    <row r="55" spans="1:1005" ht="15" x14ac:dyDescent="0.25">
      <c r="A55" s="263">
        <v>46508</v>
      </c>
      <c r="B55" s="271"/>
      <c r="C55" s="271">
        <v>159</v>
      </c>
      <c r="D55" s="276">
        <v>204</v>
      </c>
      <c r="E55" s="108">
        <v>231.63399999999999</v>
      </c>
      <c r="F55" s="109">
        <v>348.50099999999998</v>
      </c>
      <c r="G55" s="109">
        <v>310.24299999999999</v>
      </c>
      <c r="H55" s="109">
        <v>186.065</v>
      </c>
      <c r="I55" s="109">
        <v>197.892</v>
      </c>
      <c r="J55" s="109">
        <v>236.578</v>
      </c>
      <c r="K55" s="109">
        <v>236.655</v>
      </c>
      <c r="L55" s="109">
        <v>91.8</v>
      </c>
      <c r="M55" s="109">
        <v>152.64099999999999</v>
      </c>
      <c r="N55" s="109">
        <v>217.59100000000001</v>
      </c>
      <c r="O55" s="109">
        <v>249.56800000000001</v>
      </c>
      <c r="P55" s="109">
        <v>227.738</v>
      </c>
      <c r="Q55" s="109">
        <v>218.25800000000001</v>
      </c>
      <c r="R55" s="109">
        <v>219.42</v>
      </c>
      <c r="S55" s="109">
        <v>293.02499999999998</v>
      </c>
      <c r="T55" s="109">
        <v>112.878</v>
      </c>
      <c r="U55" s="109">
        <v>137.89699999999999</v>
      </c>
      <c r="V55" s="109">
        <v>140.459</v>
      </c>
      <c r="W55" s="109">
        <v>100.86499999999999</v>
      </c>
      <c r="X55" s="109">
        <v>222.685</v>
      </c>
      <c r="Y55" s="109">
        <v>153.02699999999999</v>
      </c>
      <c r="Z55" s="109">
        <v>152.857</v>
      </c>
      <c r="AA55" s="109">
        <v>238.459</v>
      </c>
      <c r="AB55" s="109">
        <v>159.45400000000001</v>
      </c>
      <c r="AC55" s="109">
        <v>176.33799999999999</v>
      </c>
      <c r="AD55" s="109">
        <v>171.42099999999999</v>
      </c>
      <c r="AE55" s="109">
        <v>120.92700000000001</v>
      </c>
      <c r="AF55" s="109">
        <v>202.48</v>
      </c>
      <c r="AG55" s="109">
        <v>251.39699999999999</v>
      </c>
      <c r="AH55" s="109">
        <v>197.21700000000001</v>
      </c>
      <c r="AI55" s="130"/>
      <c r="AJ55" s="130"/>
      <c r="AK55" s="130"/>
      <c r="AL55" s="130"/>
      <c r="AM55" s="130"/>
      <c r="AN55" s="130"/>
      <c r="AO55" s="130"/>
      <c r="AP55" s="130"/>
      <c r="AQ55" s="130"/>
      <c r="AR55" s="130"/>
      <c r="AS55" s="130"/>
      <c r="AT55" s="130"/>
      <c r="AU55" s="130"/>
      <c r="AV55" s="130"/>
      <c r="AW55" s="130"/>
      <c r="AX55" s="130"/>
      <c r="AY55" s="130"/>
      <c r="ALQ55" s="2" t="e">
        <v>#N/A</v>
      </c>
    </row>
    <row r="56" spans="1:1005" ht="15" x14ac:dyDescent="0.25">
      <c r="A56" s="263">
        <v>46539</v>
      </c>
      <c r="B56" s="271"/>
      <c r="C56" s="271">
        <v>165</v>
      </c>
      <c r="D56" s="276">
        <v>251</v>
      </c>
      <c r="E56" s="108">
        <v>563.66899999999998</v>
      </c>
      <c r="F56" s="109">
        <v>306.964</v>
      </c>
      <c r="G56" s="109">
        <v>480.23899999999998</v>
      </c>
      <c r="H56" s="109">
        <v>207.46299999999999</v>
      </c>
      <c r="I56" s="109">
        <v>318.20100000000002</v>
      </c>
      <c r="J56" s="109">
        <v>155.40700000000001</v>
      </c>
      <c r="K56" s="109">
        <v>185.06800000000001</v>
      </c>
      <c r="L56" s="109">
        <v>57.241</v>
      </c>
      <c r="M56" s="109">
        <v>212.06399999999999</v>
      </c>
      <c r="N56" s="109">
        <v>138.6</v>
      </c>
      <c r="O56" s="109">
        <v>278.774</v>
      </c>
      <c r="P56" s="109">
        <v>181.34800000000001</v>
      </c>
      <c r="Q56" s="109">
        <v>163.679</v>
      </c>
      <c r="R56" s="109">
        <v>467.39800000000002</v>
      </c>
      <c r="S56" s="109">
        <v>254.495</v>
      </c>
      <c r="T56" s="109">
        <v>259.84100000000001</v>
      </c>
      <c r="U56" s="109">
        <v>412.315</v>
      </c>
      <c r="V56" s="109">
        <v>53.593000000000004</v>
      </c>
      <c r="W56" s="109">
        <v>148.39500000000001</v>
      </c>
      <c r="X56" s="109">
        <v>327.22199999999998</v>
      </c>
      <c r="Y56" s="109">
        <v>340.286</v>
      </c>
      <c r="Z56" s="109">
        <v>282.02100000000002</v>
      </c>
      <c r="AA56" s="109">
        <v>382.12900000000002</v>
      </c>
      <c r="AB56" s="109">
        <v>74.632999999999996</v>
      </c>
      <c r="AC56" s="109">
        <v>387.32900000000001</v>
      </c>
      <c r="AD56" s="109">
        <v>192.99799999999999</v>
      </c>
      <c r="AE56" s="109">
        <v>261.62200000000001</v>
      </c>
      <c r="AF56" s="109">
        <v>160.86000000000001</v>
      </c>
      <c r="AG56" s="109">
        <v>411.92</v>
      </c>
      <c r="AH56" s="109">
        <v>218.703</v>
      </c>
      <c r="AI56" s="130"/>
      <c r="AJ56" s="130"/>
      <c r="AK56" s="130"/>
      <c r="AL56" s="130"/>
      <c r="AM56" s="130"/>
      <c r="AN56" s="130"/>
      <c r="AO56" s="130"/>
      <c r="AP56" s="130"/>
      <c r="AQ56" s="130"/>
      <c r="AR56" s="130"/>
      <c r="AS56" s="130"/>
      <c r="AT56" s="130"/>
      <c r="AU56" s="130"/>
      <c r="AV56" s="130"/>
      <c r="AW56" s="130"/>
      <c r="AX56" s="130"/>
      <c r="AY56" s="130"/>
      <c r="ALQ56" s="2" t="e">
        <v>#N/A</v>
      </c>
    </row>
    <row r="57" spans="1:1005" ht="15" x14ac:dyDescent="0.25">
      <c r="A57" s="263">
        <v>46569</v>
      </c>
      <c r="B57" s="271"/>
      <c r="C57" s="271">
        <v>53</v>
      </c>
      <c r="D57" s="276">
        <v>86</v>
      </c>
      <c r="E57" s="108">
        <v>435.62400000000002</v>
      </c>
      <c r="F57" s="109">
        <v>113.244</v>
      </c>
      <c r="G57" s="109">
        <v>169.488</v>
      </c>
      <c r="H57" s="109">
        <v>99.614999999999995</v>
      </c>
      <c r="I57" s="109">
        <v>214.197</v>
      </c>
      <c r="J57" s="109">
        <v>50.652000000000001</v>
      </c>
      <c r="K57" s="109">
        <v>57.548000000000002</v>
      </c>
      <c r="L57" s="109">
        <v>24.178000000000001</v>
      </c>
      <c r="M57" s="109">
        <v>56.476999999999997</v>
      </c>
      <c r="N57" s="109">
        <v>53.034999999999997</v>
      </c>
      <c r="O57" s="109">
        <v>111.575</v>
      </c>
      <c r="P57" s="109">
        <v>69.632000000000005</v>
      </c>
      <c r="Q57" s="109">
        <v>63.198999999999998</v>
      </c>
      <c r="R57" s="109">
        <v>216.471</v>
      </c>
      <c r="S57" s="109">
        <v>131.572</v>
      </c>
      <c r="T57" s="109">
        <v>70.28</v>
      </c>
      <c r="U57" s="109">
        <v>228.386</v>
      </c>
      <c r="V57" s="109">
        <v>27.861999999999998</v>
      </c>
      <c r="W57" s="109">
        <v>55.031999999999996</v>
      </c>
      <c r="X57" s="109">
        <v>100.709</v>
      </c>
      <c r="Y57" s="109">
        <v>118.291</v>
      </c>
      <c r="Z57" s="109">
        <v>92.76</v>
      </c>
      <c r="AA57" s="109">
        <v>129.541</v>
      </c>
      <c r="AB57" s="109">
        <v>32.253999999999998</v>
      </c>
      <c r="AC57" s="109">
        <v>259.61799999999999</v>
      </c>
      <c r="AD57" s="109">
        <v>59.48</v>
      </c>
      <c r="AE57" s="109">
        <v>119.959</v>
      </c>
      <c r="AF57" s="109">
        <v>65.578000000000003</v>
      </c>
      <c r="AG57" s="109">
        <v>192.31800000000001</v>
      </c>
      <c r="AH57" s="109">
        <v>67.388999999999996</v>
      </c>
      <c r="AI57" s="130"/>
      <c r="AJ57" s="130"/>
      <c r="AK57" s="130"/>
      <c r="AL57" s="130"/>
      <c r="AM57" s="130"/>
      <c r="AN57" s="130"/>
      <c r="AO57" s="130"/>
      <c r="AP57" s="130"/>
      <c r="AQ57" s="130"/>
      <c r="AR57" s="130"/>
      <c r="AS57" s="130"/>
      <c r="AT57" s="130"/>
      <c r="AU57" s="130"/>
      <c r="AV57" s="130"/>
      <c r="AW57" s="130"/>
      <c r="AX57" s="130"/>
      <c r="AY57" s="130"/>
      <c r="ALQ57" s="2" t="e">
        <v>#N/A</v>
      </c>
    </row>
    <row r="58" spans="1:1005" ht="15" x14ac:dyDescent="0.25">
      <c r="A58" s="263">
        <v>46600</v>
      </c>
      <c r="B58" s="271"/>
      <c r="C58" s="271">
        <v>42</v>
      </c>
      <c r="D58" s="276">
        <v>55</v>
      </c>
      <c r="E58" s="108">
        <v>127.29</v>
      </c>
      <c r="F58" s="109">
        <v>54.58</v>
      </c>
      <c r="G58" s="109">
        <v>82.203000000000003</v>
      </c>
      <c r="H58" s="109">
        <v>50.88</v>
      </c>
      <c r="I58" s="109">
        <v>89.308999999999997</v>
      </c>
      <c r="J58" s="109">
        <v>44.512999999999998</v>
      </c>
      <c r="K58" s="109">
        <v>51.728000000000002</v>
      </c>
      <c r="L58" s="109">
        <v>21.233000000000001</v>
      </c>
      <c r="M58" s="109">
        <v>41.662999999999997</v>
      </c>
      <c r="N58" s="109">
        <v>37.359000000000002</v>
      </c>
      <c r="O58" s="109">
        <v>57.655000000000001</v>
      </c>
      <c r="P58" s="109">
        <v>49.271999999999998</v>
      </c>
      <c r="Q58" s="109">
        <v>46.292000000000002</v>
      </c>
      <c r="R58" s="109">
        <v>79.031000000000006</v>
      </c>
      <c r="S58" s="109">
        <v>54.036000000000001</v>
      </c>
      <c r="T58" s="109">
        <v>49.518999999999998</v>
      </c>
      <c r="U58" s="109">
        <v>70.513999999999996</v>
      </c>
      <c r="V58" s="109">
        <v>28.329000000000001</v>
      </c>
      <c r="W58" s="109">
        <v>39.637</v>
      </c>
      <c r="X58" s="109">
        <v>56.417999999999999</v>
      </c>
      <c r="Y58" s="109">
        <v>53.387</v>
      </c>
      <c r="Z58" s="109">
        <v>52.804000000000002</v>
      </c>
      <c r="AA58" s="109">
        <v>63.593000000000004</v>
      </c>
      <c r="AB58" s="109">
        <v>26.844000000000001</v>
      </c>
      <c r="AC58" s="109">
        <v>82.165000000000006</v>
      </c>
      <c r="AD58" s="109">
        <v>39.323</v>
      </c>
      <c r="AE58" s="109">
        <v>55.293999999999997</v>
      </c>
      <c r="AF58" s="109">
        <v>52.863</v>
      </c>
      <c r="AG58" s="109">
        <v>69.2</v>
      </c>
      <c r="AH58" s="109">
        <v>42.811999999999998</v>
      </c>
      <c r="AI58" s="130"/>
      <c r="AJ58" s="130"/>
      <c r="AK58" s="130"/>
      <c r="AL58" s="130"/>
      <c r="AM58" s="130"/>
      <c r="AN58" s="130"/>
      <c r="AO58" s="130"/>
      <c r="AP58" s="130"/>
      <c r="AQ58" s="130"/>
      <c r="AR58" s="130"/>
      <c r="AS58" s="130"/>
      <c r="AT58" s="130"/>
      <c r="AU58" s="130"/>
      <c r="AV58" s="130"/>
      <c r="AW58" s="130"/>
      <c r="AX58" s="130"/>
      <c r="AY58" s="130"/>
      <c r="ALQ58" s="2" t="e">
        <v>#N/A</v>
      </c>
    </row>
    <row r="59" spans="1:1005" ht="15" x14ac:dyDescent="0.25">
      <c r="A59" s="263">
        <v>46631</v>
      </c>
      <c r="B59" s="271"/>
      <c r="C59" s="271">
        <v>28</v>
      </c>
      <c r="D59" s="276">
        <v>35</v>
      </c>
      <c r="E59" s="108">
        <v>62.942999999999998</v>
      </c>
      <c r="F59" s="109">
        <v>39.170999999999999</v>
      </c>
      <c r="G59" s="109">
        <v>55.151000000000003</v>
      </c>
      <c r="H59" s="109">
        <v>32.664000000000001</v>
      </c>
      <c r="I59" s="109">
        <v>47.167999999999999</v>
      </c>
      <c r="J59" s="109">
        <v>33.31</v>
      </c>
      <c r="K59" s="109">
        <v>30.34</v>
      </c>
      <c r="L59" s="109">
        <v>20.359000000000002</v>
      </c>
      <c r="M59" s="109">
        <v>54.207999999999998</v>
      </c>
      <c r="N59" s="109">
        <v>32.216999999999999</v>
      </c>
      <c r="O59" s="109">
        <v>36.813000000000002</v>
      </c>
      <c r="P59" s="109">
        <v>36.228999999999999</v>
      </c>
      <c r="Q59" s="109">
        <v>39.738</v>
      </c>
      <c r="R59" s="109">
        <v>43.93</v>
      </c>
      <c r="S59" s="109">
        <v>35.905000000000001</v>
      </c>
      <c r="T59" s="109">
        <v>28.648</v>
      </c>
      <c r="U59" s="109">
        <v>39.834000000000003</v>
      </c>
      <c r="V59" s="109">
        <v>23.11</v>
      </c>
      <c r="W59" s="109">
        <v>52.453000000000003</v>
      </c>
      <c r="X59" s="109">
        <v>50.308</v>
      </c>
      <c r="Y59" s="109">
        <v>38.284999999999997</v>
      </c>
      <c r="Z59" s="109">
        <v>34.912999999999997</v>
      </c>
      <c r="AA59" s="109">
        <v>38.499000000000002</v>
      </c>
      <c r="AB59" s="109">
        <v>21.696999999999999</v>
      </c>
      <c r="AC59" s="109">
        <v>42.712000000000003</v>
      </c>
      <c r="AD59" s="109">
        <v>36.417000000000002</v>
      </c>
      <c r="AE59" s="109">
        <v>33.566000000000003</v>
      </c>
      <c r="AF59" s="109">
        <v>38.872</v>
      </c>
      <c r="AG59" s="109">
        <v>49.058</v>
      </c>
      <c r="AH59" s="109">
        <v>33.899000000000001</v>
      </c>
      <c r="AI59" s="130"/>
      <c r="AJ59" s="130"/>
      <c r="AK59" s="130"/>
      <c r="AL59" s="130"/>
      <c r="AM59" s="130"/>
      <c r="AN59" s="130"/>
      <c r="AO59" s="130"/>
      <c r="AP59" s="130"/>
      <c r="AQ59" s="130"/>
      <c r="AR59" s="130"/>
      <c r="AS59" s="130"/>
      <c r="AT59" s="130"/>
      <c r="AU59" s="130"/>
      <c r="AV59" s="130"/>
      <c r="AW59" s="130"/>
      <c r="AX59" s="130"/>
      <c r="AY59" s="130"/>
      <c r="ALQ59" s="2" t="e">
        <v>#N/A</v>
      </c>
    </row>
    <row r="60" spans="1:1005" ht="15" x14ac:dyDescent="0.25">
      <c r="A60" s="263">
        <v>46661</v>
      </c>
      <c r="B60" s="271"/>
      <c r="C60" s="272">
        <v>31</v>
      </c>
      <c r="D60" s="276">
        <v>36</v>
      </c>
      <c r="E60" s="108">
        <v>59.805</v>
      </c>
      <c r="F60" s="109">
        <v>45.914999999999999</v>
      </c>
      <c r="G60" s="109">
        <v>55.953000000000003</v>
      </c>
      <c r="H60" s="109">
        <v>41.542000000000002</v>
      </c>
      <c r="I60" s="109">
        <v>38.008000000000003</v>
      </c>
      <c r="J60" s="109">
        <v>29.347999999999999</v>
      </c>
      <c r="K60" s="109">
        <v>28.827000000000002</v>
      </c>
      <c r="L60" s="109">
        <v>28.488</v>
      </c>
      <c r="M60" s="109">
        <v>33.387</v>
      </c>
      <c r="N60" s="109">
        <v>31.228000000000002</v>
      </c>
      <c r="O60" s="109">
        <v>48.912999999999997</v>
      </c>
      <c r="P60" s="109">
        <v>57.615000000000002</v>
      </c>
      <c r="Q60" s="109">
        <v>39.988999999999997</v>
      </c>
      <c r="R60" s="109">
        <v>39.770000000000003</v>
      </c>
      <c r="S60" s="109">
        <v>37.616999999999997</v>
      </c>
      <c r="T60" s="109">
        <v>29.427</v>
      </c>
      <c r="U60" s="109">
        <v>38.488</v>
      </c>
      <c r="V60" s="109">
        <v>22.5</v>
      </c>
      <c r="W60" s="109">
        <v>47.790999999999997</v>
      </c>
      <c r="X60" s="109">
        <v>58.51</v>
      </c>
      <c r="Y60" s="109">
        <v>32.790999999999997</v>
      </c>
      <c r="Z60" s="109">
        <v>30.213000000000001</v>
      </c>
      <c r="AA60" s="109">
        <v>39.680999999999997</v>
      </c>
      <c r="AB60" s="109">
        <v>24.07</v>
      </c>
      <c r="AC60" s="109">
        <v>36.67</v>
      </c>
      <c r="AD60" s="109">
        <v>34.468000000000004</v>
      </c>
      <c r="AE60" s="109">
        <v>28.411000000000001</v>
      </c>
      <c r="AF60" s="109">
        <v>28.263999999999999</v>
      </c>
      <c r="AG60" s="109">
        <v>44.107999999999997</v>
      </c>
      <c r="AH60" s="109">
        <v>39.68</v>
      </c>
      <c r="AI60" s="130"/>
      <c r="AJ60" s="130"/>
      <c r="AK60" s="130"/>
      <c r="AL60" s="130"/>
      <c r="AM60" s="130"/>
      <c r="AN60" s="130"/>
      <c r="AO60" s="130"/>
      <c r="AP60" s="130"/>
      <c r="AQ60" s="130"/>
      <c r="AR60" s="130"/>
      <c r="AS60" s="130"/>
      <c r="AT60" s="130"/>
      <c r="AU60" s="130"/>
      <c r="AV60" s="130"/>
      <c r="AW60" s="130"/>
      <c r="AX60" s="130"/>
      <c r="AY60" s="130"/>
      <c r="ALQ60" s="2" t="e">
        <v>#N/A</v>
      </c>
    </row>
    <row r="61" spans="1:1005" ht="15" x14ac:dyDescent="0.25">
      <c r="A61" s="263">
        <v>46692</v>
      </c>
      <c r="B61" s="271"/>
      <c r="C61" s="272">
        <v>29</v>
      </c>
      <c r="D61" s="276">
        <v>31</v>
      </c>
      <c r="E61" s="108">
        <v>43.914000000000001</v>
      </c>
      <c r="F61" s="109">
        <v>39.585000000000001</v>
      </c>
      <c r="G61" s="109">
        <v>42.65</v>
      </c>
      <c r="H61" s="109">
        <v>34.597000000000001</v>
      </c>
      <c r="I61" s="109">
        <v>30.295000000000002</v>
      </c>
      <c r="J61" s="109">
        <v>25.87</v>
      </c>
      <c r="K61" s="109">
        <v>28.407</v>
      </c>
      <c r="L61" s="109">
        <v>18.832000000000001</v>
      </c>
      <c r="M61" s="109">
        <v>24.707000000000001</v>
      </c>
      <c r="N61" s="109">
        <v>28.132999999999999</v>
      </c>
      <c r="O61" s="109">
        <v>37.71</v>
      </c>
      <c r="P61" s="109">
        <v>41.531999999999996</v>
      </c>
      <c r="Q61" s="109">
        <v>33.268999999999998</v>
      </c>
      <c r="R61" s="109">
        <v>33.933</v>
      </c>
      <c r="S61" s="109">
        <v>33.363</v>
      </c>
      <c r="T61" s="109">
        <v>29.670999999999999</v>
      </c>
      <c r="U61" s="109">
        <v>31.788</v>
      </c>
      <c r="V61" s="109">
        <v>18.657</v>
      </c>
      <c r="W61" s="109">
        <v>30.806999999999999</v>
      </c>
      <c r="X61" s="109">
        <v>36.841999999999999</v>
      </c>
      <c r="Y61" s="109">
        <v>29.533000000000001</v>
      </c>
      <c r="Z61" s="109">
        <v>25.948</v>
      </c>
      <c r="AA61" s="109">
        <v>33.545000000000002</v>
      </c>
      <c r="AB61" s="109">
        <v>22.518999999999998</v>
      </c>
      <c r="AC61" s="109">
        <v>31.709</v>
      </c>
      <c r="AD61" s="109">
        <v>37.073</v>
      </c>
      <c r="AE61" s="109">
        <v>26.789000000000001</v>
      </c>
      <c r="AF61" s="109">
        <v>24.088999999999999</v>
      </c>
      <c r="AG61" s="109">
        <v>36.18</v>
      </c>
      <c r="AH61" s="109">
        <v>31.88</v>
      </c>
      <c r="AI61" s="130"/>
      <c r="AJ61" s="130"/>
      <c r="AK61" s="130"/>
      <c r="AL61" s="130"/>
      <c r="AM61" s="130"/>
      <c r="AN61" s="130"/>
      <c r="AO61" s="130"/>
      <c r="AP61" s="130"/>
      <c r="AQ61" s="130"/>
      <c r="AR61" s="130"/>
      <c r="AS61" s="130"/>
      <c r="AT61" s="130"/>
      <c r="AU61" s="130"/>
      <c r="AV61" s="130"/>
      <c r="AW61" s="130"/>
      <c r="AX61" s="130"/>
      <c r="AY61" s="130"/>
      <c r="ALQ61" s="2" t="e">
        <v>#N/A</v>
      </c>
    </row>
    <row r="62" spans="1:1005" ht="15" x14ac:dyDescent="0.25">
      <c r="A62" s="263">
        <v>46722</v>
      </c>
      <c r="B62" s="271"/>
      <c r="C62" s="272">
        <v>26</v>
      </c>
      <c r="D62" s="276">
        <v>26</v>
      </c>
      <c r="E62" s="108">
        <v>39.898000000000003</v>
      </c>
      <c r="F62" s="109">
        <v>33.030999999999999</v>
      </c>
      <c r="G62" s="109">
        <v>34.192</v>
      </c>
      <c r="H62" s="109">
        <v>31.428000000000001</v>
      </c>
      <c r="I62" s="109">
        <v>26.736000000000001</v>
      </c>
      <c r="J62" s="109">
        <v>22.716999999999999</v>
      </c>
      <c r="K62" s="109">
        <v>22.933</v>
      </c>
      <c r="L62" s="109">
        <v>16.210999999999999</v>
      </c>
      <c r="M62" s="109">
        <v>22.181999999999999</v>
      </c>
      <c r="N62" s="109">
        <v>23.015000000000001</v>
      </c>
      <c r="O62" s="109">
        <v>27.937999999999999</v>
      </c>
      <c r="P62" s="109">
        <v>28.994</v>
      </c>
      <c r="Q62" s="109">
        <v>24.088999999999999</v>
      </c>
      <c r="R62" s="109">
        <v>29.803000000000001</v>
      </c>
      <c r="S62" s="109">
        <v>27.338999999999999</v>
      </c>
      <c r="T62" s="109">
        <v>24.832000000000001</v>
      </c>
      <c r="U62" s="109">
        <v>27.704000000000001</v>
      </c>
      <c r="V62" s="109">
        <v>16.832999999999998</v>
      </c>
      <c r="W62" s="109">
        <v>23.376000000000001</v>
      </c>
      <c r="X62" s="109">
        <v>29.382000000000001</v>
      </c>
      <c r="Y62" s="109">
        <v>25.965</v>
      </c>
      <c r="Z62" s="109">
        <v>23.658999999999999</v>
      </c>
      <c r="AA62" s="109">
        <v>31.061</v>
      </c>
      <c r="AB62" s="109">
        <v>18.331</v>
      </c>
      <c r="AC62" s="109">
        <v>29.009</v>
      </c>
      <c r="AD62" s="109">
        <v>29.591000000000001</v>
      </c>
      <c r="AE62" s="109">
        <v>24.265000000000001</v>
      </c>
      <c r="AF62" s="109">
        <v>21.515999999999998</v>
      </c>
      <c r="AG62" s="109">
        <v>30.327999999999999</v>
      </c>
      <c r="AH62" s="109">
        <v>25.928999999999998</v>
      </c>
      <c r="AI62" s="130"/>
      <c r="AJ62" s="130"/>
      <c r="AK62" s="130"/>
      <c r="AL62" s="130"/>
      <c r="AM62" s="130"/>
      <c r="AN62" s="130"/>
      <c r="AO62" s="130"/>
      <c r="AP62" s="130"/>
      <c r="AQ62" s="130"/>
      <c r="AR62" s="130"/>
      <c r="AS62" s="130"/>
      <c r="AT62" s="130"/>
      <c r="AU62" s="130"/>
      <c r="AV62" s="130"/>
      <c r="AW62" s="130"/>
      <c r="AX62" s="130"/>
      <c r="AY62" s="130"/>
      <c r="ALQ62" s="2" t="e">
        <v>#N/A</v>
      </c>
    </row>
    <row r="63" spans="1:1005" ht="15" x14ac:dyDescent="0.25">
      <c r="A63" s="263">
        <v>46753</v>
      </c>
      <c r="B63" s="271"/>
      <c r="C63" s="271">
        <v>24</v>
      </c>
      <c r="D63" s="276">
        <v>25</v>
      </c>
      <c r="E63" s="108">
        <v>33.948</v>
      </c>
      <c r="F63" s="109">
        <v>28.227</v>
      </c>
      <c r="G63" s="109">
        <v>30.318999999999999</v>
      </c>
      <c r="H63" s="109">
        <v>27.161000000000001</v>
      </c>
      <c r="I63" s="109">
        <v>26.338000000000001</v>
      </c>
      <c r="J63" s="109">
        <v>21.033999999999999</v>
      </c>
      <c r="K63" s="109">
        <v>20.036999999999999</v>
      </c>
      <c r="L63" s="109">
        <v>15.459</v>
      </c>
      <c r="M63" s="109">
        <v>20.018000000000001</v>
      </c>
      <c r="N63" s="109">
        <v>21.869</v>
      </c>
      <c r="O63" s="109">
        <v>24.181000000000001</v>
      </c>
      <c r="P63" s="109">
        <v>24.594000000000001</v>
      </c>
      <c r="Q63" s="109">
        <v>20.103999999999999</v>
      </c>
      <c r="R63" s="109">
        <v>27.088000000000001</v>
      </c>
      <c r="S63" s="109">
        <v>24.349</v>
      </c>
      <c r="T63" s="109">
        <v>22.786999999999999</v>
      </c>
      <c r="U63" s="109">
        <v>26.1</v>
      </c>
      <c r="V63" s="109">
        <v>15.566000000000001</v>
      </c>
      <c r="W63" s="109">
        <v>20.488</v>
      </c>
      <c r="X63" s="109">
        <v>25.709</v>
      </c>
      <c r="Y63" s="109">
        <v>23.914999999999999</v>
      </c>
      <c r="Z63" s="109">
        <v>21.751000000000001</v>
      </c>
      <c r="AA63" s="109">
        <v>26.902000000000001</v>
      </c>
      <c r="AB63" s="109">
        <v>16.824000000000002</v>
      </c>
      <c r="AC63" s="109">
        <v>26.413</v>
      </c>
      <c r="AD63" s="109">
        <v>23.765000000000001</v>
      </c>
      <c r="AE63" s="109">
        <v>21.786000000000001</v>
      </c>
      <c r="AF63" s="109">
        <v>20.085999999999999</v>
      </c>
      <c r="AG63" s="109">
        <v>27.524999999999999</v>
      </c>
      <c r="AH63" s="109">
        <v>23.411999999999999</v>
      </c>
      <c r="AI63" s="130"/>
      <c r="AJ63" s="130"/>
      <c r="AK63" s="130"/>
      <c r="AL63" s="130"/>
      <c r="AM63" s="130"/>
      <c r="AN63" s="130"/>
      <c r="AO63" s="130"/>
      <c r="AP63" s="130"/>
      <c r="AQ63" s="130"/>
      <c r="AR63" s="130"/>
      <c r="AS63" s="130"/>
      <c r="AT63" s="130"/>
      <c r="AU63" s="130"/>
      <c r="AV63" s="130"/>
      <c r="AW63" s="130"/>
      <c r="AX63" s="130"/>
      <c r="AY63" s="130"/>
      <c r="ALQ63" s="2" t="e">
        <v>#N/A</v>
      </c>
    </row>
    <row r="64" spans="1:1005" ht="15" x14ac:dyDescent="0.25">
      <c r="A64" s="263">
        <v>46784</v>
      </c>
      <c r="B64" s="271"/>
      <c r="C64" s="271">
        <v>23</v>
      </c>
      <c r="D64" s="276">
        <v>23</v>
      </c>
      <c r="E64" s="108">
        <v>32.124000000000002</v>
      </c>
      <c r="F64" s="109">
        <v>23.024999999999999</v>
      </c>
      <c r="G64" s="109">
        <v>25.893999999999998</v>
      </c>
      <c r="H64" s="109">
        <v>25.53</v>
      </c>
      <c r="I64" s="109">
        <v>25.728000000000002</v>
      </c>
      <c r="J64" s="109">
        <v>19.588000000000001</v>
      </c>
      <c r="K64" s="109">
        <v>16.895</v>
      </c>
      <c r="L64" s="109">
        <v>17.667000000000002</v>
      </c>
      <c r="M64" s="109">
        <v>17.116</v>
      </c>
      <c r="N64" s="109">
        <v>19.298999999999999</v>
      </c>
      <c r="O64" s="109">
        <v>19.779</v>
      </c>
      <c r="P64" s="109">
        <v>22.608000000000001</v>
      </c>
      <c r="Q64" s="109">
        <v>16.341999999999999</v>
      </c>
      <c r="R64" s="109">
        <v>23.497</v>
      </c>
      <c r="S64" s="109">
        <v>20.134</v>
      </c>
      <c r="T64" s="109">
        <v>19.038</v>
      </c>
      <c r="U64" s="109">
        <v>21.664999999999999</v>
      </c>
      <c r="V64" s="109">
        <v>13.539</v>
      </c>
      <c r="W64" s="109">
        <v>19.962</v>
      </c>
      <c r="X64" s="109">
        <v>29.103999999999999</v>
      </c>
      <c r="Y64" s="109">
        <v>21.786999999999999</v>
      </c>
      <c r="Z64" s="109">
        <v>25.702999999999999</v>
      </c>
      <c r="AA64" s="109">
        <v>27.164999999999999</v>
      </c>
      <c r="AB64" s="109">
        <v>14.372999999999999</v>
      </c>
      <c r="AC64" s="109">
        <v>22.87</v>
      </c>
      <c r="AD64" s="109">
        <v>21.677</v>
      </c>
      <c r="AE64" s="109">
        <v>19.882999999999999</v>
      </c>
      <c r="AF64" s="109">
        <v>18.245000000000001</v>
      </c>
      <c r="AG64" s="109">
        <v>22.908999999999999</v>
      </c>
      <c r="AH64" s="109">
        <v>22.908999999999999</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263">
        <v>46813</v>
      </c>
      <c r="B65" s="281"/>
      <c r="C65" s="271">
        <v>35</v>
      </c>
      <c r="D65" s="276">
        <v>38</v>
      </c>
      <c r="E65" s="108">
        <v>41.290999999999997</v>
      </c>
      <c r="F65" s="109">
        <v>43.758000000000003</v>
      </c>
      <c r="G65" s="109">
        <v>41.744999999999997</v>
      </c>
      <c r="H65" s="109">
        <v>35.947000000000003</v>
      </c>
      <c r="I65" s="109">
        <v>30.869</v>
      </c>
      <c r="J65" s="109">
        <v>29.16</v>
      </c>
      <c r="K65" s="109">
        <v>21.277999999999999</v>
      </c>
      <c r="L65" s="109">
        <v>27.527999999999999</v>
      </c>
      <c r="M65" s="109">
        <v>42.99</v>
      </c>
      <c r="N65" s="109">
        <v>24.829000000000001</v>
      </c>
      <c r="O65" s="109">
        <v>27.992999999999999</v>
      </c>
      <c r="P65" s="109">
        <v>52.28</v>
      </c>
      <c r="Q65" s="109">
        <v>17.128</v>
      </c>
      <c r="R65" s="109">
        <v>41.296999999999997</v>
      </c>
      <c r="S65" s="109">
        <v>23.498000000000001</v>
      </c>
      <c r="T65" s="109">
        <v>30.523</v>
      </c>
      <c r="U65" s="109">
        <v>36.417999999999999</v>
      </c>
      <c r="V65" s="109">
        <v>20.332999999999998</v>
      </c>
      <c r="W65" s="109">
        <v>26.51</v>
      </c>
      <c r="X65" s="109">
        <v>48.360999999999997</v>
      </c>
      <c r="Y65" s="109">
        <v>36.472000000000001</v>
      </c>
      <c r="Z65" s="109">
        <v>57.158000000000001</v>
      </c>
      <c r="AA65" s="109">
        <v>29.260999999999999</v>
      </c>
      <c r="AB65" s="109">
        <v>19.381</v>
      </c>
      <c r="AC65" s="109">
        <v>34.192</v>
      </c>
      <c r="AD65" s="109">
        <v>27.984999999999999</v>
      </c>
      <c r="AE65" s="109">
        <v>31.507000000000001</v>
      </c>
      <c r="AF65" s="109">
        <v>29.989000000000001</v>
      </c>
      <c r="AG65" s="109">
        <v>39.451000000000001</v>
      </c>
      <c r="AH65" s="109">
        <v>39.451000000000001</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263">
        <v>46844</v>
      </c>
      <c r="B66" s="281"/>
      <c r="C66" s="271">
        <v>64</v>
      </c>
      <c r="D66" s="276">
        <v>78</v>
      </c>
      <c r="E66" s="108">
        <v>94.27</v>
      </c>
      <c r="F66" s="109">
        <v>77.724999999999994</v>
      </c>
      <c r="G66" s="109">
        <v>60.503999999999998</v>
      </c>
      <c r="H66" s="109">
        <v>48.192999999999998</v>
      </c>
      <c r="I66" s="109">
        <v>80.164000000000001</v>
      </c>
      <c r="J66" s="109">
        <v>58.779000000000003</v>
      </c>
      <c r="K66" s="109">
        <v>53.281999999999996</v>
      </c>
      <c r="L66" s="109">
        <v>48.889000000000003</v>
      </c>
      <c r="M66" s="109">
        <v>90.492999999999995</v>
      </c>
      <c r="N66" s="109">
        <v>60.082999999999998</v>
      </c>
      <c r="O66" s="109">
        <v>86.274000000000001</v>
      </c>
      <c r="P66" s="109">
        <v>83.965000000000003</v>
      </c>
      <c r="Q66" s="109">
        <v>45.002000000000002</v>
      </c>
      <c r="R66" s="109">
        <v>60.978999999999999</v>
      </c>
      <c r="S66" s="109">
        <v>52.51</v>
      </c>
      <c r="T66" s="109">
        <v>62.978000000000002</v>
      </c>
      <c r="U66" s="109">
        <v>79.879000000000005</v>
      </c>
      <c r="V66" s="109">
        <v>37.201999999999998</v>
      </c>
      <c r="W66" s="109">
        <v>63.838999999999999</v>
      </c>
      <c r="X66" s="109">
        <v>75.921000000000006</v>
      </c>
      <c r="Y66" s="109">
        <v>58.305999999999997</v>
      </c>
      <c r="Z66" s="109">
        <v>107.053</v>
      </c>
      <c r="AA66" s="109">
        <v>46.045000000000002</v>
      </c>
      <c r="AB66" s="109">
        <v>69.233000000000004</v>
      </c>
      <c r="AC66" s="109">
        <v>47.716999999999999</v>
      </c>
      <c r="AD66" s="109">
        <v>50.072000000000003</v>
      </c>
      <c r="AE66" s="109">
        <v>65.775999999999996</v>
      </c>
      <c r="AF66" s="109">
        <v>63.491999999999997</v>
      </c>
      <c r="AG66" s="109">
        <v>71.474999999999994</v>
      </c>
      <c r="AH66" s="109">
        <v>71.474999999999994</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263">
        <v>46874</v>
      </c>
      <c r="B67" s="281"/>
      <c r="C67" s="271">
        <v>159</v>
      </c>
      <c r="D67" s="276">
        <v>204</v>
      </c>
      <c r="E67" s="108">
        <v>348.50099999999998</v>
      </c>
      <c r="F67" s="109">
        <v>310.24299999999999</v>
      </c>
      <c r="G67" s="109">
        <v>186.065</v>
      </c>
      <c r="H67" s="109">
        <v>197.892</v>
      </c>
      <c r="I67" s="109">
        <v>236.578</v>
      </c>
      <c r="J67" s="109">
        <v>236.655</v>
      </c>
      <c r="K67" s="109">
        <v>91.8</v>
      </c>
      <c r="L67" s="109">
        <v>152.64099999999999</v>
      </c>
      <c r="M67" s="109">
        <v>217.59100000000001</v>
      </c>
      <c r="N67" s="109">
        <v>249.56800000000001</v>
      </c>
      <c r="O67" s="109">
        <v>227.738</v>
      </c>
      <c r="P67" s="109">
        <v>218.25800000000001</v>
      </c>
      <c r="Q67" s="109">
        <v>219.42</v>
      </c>
      <c r="R67" s="109">
        <v>293.02499999999998</v>
      </c>
      <c r="S67" s="109">
        <v>112.878</v>
      </c>
      <c r="T67" s="109">
        <v>137.89699999999999</v>
      </c>
      <c r="U67" s="109">
        <v>140.459</v>
      </c>
      <c r="V67" s="109">
        <v>100.86499999999999</v>
      </c>
      <c r="W67" s="109">
        <v>222.685</v>
      </c>
      <c r="X67" s="109">
        <v>153.02699999999999</v>
      </c>
      <c r="Y67" s="109">
        <v>152.857</v>
      </c>
      <c r="Z67" s="109">
        <v>238.459</v>
      </c>
      <c r="AA67" s="109">
        <v>159.45400000000001</v>
      </c>
      <c r="AB67" s="109">
        <v>176.33799999999999</v>
      </c>
      <c r="AC67" s="109">
        <v>171.42099999999999</v>
      </c>
      <c r="AD67" s="109">
        <v>120.92700000000001</v>
      </c>
      <c r="AE67" s="109">
        <v>202.48</v>
      </c>
      <c r="AF67" s="109">
        <v>251.39699999999999</v>
      </c>
      <c r="AG67" s="109">
        <v>197.21700000000001</v>
      </c>
      <c r="AH67" s="109">
        <v>197.21700000000001</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263">
        <v>46905</v>
      </c>
      <c r="B68" s="281"/>
      <c r="C68" s="271">
        <v>165</v>
      </c>
      <c r="D68" s="276">
        <v>251</v>
      </c>
      <c r="E68" s="108">
        <v>306.964</v>
      </c>
      <c r="F68" s="109">
        <v>480.23899999999998</v>
      </c>
      <c r="G68" s="109">
        <v>207.46299999999999</v>
      </c>
      <c r="H68" s="109">
        <v>318.20100000000002</v>
      </c>
      <c r="I68" s="109">
        <v>155.40700000000001</v>
      </c>
      <c r="J68" s="109">
        <v>185.06800000000001</v>
      </c>
      <c r="K68" s="109">
        <v>57.241</v>
      </c>
      <c r="L68" s="109">
        <v>212.06399999999999</v>
      </c>
      <c r="M68" s="109">
        <v>138.6</v>
      </c>
      <c r="N68" s="109">
        <v>278.774</v>
      </c>
      <c r="O68" s="109">
        <v>181.34800000000001</v>
      </c>
      <c r="P68" s="109">
        <v>163.679</v>
      </c>
      <c r="Q68" s="109">
        <v>467.39800000000002</v>
      </c>
      <c r="R68" s="109">
        <v>254.495</v>
      </c>
      <c r="S68" s="109">
        <v>259.84100000000001</v>
      </c>
      <c r="T68" s="109">
        <v>412.315</v>
      </c>
      <c r="U68" s="109">
        <v>53.593000000000004</v>
      </c>
      <c r="V68" s="109">
        <v>148.39500000000001</v>
      </c>
      <c r="W68" s="109">
        <v>327.22199999999998</v>
      </c>
      <c r="X68" s="109">
        <v>340.286</v>
      </c>
      <c r="Y68" s="109">
        <v>282.02100000000002</v>
      </c>
      <c r="Z68" s="109">
        <v>382.12900000000002</v>
      </c>
      <c r="AA68" s="109">
        <v>74.632999999999996</v>
      </c>
      <c r="AB68" s="109">
        <v>387.32900000000001</v>
      </c>
      <c r="AC68" s="109">
        <v>192.99799999999999</v>
      </c>
      <c r="AD68" s="109">
        <v>261.62200000000001</v>
      </c>
      <c r="AE68" s="109">
        <v>160.86000000000001</v>
      </c>
      <c r="AF68" s="109">
        <v>411.92</v>
      </c>
      <c r="AG68" s="109">
        <v>218.703</v>
      </c>
      <c r="AH68" s="109">
        <v>218.703</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263">
        <v>46935</v>
      </c>
      <c r="B69" s="281"/>
      <c r="C69" s="271">
        <v>53</v>
      </c>
      <c r="D69" s="276">
        <v>86</v>
      </c>
      <c r="E69" s="108">
        <v>113.244</v>
      </c>
      <c r="F69" s="109">
        <v>169.488</v>
      </c>
      <c r="G69" s="109">
        <v>99.614999999999995</v>
      </c>
      <c r="H69" s="109">
        <v>214.197</v>
      </c>
      <c r="I69" s="109">
        <v>50.652000000000001</v>
      </c>
      <c r="J69" s="109">
        <v>57.548000000000002</v>
      </c>
      <c r="K69" s="109">
        <v>24.178000000000001</v>
      </c>
      <c r="L69" s="109">
        <v>56.476999999999997</v>
      </c>
      <c r="M69" s="109">
        <v>53.034999999999997</v>
      </c>
      <c r="N69" s="109">
        <v>111.575</v>
      </c>
      <c r="O69" s="109">
        <v>69.632000000000005</v>
      </c>
      <c r="P69" s="109">
        <v>63.198999999999998</v>
      </c>
      <c r="Q69" s="109">
        <v>216.471</v>
      </c>
      <c r="R69" s="109">
        <v>131.572</v>
      </c>
      <c r="S69" s="109">
        <v>70.28</v>
      </c>
      <c r="T69" s="109">
        <v>228.386</v>
      </c>
      <c r="U69" s="109">
        <v>27.861999999999998</v>
      </c>
      <c r="V69" s="109">
        <v>55.031999999999996</v>
      </c>
      <c r="W69" s="109">
        <v>100.709</v>
      </c>
      <c r="X69" s="109">
        <v>118.291</v>
      </c>
      <c r="Y69" s="109">
        <v>92.76</v>
      </c>
      <c r="Z69" s="109">
        <v>129.541</v>
      </c>
      <c r="AA69" s="109">
        <v>32.253999999999998</v>
      </c>
      <c r="AB69" s="109">
        <v>259.61799999999999</v>
      </c>
      <c r="AC69" s="109">
        <v>59.48</v>
      </c>
      <c r="AD69" s="109">
        <v>119.959</v>
      </c>
      <c r="AE69" s="109">
        <v>65.578000000000003</v>
      </c>
      <c r="AF69" s="109">
        <v>192.31800000000001</v>
      </c>
      <c r="AG69" s="109">
        <v>67.388999999999996</v>
      </c>
      <c r="AH69" s="109">
        <v>67.388999999999996</v>
      </c>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263">
        <v>46966</v>
      </c>
      <c r="B70" s="281"/>
      <c r="C70" s="271">
        <v>42</v>
      </c>
      <c r="D70" s="276">
        <v>55</v>
      </c>
      <c r="E70" s="108">
        <v>54.58</v>
      </c>
      <c r="F70" s="109">
        <v>82.203000000000003</v>
      </c>
      <c r="G70" s="109">
        <v>50.88</v>
      </c>
      <c r="H70" s="109">
        <v>89.308999999999997</v>
      </c>
      <c r="I70" s="109">
        <v>44.512999999999998</v>
      </c>
      <c r="J70" s="109">
        <v>51.728000000000002</v>
      </c>
      <c r="K70" s="109">
        <v>21.233000000000001</v>
      </c>
      <c r="L70" s="109">
        <v>41.662999999999997</v>
      </c>
      <c r="M70" s="109">
        <v>37.359000000000002</v>
      </c>
      <c r="N70" s="109">
        <v>57.655000000000001</v>
      </c>
      <c r="O70" s="109">
        <v>49.271999999999998</v>
      </c>
      <c r="P70" s="109">
        <v>46.292000000000002</v>
      </c>
      <c r="Q70" s="109">
        <v>79.031000000000006</v>
      </c>
      <c r="R70" s="109">
        <v>54.036000000000001</v>
      </c>
      <c r="S70" s="109">
        <v>49.518999999999998</v>
      </c>
      <c r="T70" s="109">
        <v>70.513999999999996</v>
      </c>
      <c r="U70" s="109">
        <v>28.329000000000001</v>
      </c>
      <c r="V70" s="109">
        <v>39.637</v>
      </c>
      <c r="W70" s="109">
        <v>56.417999999999999</v>
      </c>
      <c r="X70" s="109">
        <v>53.387</v>
      </c>
      <c r="Y70" s="109">
        <v>52.804000000000002</v>
      </c>
      <c r="Z70" s="109">
        <v>63.593000000000004</v>
      </c>
      <c r="AA70" s="109">
        <v>26.844000000000001</v>
      </c>
      <c r="AB70" s="109">
        <v>82.165000000000006</v>
      </c>
      <c r="AC70" s="109">
        <v>39.323</v>
      </c>
      <c r="AD70" s="109">
        <v>55.293999999999997</v>
      </c>
      <c r="AE70" s="109">
        <v>52.863</v>
      </c>
      <c r="AF70" s="109">
        <v>69.2</v>
      </c>
      <c r="AG70" s="109">
        <v>42.811999999999998</v>
      </c>
      <c r="AH70" s="109">
        <v>42.811999999999998</v>
      </c>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263">
        <v>46997</v>
      </c>
      <c r="B71" s="281"/>
      <c r="C71" s="271">
        <v>28</v>
      </c>
      <c r="D71" s="276">
        <v>35</v>
      </c>
      <c r="E71" s="11">
        <v>39.170999999999999</v>
      </c>
      <c r="F71" s="2">
        <v>55.151000000000003</v>
      </c>
      <c r="G71" s="2">
        <v>32.664000000000001</v>
      </c>
      <c r="H71" s="2">
        <v>47.167999999999999</v>
      </c>
      <c r="I71" s="2">
        <v>33.31</v>
      </c>
      <c r="J71" s="2">
        <v>30.34</v>
      </c>
      <c r="K71" s="2">
        <v>20.359000000000002</v>
      </c>
      <c r="L71" s="2">
        <v>54.207999999999998</v>
      </c>
      <c r="M71" s="2">
        <v>32.216999999999999</v>
      </c>
      <c r="N71" s="2">
        <v>36.813000000000002</v>
      </c>
      <c r="O71" s="2">
        <v>36.228999999999999</v>
      </c>
      <c r="P71" s="2">
        <v>39.738</v>
      </c>
      <c r="Q71" s="2">
        <v>43.93</v>
      </c>
      <c r="R71" s="2">
        <v>35.905000000000001</v>
      </c>
      <c r="S71" s="2">
        <v>28.648</v>
      </c>
      <c r="T71" s="2">
        <v>39.834000000000003</v>
      </c>
      <c r="U71" s="2">
        <v>23.11</v>
      </c>
      <c r="V71" s="2">
        <v>52.453000000000003</v>
      </c>
      <c r="W71" s="2">
        <v>50.308</v>
      </c>
      <c r="X71" s="2">
        <v>38.284999999999997</v>
      </c>
      <c r="Y71" s="2">
        <v>34.912999999999997</v>
      </c>
      <c r="Z71" s="2">
        <v>38.499000000000002</v>
      </c>
      <c r="AA71" s="2">
        <v>21.696999999999999</v>
      </c>
      <c r="AB71" s="2">
        <v>42.712000000000003</v>
      </c>
      <c r="AC71" s="2">
        <v>36.417000000000002</v>
      </c>
      <c r="AD71" s="2">
        <v>33.566000000000003</v>
      </c>
      <c r="AE71" s="2">
        <v>38.872</v>
      </c>
      <c r="AF71" s="2">
        <v>49.058</v>
      </c>
      <c r="AG71" s="2">
        <v>33.899000000000001</v>
      </c>
      <c r="AH71" s="2">
        <v>33.899000000000001</v>
      </c>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201"/>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201"/>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6"/>
      <c r="AJ73" s="126"/>
      <c r="AK73" s="126"/>
      <c r="AL73" s="126"/>
      <c r="AM73" s="126"/>
      <c r="AN73" s="126"/>
      <c r="AO73" s="126"/>
      <c r="AP73" s="126"/>
      <c r="AQ73" s="126"/>
      <c r="AR73" s="126"/>
      <c r="AS73" s="126"/>
      <c r="AT73" s="126"/>
      <c r="AU73" s="126"/>
      <c r="AV73" s="126"/>
      <c r="AW73" s="126"/>
      <c r="AX73" s="126"/>
      <c r="AY73" s="126"/>
    </row>
    <row r="74" spans="1:1005" ht="15" x14ac:dyDescent="0.25">
      <c r="A74" s="201"/>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6"/>
      <c r="AJ74" s="126"/>
      <c r="AK74" s="126"/>
      <c r="AL74" s="126"/>
      <c r="AM74" s="126"/>
      <c r="AN74" s="126"/>
      <c r="AO74" s="126"/>
      <c r="AP74" s="126"/>
      <c r="AQ74" s="126"/>
      <c r="AR74" s="126"/>
      <c r="AS74" s="126"/>
      <c r="AT74" s="126"/>
      <c r="AU74" s="126"/>
      <c r="AV74" s="126"/>
      <c r="AW74" s="126"/>
      <c r="AX74" s="126"/>
      <c r="AY74" s="126"/>
    </row>
    <row r="75" spans="1:1005" ht="15" x14ac:dyDescent="0.25">
      <c r="A75" s="201"/>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6"/>
      <c r="AJ75" s="126"/>
      <c r="AK75" s="126"/>
      <c r="AL75" s="126"/>
      <c r="AM75" s="126"/>
      <c r="AN75" s="126"/>
      <c r="AO75" s="126"/>
      <c r="AP75" s="126"/>
      <c r="AQ75" s="126"/>
      <c r="AR75" s="126"/>
      <c r="AS75" s="126"/>
      <c r="AT75" s="126"/>
      <c r="AU75" s="126"/>
      <c r="AV75" s="126"/>
      <c r="AW75" s="126"/>
      <c r="AX75" s="126"/>
      <c r="AY75" s="126"/>
    </row>
    <row r="76" spans="1:1005" ht="15" x14ac:dyDescent="0.25">
      <c r="A76" s="201"/>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6"/>
      <c r="AJ76" s="126"/>
      <c r="AK76" s="126"/>
      <c r="AL76" s="126"/>
      <c r="AM76" s="126"/>
      <c r="AN76" s="126"/>
      <c r="AO76" s="126"/>
      <c r="AP76" s="126"/>
      <c r="AQ76" s="126"/>
      <c r="AR76" s="126"/>
      <c r="AS76" s="126"/>
      <c r="AT76" s="126"/>
      <c r="AU76" s="126"/>
      <c r="AV76" s="126"/>
      <c r="AW76" s="126"/>
      <c r="AX76" s="126"/>
      <c r="AY76" s="126"/>
    </row>
    <row r="77" spans="1:1005" ht="15" x14ac:dyDescent="0.25">
      <c r="A77" s="201"/>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6"/>
      <c r="AJ77" s="126"/>
      <c r="AK77" s="126"/>
      <c r="AL77" s="126"/>
      <c r="AM77" s="126"/>
      <c r="AN77" s="126"/>
      <c r="AO77" s="126"/>
      <c r="AP77" s="126"/>
      <c r="AQ77" s="126"/>
      <c r="AR77" s="126"/>
      <c r="AS77" s="126"/>
      <c r="AT77" s="126"/>
      <c r="AU77" s="126"/>
      <c r="AV77" s="126"/>
      <c r="AW77" s="126"/>
      <c r="AX77" s="126"/>
      <c r="AY77" s="126"/>
    </row>
    <row r="78" spans="1:1005" ht="15" x14ac:dyDescent="0.25">
      <c r="A78" s="201"/>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6"/>
      <c r="AJ78" s="126"/>
      <c r="AK78" s="126"/>
      <c r="AL78" s="126"/>
      <c r="AM78" s="126"/>
      <c r="AN78" s="126"/>
      <c r="AO78" s="126"/>
      <c r="AP78" s="126"/>
      <c r="AQ78" s="126"/>
      <c r="AR78" s="126"/>
      <c r="AS78" s="126"/>
      <c r="AT78" s="126"/>
      <c r="AU78" s="126"/>
      <c r="AV78" s="126"/>
      <c r="AW78" s="126"/>
      <c r="AX78" s="126"/>
      <c r="AY78" s="126"/>
    </row>
    <row r="79" spans="1:1005" ht="15" x14ac:dyDescent="0.25">
      <c r="A79" s="201"/>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6"/>
      <c r="AJ79" s="126"/>
      <c r="AK79" s="126"/>
      <c r="AL79" s="126"/>
      <c r="AM79" s="126"/>
      <c r="AN79" s="126"/>
      <c r="AO79" s="126"/>
      <c r="AP79" s="126"/>
      <c r="AQ79" s="126"/>
      <c r="AR79" s="126"/>
      <c r="AS79" s="126"/>
      <c r="AT79" s="126"/>
      <c r="AU79" s="126"/>
      <c r="AV79" s="126"/>
      <c r="AW79" s="126"/>
      <c r="AX79" s="126"/>
      <c r="AY79" s="126"/>
    </row>
    <row r="80" spans="1:1005" ht="15" x14ac:dyDescent="0.25">
      <c r="A80" s="201"/>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88"/>
      <c r="B81" s="289"/>
      <c r="C81" s="261"/>
      <c r="D81" s="27"/>
    </row>
    <row r="82" spans="1:4" ht="12.75" customHeight="1" x14ac:dyDescent="0.25">
      <c r="A82" s="288"/>
      <c r="B82" s="289"/>
      <c r="C82" s="261"/>
      <c r="D82" s="27"/>
    </row>
    <row r="83" spans="1:4" ht="12.75" customHeight="1" x14ac:dyDescent="0.25">
      <c r="A83" s="288"/>
      <c r="B83" s="289"/>
      <c r="C83" s="261"/>
      <c r="D83" s="27"/>
    </row>
    <row r="84" spans="1:4" ht="12.75" customHeight="1" x14ac:dyDescent="0.25">
      <c r="A84" s="288"/>
      <c r="B84" s="289"/>
      <c r="C84" s="261"/>
      <c r="D84" s="27"/>
    </row>
    <row r="101" spans="3:4" ht="12.75" customHeight="1" x14ac:dyDescent="0.25">
      <c r="C101" s="3">
        <v>35</v>
      </c>
      <c r="D101" s="3">
        <v>38</v>
      </c>
    </row>
    <row r="102" spans="3:4" ht="12.75" customHeight="1" x14ac:dyDescent="0.25">
      <c r="C102" s="3">
        <v>64</v>
      </c>
      <c r="D102" s="3">
        <v>78</v>
      </c>
    </row>
    <row r="103" spans="3:4" ht="12.75" customHeight="1" x14ac:dyDescent="0.25">
      <c r="C103" s="3">
        <v>159</v>
      </c>
      <c r="D103" s="3">
        <v>204</v>
      </c>
    </row>
    <row r="104" spans="3:4" ht="12.75" customHeight="1" x14ac:dyDescent="0.25">
      <c r="C104" s="3">
        <v>165</v>
      </c>
      <c r="D104" s="3">
        <v>251</v>
      </c>
    </row>
    <row r="105" spans="3:4" ht="12.75" customHeight="1" x14ac:dyDescent="0.25">
      <c r="C105" s="3">
        <v>53</v>
      </c>
      <c r="D105" s="3">
        <v>86</v>
      </c>
    </row>
    <row r="106" spans="3:4" ht="12.75" customHeight="1" x14ac:dyDescent="0.25">
      <c r="C106" s="3">
        <v>42</v>
      </c>
      <c r="D106" s="3">
        <v>55</v>
      </c>
    </row>
    <row r="107" spans="3:4" ht="12.75" customHeight="1" x14ac:dyDescent="0.25">
      <c r="C107" s="3">
        <v>28</v>
      </c>
      <c r="D107" s="3">
        <v>35</v>
      </c>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107"/>
  <sheetViews>
    <sheetView topLeftCell="A37"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8.28515625" style="37" customWidth="1"/>
    <col min="32" max="34" width="8.85546875" style="2" customWidth="1"/>
    <col min="35" max="39" width="8.85546875" style="249" customWidth="1"/>
    <col min="40" max="54" width="8.85546875" style="2" customWidth="1"/>
    <col min="55" max="16384" width="18.7109375" style="2"/>
  </cols>
  <sheetData>
    <row r="1" spans="1:54" s="167" customFormat="1" ht="15" x14ac:dyDescent="0.25">
      <c r="A1" s="16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327"/>
      <c r="AJ1" s="327"/>
      <c r="AK1" s="327"/>
      <c r="AL1" s="327"/>
      <c r="AM1" s="327"/>
      <c r="AN1" s="327"/>
      <c r="AO1" s="327"/>
      <c r="AP1" s="327"/>
      <c r="AQ1" s="327"/>
      <c r="AR1" s="327"/>
      <c r="AS1" s="327"/>
      <c r="AT1" s="327"/>
      <c r="AU1" s="327"/>
      <c r="AV1" s="327"/>
      <c r="AW1" s="327"/>
      <c r="AX1" s="327"/>
      <c r="AY1" s="327"/>
      <c r="AZ1" s="327"/>
      <c r="BA1" s="327"/>
      <c r="BB1" s="327"/>
    </row>
    <row r="2" spans="1:54" s="162" customFormat="1" ht="15" x14ac:dyDescent="0.25">
      <c r="A2" s="161"/>
      <c r="B2" s="150" t="s">
        <v>46</v>
      </c>
      <c r="C2" s="150" t="s">
        <v>45</v>
      </c>
      <c r="D2" s="150" t="s">
        <v>47</v>
      </c>
      <c r="E2" s="150">
        <v>1991</v>
      </c>
      <c r="F2" s="150">
        <v>1992</v>
      </c>
      <c r="G2" s="150">
        <v>1993</v>
      </c>
      <c r="H2" s="150">
        <v>1994</v>
      </c>
      <c r="I2" s="150">
        <v>1995</v>
      </c>
      <c r="J2" s="150">
        <v>1996</v>
      </c>
      <c r="K2" s="150">
        <v>1997</v>
      </c>
      <c r="L2" s="150">
        <v>1998</v>
      </c>
      <c r="M2" s="150">
        <v>1999</v>
      </c>
      <c r="N2" s="150">
        <v>2000</v>
      </c>
      <c r="O2" s="150">
        <v>2001</v>
      </c>
      <c r="P2" s="150">
        <v>2002</v>
      </c>
      <c r="Q2" s="150">
        <v>2003</v>
      </c>
      <c r="R2" s="150">
        <v>2004</v>
      </c>
      <c r="S2" s="150">
        <v>2005</v>
      </c>
      <c r="T2" s="150">
        <v>2006</v>
      </c>
      <c r="U2" s="150">
        <v>2007</v>
      </c>
      <c r="V2" s="150">
        <v>2008</v>
      </c>
      <c r="W2" s="150">
        <v>2009</v>
      </c>
      <c r="X2" s="150">
        <v>2010</v>
      </c>
      <c r="Y2" s="150">
        <v>2011</v>
      </c>
      <c r="Z2" s="150">
        <v>2012</v>
      </c>
      <c r="AA2" s="150">
        <v>2013</v>
      </c>
      <c r="AB2" s="150">
        <v>2014</v>
      </c>
      <c r="AC2" s="150">
        <v>2015</v>
      </c>
      <c r="AD2" s="150">
        <v>2016</v>
      </c>
      <c r="AE2" s="168">
        <v>2017</v>
      </c>
      <c r="AF2" s="150">
        <v>2018</v>
      </c>
      <c r="AG2" s="150">
        <v>2019</v>
      </c>
      <c r="AH2" s="150">
        <v>2020</v>
      </c>
    </row>
    <row r="3" spans="1:54" s="162" customFormat="1" ht="15" x14ac:dyDescent="0.25">
      <c r="A3" s="16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54" s="171" customFormat="1" ht="15" x14ac:dyDescent="0.25">
      <c r="A4" s="164">
        <v>44958</v>
      </c>
      <c r="B4" s="277"/>
      <c r="C4" s="278">
        <v>26</v>
      </c>
      <c r="D4" s="273">
        <v>26</v>
      </c>
      <c r="E4" s="169">
        <v>28.48</v>
      </c>
      <c r="F4" s="169">
        <v>25.824999999999999</v>
      </c>
      <c r="G4" s="169">
        <v>25.613</v>
      </c>
      <c r="H4" s="169">
        <v>24.675000000000001</v>
      </c>
      <c r="I4" s="169">
        <v>31.91</v>
      </c>
      <c r="J4" s="169">
        <v>31.216000000000001</v>
      </c>
      <c r="K4" s="169">
        <v>24.651</v>
      </c>
      <c r="L4" s="169">
        <v>25.262</v>
      </c>
      <c r="M4" s="169">
        <v>30.353999999999999</v>
      </c>
      <c r="N4" s="169">
        <v>28.119</v>
      </c>
      <c r="O4" s="169">
        <v>26.765999999999998</v>
      </c>
      <c r="P4" s="169">
        <v>24.792999999999999</v>
      </c>
      <c r="Q4" s="169">
        <v>27.626000000000001</v>
      </c>
      <c r="R4" s="169">
        <v>25.132999999999999</v>
      </c>
      <c r="S4" s="169">
        <v>26.175000000000001</v>
      </c>
      <c r="T4" s="169">
        <v>24.530999999999999</v>
      </c>
      <c r="U4" s="169">
        <v>29.149000000000001</v>
      </c>
      <c r="V4" s="169">
        <v>24.655000000000001</v>
      </c>
      <c r="W4" s="169">
        <v>26.314</v>
      </c>
      <c r="X4" s="169">
        <v>24.523</v>
      </c>
      <c r="Y4" s="169">
        <v>25.346</v>
      </c>
      <c r="Z4" s="169">
        <v>24.852</v>
      </c>
      <c r="AA4" s="169">
        <v>24.541</v>
      </c>
      <c r="AB4" s="169">
        <v>29.91</v>
      </c>
      <c r="AC4" s="169">
        <v>34.219000000000001</v>
      </c>
      <c r="AD4" s="169">
        <v>28.216000000000001</v>
      </c>
      <c r="AE4" s="169">
        <v>36.009</v>
      </c>
      <c r="AF4" s="169">
        <v>31.574999999999999</v>
      </c>
      <c r="AG4" s="169">
        <v>25.003</v>
      </c>
      <c r="AH4" s="170">
        <v>25.677</v>
      </c>
      <c r="AI4" s="167"/>
      <c r="AJ4" s="167"/>
      <c r="AK4" s="167"/>
      <c r="AL4" s="167"/>
      <c r="AM4" s="167"/>
    </row>
    <row r="5" spans="1:54" ht="15" x14ac:dyDescent="0.25">
      <c r="A5" s="164">
        <v>44986</v>
      </c>
      <c r="B5" s="279"/>
      <c r="C5" s="269">
        <v>38</v>
      </c>
      <c r="D5" s="274">
        <v>38</v>
      </c>
      <c r="E5" s="108">
        <v>34.097999999999999</v>
      </c>
      <c r="F5" s="108">
        <v>44.32</v>
      </c>
      <c r="G5" s="108">
        <v>39.594000000000001</v>
      </c>
      <c r="H5" s="108">
        <v>43.569000000000003</v>
      </c>
      <c r="I5" s="108">
        <v>62.091000000000001</v>
      </c>
      <c r="J5" s="108">
        <v>37.49</v>
      </c>
      <c r="K5" s="108">
        <v>42.026000000000003</v>
      </c>
      <c r="L5" s="108">
        <v>37.896999999999998</v>
      </c>
      <c r="M5" s="108">
        <v>45.698</v>
      </c>
      <c r="N5" s="108">
        <v>34.207000000000001</v>
      </c>
      <c r="O5" s="108">
        <v>38.103000000000002</v>
      </c>
      <c r="P5" s="108">
        <v>28.087</v>
      </c>
      <c r="Q5" s="108">
        <v>41.822000000000003</v>
      </c>
      <c r="R5" s="108">
        <v>57.264000000000003</v>
      </c>
      <c r="S5" s="108">
        <v>30.576000000000001</v>
      </c>
      <c r="T5" s="108">
        <v>31.248000000000001</v>
      </c>
      <c r="U5" s="108">
        <v>58.627000000000002</v>
      </c>
      <c r="V5" s="108">
        <v>23.114999999999998</v>
      </c>
      <c r="W5" s="108">
        <v>44.646999999999998</v>
      </c>
      <c r="X5" s="108">
        <v>25.870999999999999</v>
      </c>
      <c r="Y5" s="108">
        <v>35.814</v>
      </c>
      <c r="Z5" s="108">
        <v>44.625999999999998</v>
      </c>
      <c r="AA5" s="108">
        <v>29.620999999999999</v>
      </c>
      <c r="AB5" s="108">
        <v>36.537999999999997</v>
      </c>
      <c r="AC5" s="108">
        <v>53.695</v>
      </c>
      <c r="AD5" s="108">
        <v>41.122</v>
      </c>
      <c r="AE5" s="108">
        <v>63.06</v>
      </c>
      <c r="AF5" s="108">
        <v>37.351999999999997</v>
      </c>
      <c r="AG5" s="108">
        <v>31.151</v>
      </c>
      <c r="AH5" s="110">
        <v>36.816000000000003</v>
      </c>
      <c r="AN5" s="130"/>
      <c r="AO5" s="130"/>
      <c r="AP5" s="130"/>
      <c r="AQ5" s="130"/>
      <c r="AR5" s="130"/>
      <c r="AS5" s="130"/>
      <c r="AT5" s="130"/>
      <c r="AU5" s="130"/>
      <c r="AV5" s="130"/>
      <c r="AW5" s="130"/>
      <c r="AX5" s="130"/>
      <c r="AY5" s="130"/>
    </row>
    <row r="6" spans="1:54" ht="15" x14ac:dyDescent="0.25">
      <c r="A6" s="164">
        <v>45017</v>
      </c>
      <c r="B6" s="279"/>
      <c r="C6" s="269">
        <v>62</v>
      </c>
      <c r="D6" s="274">
        <v>83</v>
      </c>
      <c r="E6" s="108">
        <v>66.632999999999996</v>
      </c>
      <c r="F6" s="108">
        <v>115.248</v>
      </c>
      <c r="G6" s="108">
        <v>88.69</v>
      </c>
      <c r="H6" s="108">
        <v>96.278999999999996</v>
      </c>
      <c r="I6" s="108">
        <v>71.064999999999998</v>
      </c>
      <c r="J6" s="108">
        <v>86.525999999999996</v>
      </c>
      <c r="K6" s="108">
        <v>72.361999999999995</v>
      </c>
      <c r="L6" s="108">
        <v>64.629000000000005</v>
      </c>
      <c r="M6" s="108">
        <v>66.037999999999997</v>
      </c>
      <c r="N6" s="108">
        <v>111.21899999999999</v>
      </c>
      <c r="O6" s="108">
        <v>94.176000000000002</v>
      </c>
      <c r="P6" s="108">
        <v>85.283000000000001</v>
      </c>
      <c r="Q6" s="108">
        <v>86.477999999999994</v>
      </c>
      <c r="R6" s="108">
        <v>138.50800000000001</v>
      </c>
      <c r="S6" s="108">
        <v>70.567999999999998</v>
      </c>
      <c r="T6" s="108">
        <v>90.063999999999993</v>
      </c>
      <c r="U6" s="108">
        <v>95.448999999999998</v>
      </c>
      <c r="V6" s="108">
        <v>48.783000000000001</v>
      </c>
      <c r="W6" s="108">
        <v>70.762</v>
      </c>
      <c r="X6" s="108">
        <v>76.572999999999993</v>
      </c>
      <c r="Y6" s="108">
        <v>79.209999999999994</v>
      </c>
      <c r="Z6" s="108">
        <v>130.64099999999999</v>
      </c>
      <c r="AA6" s="108">
        <v>64.960999999999999</v>
      </c>
      <c r="AB6" s="108">
        <v>66.58</v>
      </c>
      <c r="AC6" s="108">
        <v>81.174999999999997</v>
      </c>
      <c r="AD6" s="108">
        <v>71.866</v>
      </c>
      <c r="AE6" s="108">
        <v>110.033</v>
      </c>
      <c r="AF6" s="108">
        <v>84.825000000000003</v>
      </c>
      <c r="AG6" s="108">
        <v>120.569</v>
      </c>
      <c r="AH6" s="110">
        <v>61.401000000000003</v>
      </c>
      <c r="AN6" s="130"/>
      <c r="AO6" s="130"/>
      <c r="AP6" s="130"/>
      <c r="AQ6" s="130"/>
      <c r="AR6" s="130"/>
      <c r="AS6" s="130"/>
      <c r="AT6" s="130"/>
      <c r="AU6" s="130"/>
      <c r="AV6" s="130"/>
      <c r="AW6" s="130"/>
      <c r="AX6" s="130"/>
      <c r="AY6" s="130"/>
    </row>
    <row r="7" spans="1:54" ht="15" x14ac:dyDescent="0.25">
      <c r="A7" s="164">
        <v>45047</v>
      </c>
      <c r="B7" s="279"/>
      <c r="C7" s="269">
        <v>206</v>
      </c>
      <c r="D7" s="274">
        <v>275</v>
      </c>
      <c r="E7" s="108">
        <v>193.04</v>
      </c>
      <c r="F7" s="108">
        <v>342.89</v>
      </c>
      <c r="G7" s="108">
        <v>354.97399999999999</v>
      </c>
      <c r="H7" s="108">
        <v>316.39299999999997</v>
      </c>
      <c r="I7" s="108">
        <v>303.26100000000002</v>
      </c>
      <c r="J7" s="108">
        <v>338.07100000000003</v>
      </c>
      <c r="K7" s="108">
        <v>249.94300000000001</v>
      </c>
      <c r="L7" s="108">
        <v>222.30099999999999</v>
      </c>
      <c r="M7" s="108">
        <v>277.20999999999998</v>
      </c>
      <c r="N7" s="108">
        <v>383.06900000000002</v>
      </c>
      <c r="O7" s="108">
        <v>401.00700000000001</v>
      </c>
      <c r="P7" s="108">
        <v>168.74</v>
      </c>
      <c r="Q7" s="108">
        <v>272.791</v>
      </c>
      <c r="R7" s="108">
        <v>304.62299999999999</v>
      </c>
      <c r="S7" s="108">
        <v>279.798</v>
      </c>
      <c r="T7" s="108">
        <v>253.93100000000001</v>
      </c>
      <c r="U7" s="108">
        <v>297.92</v>
      </c>
      <c r="V7" s="108">
        <v>193.654</v>
      </c>
      <c r="W7" s="108">
        <v>365.20699999999999</v>
      </c>
      <c r="X7" s="108">
        <v>177.453</v>
      </c>
      <c r="Y7" s="108">
        <v>194.452</v>
      </c>
      <c r="Z7" s="108">
        <v>250.90100000000001</v>
      </c>
      <c r="AA7" s="108">
        <v>237.239</v>
      </c>
      <c r="AB7" s="108">
        <v>235.666</v>
      </c>
      <c r="AC7" s="108">
        <v>186.56399999999999</v>
      </c>
      <c r="AD7" s="108">
        <v>199.346</v>
      </c>
      <c r="AE7" s="108">
        <v>241.15700000000001</v>
      </c>
      <c r="AF7" s="108">
        <v>314.18099999999998</v>
      </c>
      <c r="AG7" s="108">
        <v>344.63499999999999</v>
      </c>
      <c r="AH7" s="110">
        <v>277.274</v>
      </c>
      <c r="AN7" s="130"/>
      <c r="AO7" s="130"/>
      <c r="AP7" s="130"/>
      <c r="AQ7" s="130"/>
      <c r="AR7" s="130"/>
      <c r="AS7" s="130"/>
      <c r="AT7" s="130"/>
      <c r="AU7" s="130"/>
      <c r="AV7" s="130"/>
      <c r="AW7" s="130"/>
      <c r="AX7" s="130"/>
      <c r="AY7" s="130"/>
    </row>
    <row r="8" spans="1:54" ht="15" x14ac:dyDescent="0.25">
      <c r="A8" s="164">
        <v>45078</v>
      </c>
      <c r="B8" s="279"/>
      <c r="C8" s="269">
        <v>258</v>
      </c>
      <c r="D8" s="274">
        <v>345</v>
      </c>
      <c r="E8" s="108">
        <v>434.58600000000001</v>
      </c>
      <c r="F8" s="108">
        <v>275.39999999999998</v>
      </c>
      <c r="G8" s="108">
        <v>522.95399999999995</v>
      </c>
      <c r="H8" s="108">
        <v>362.03699999999998</v>
      </c>
      <c r="I8" s="108">
        <v>727.51300000000003</v>
      </c>
      <c r="J8" s="108">
        <v>330.30900000000003</v>
      </c>
      <c r="K8" s="108">
        <v>383.75400000000002</v>
      </c>
      <c r="L8" s="108">
        <v>298.20100000000002</v>
      </c>
      <c r="M8" s="108">
        <v>459.09699999999998</v>
      </c>
      <c r="N8" s="108">
        <v>337.81200000000001</v>
      </c>
      <c r="O8" s="108">
        <v>334.06799999999998</v>
      </c>
      <c r="P8" s="108">
        <v>175.76300000000001</v>
      </c>
      <c r="Q8" s="108">
        <v>393.84500000000003</v>
      </c>
      <c r="R8" s="108">
        <v>210.38900000000001</v>
      </c>
      <c r="S8" s="108">
        <v>296.81900000000002</v>
      </c>
      <c r="T8" s="108">
        <v>229.22399999999999</v>
      </c>
      <c r="U8" s="108">
        <v>274.553</v>
      </c>
      <c r="V8" s="108">
        <v>458.74099999999999</v>
      </c>
      <c r="W8" s="108">
        <v>314.93599999999998</v>
      </c>
      <c r="X8" s="108">
        <v>434.51600000000002</v>
      </c>
      <c r="Y8" s="108">
        <v>519.84299999999996</v>
      </c>
      <c r="Z8" s="108">
        <v>129.98099999999999</v>
      </c>
      <c r="AA8" s="108">
        <v>352.154</v>
      </c>
      <c r="AB8" s="108">
        <v>422.88400000000001</v>
      </c>
      <c r="AC8" s="108">
        <v>492.46699999999998</v>
      </c>
      <c r="AD8" s="108">
        <v>376.37599999999998</v>
      </c>
      <c r="AE8" s="108">
        <v>337.846</v>
      </c>
      <c r="AF8" s="108">
        <v>217.732</v>
      </c>
      <c r="AG8" s="108">
        <v>609.06200000000001</v>
      </c>
      <c r="AH8" s="110">
        <v>300.86200000000002</v>
      </c>
      <c r="AN8" s="130"/>
      <c r="AO8" s="130"/>
      <c r="AP8" s="130"/>
      <c r="AQ8" s="130"/>
      <c r="AR8" s="130"/>
      <c r="AS8" s="130"/>
      <c r="AT8" s="130"/>
      <c r="AU8" s="130"/>
      <c r="AV8" s="130"/>
      <c r="AW8" s="130"/>
      <c r="AX8" s="130"/>
      <c r="AY8" s="130"/>
    </row>
    <row r="9" spans="1:54" ht="15" x14ac:dyDescent="0.25">
      <c r="A9" s="164">
        <v>45108</v>
      </c>
      <c r="B9" s="279"/>
      <c r="C9" s="269">
        <v>84</v>
      </c>
      <c r="D9" s="274">
        <v>112</v>
      </c>
      <c r="E9" s="108">
        <v>205.37299999999999</v>
      </c>
      <c r="F9" s="108">
        <v>110.035</v>
      </c>
      <c r="G9" s="108">
        <v>220.52099999999999</v>
      </c>
      <c r="H9" s="108">
        <v>96.822000000000003</v>
      </c>
      <c r="I9" s="108">
        <v>540.54899999999998</v>
      </c>
      <c r="J9" s="108">
        <v>119.706</v>
      </c>
      <c r="K9" s="108">
        <v>116.432</v>
      </c>
      <c r="L9" s="108">
        <v>154.69900000000001</v>
      </c>
      <c r="M9" s="108">
        <v>297.94900000000001</v>
      </c>
      <c r="N9" s="108">
        <v>89.016000000000005</v>
      </c>
      <c r="O9" s="108">
        <v>95.9</v>
      </c>
      <c r="P9" s="108">
        <v>51.256999999999998</v>
      </c>
      <c r="Q9" s="108">
        <v>97.819000000000003</v>
      </c>
      <c r="R9" s="108">
        <v>72.027000000000001</v>
      </c>
      <c r="S9" s="108">
        <v>108.895</v>
      </c>
      <c r="T9" s="108">
        <v>80.75</v>
      </c>
      <c r="U9" s="108">
        <v>96.441999999999993</v>
      </c>
      <c r="V9" s="108">
        <v>200.017</v>
      </c>
      <c r="W9" s="108">
        <v>151.83699999999999</v>
      </c>
      <c r="X9" s="108">
        <v>110.92100000000001</v>
      </c>
      <c r="Y9" s="108">
        <v>259.79300000000001</v>
      </c>
      <c r="Z9" s="108">
        <v>46.834000000000003</v>
      </c>
      <c r="AA9" s="108">
        <v>113.07899999999999</v>
      </c>
      <c r="AB9" s="108">
        <v>125.655</v>
      </c>
      <c r="AC9" s="108">
        <v>188.15700000000001</v>
      </c>
      <c r="AD9" s="108">
        <v>115.84099999999999</v>
      </c>
      <c r="AE9" s="108">
        <v>103.64400000000001</v>
      </c>
      <c r="AF9" s="108">
        <v>63.146000000000001</v>
      </c>
      <c r="AG9" s="108">
        <v>383.52300000000002</v>
      </c>
      <c r="AH9" s="110">
        <v>82.186000000000007</v>
      </c>
      <c r="AN9" s="130"/>
      <c r="AO9" s="130"/>
      <c r="AP9" s="130"/>
      <c r="AQ9" s="130"/>
      <c r="AR9" s="130"/>
      <c r="AS9" s="130"/>
      <c r="AT9" s="130"/>
      <c r="AU9" s="130"/>
      <c r="AV9" s="130"/>
      <c r="AW9" s="130"/>
      <c r="AX9" s="130"/>
      <c r="AY9" s="130"/>
    </row>
    <row r="10" spans="1:54" ht="15" x14ac:dyDescent="0.25">
      <c r="A10" s="164">
        <v>45139</v>
      </c>
      <c r="B10" s="279"/>
      <c r="C10" s="269">
        <v>54</v>
      </c>
      <c r="D10" s="274">
        <v>60</v>
      </c>
      <c r="E10" s="108">
        <v>73.667000000000002</v>
      </c>
      <c r="F10" s="108">
        <v>71.411000000000001</v>
      </c>
      <c r="G10" s="108">
        <v>76.466999999999999</v>
      </c>
      <c r="H10" s="108">
        <v>53.417000000000002</v>
      </c>
      <c r="I10" s="108">
        <v>145.56299999999999</v>
      </c>
      <c r="J10" s="108">
        <v>52.497999999999998</v>
      </c>
      <c r="K10" s="108">
        <v>64.510999999999996</v>
      </c>
      <c r="L10" s="108">
        <v>60.210999999999999</v>
      </c>
      <c r="M10" s="108">
        <v>109.60899999999999</v>
      </c>
      <c r="N10" s="108">
        <v>59.789000000000001</v>
      </c>
      <c r="O10" s="108">
        <v>69.058999999999997</v>
      </c>
      <c r="P10" s="108">
        <v>35.418999999999997</v>
      </c>
      <c r="Q10" s="108">
        <v>58.097999999999999</v>
      </c>
      <c r="R10" s="108">
        <v>45.03</v>
      </c>
      <c r="S10" s="108">
        <v>58.277999999999999</v>
      </c>
      <c r="T10" s="108">
        <v>55.170999999999999</v>
      </c>
      <c r="U10" s="108">
        <v>59.25</v>
      </c>
      <c r="V10" s="108">
        <v>73.123999999999995</v>
      </c>
      <c r="W10" s="108">
        <v>58.332999999999998</v>
      </c>
      <c r="X10" s="108">
        <v>64.870999999999995</v>
      </c>
      <c r="Y10" s="108">
        <v>75.42</v>
      </c>
      <c r="Z10" s="108">
        <v>38.636000000000003</v>
      </c>
      <c r="AA10" s="108">
        <v>63.564999999999998</v>
      </c>
      <c r="AB10" s="108">
        <v>65.195999999999998</v>
      </c>
      <c r="AC10" s="108">
        <v>66.001000000000005</v>
      </c>
      <c r="AD10" s="108">
        <v>58.639000000000003</v>
      </c>
      <c r="AE10" s="108">
        <v>55.845999999999997</v>
      </c>
      <c r="AF10" s="108">
        <v>40.380000000000003</v>
      </c>
      <c r="AG10" s="108">
        <v>105.226</v>
      </c>
      <c r="AH10" s="110">
        <v>46.786999999999999</v>
      </c>
      <c r="AN10" s="130"/>
      <c r="AO10" s="130"/>
      <c r="AP10" s="130"/>
      <c r="AQ10" s="130"/>
      <c r="AR10" s="130"/>
      <c r="AS10" s="130"/>
      <c r="AT10" s="130"/>
      <c r="AU10" s="130"/>
      <c r="AV10" s="130"/>
      <c r="AW10" s="130"/>
      <c r="AX10" s="130"/>
      <c r="AY10" s="130"/>
    </row>
    <row r="11" spans="1:54" ht="15" x14ac:dyDescent="0.25">
      <c r="A11" s="164">
        <v>45170</v>
      </c>
      <c r="B11" s="279"/>
      <c r="C11" s="269">
        <v>37</v>
      </c>
      <c r="D11" s="274">
        <v>37</v>
      </c>
      <c r="E11" s="108">
        <v>37.792999999999999</v>
      </c>
      <c r="F11" s="108">
        <v>43.476999999999997</v>
      </c>
      <c r="G11" s="108">
        <v>47.484000000000002</v>
      </c>
      <c r="H11" s="108">
        <v>37.084000000000003</v>
      </c>
      <c r="I11" s="108">
        <v>61.899000000000001</v>
      </c>
      <c r="J11" s="108">
        <v>33.396000000000001</v>
      </c>
      <c r="K11" s="108">
        <v>43.975999999999999</v>
      </c>
      <c r="L11" s="108">
        <v>32.015999999999998</v>
      </c>
      <c r="M11" s="108">
        <v>49.521999999999998</v>
      </c>
      <c r="N11" s="108">
        <v>37.220999999999997</v>
      </c>
      <c r="O11" s="108">
        <v>35.152000000000001</v>
      </c>
      <c r="P11" s="108">
        <v>26.678000000000001</v>
      </c>
      <c r="Q11" s="108">
        <v>66.412999999999997</v>
      </c>
      <c r="R11" s="108">
        <v>36.915999999999997</v>
      </c>
      <c r="S11" s="108">
        <v>33.323999999999998</v>
      </c>
      <c r="T11" s="108">
        <v>34.847000000000001</v>
      </c>
      <c r="U11" s="108">
        <v>45.942999999999998</v>
      </c>
      <c r="V11" s="108">
        <v>36.856999999999999</v>
      </c>
      <c r="W11" s="108">
        <v>33.787999999999997</v>
      </c>
      <c r="X11" s="108">
        <v>31.603999999999999</v>
      </c>
      <c r="Y11" s="108">
        <v>37.929000000000002</v>
      </c>
      <c r="Z11" s="108">
        <v>25.5</v>
      </c>
      <c r="AA11" s="108">
        <v>66.073999999999998</v>
      </c>
      <c r="AB11" s="108">
        <v>51.034999999999997</v>
      </c>
      <c r="AC11" s="108">
        <v>39.417000000000002</v>
      </c>
      <c r="AD11" s="108">
        <v>34.423000000000002</v>
      </c>
      <c r="AE11" s="108">
        <v>30.41</v>
      </c>
      <c r="AF11" s="108">
        <v>26.248999999999999</v>
      </c>
      <c r="AG11" s="108">
        <v>46.713999999999999</v>
      </c>
      <c r="AH11" s="110">
        <v>36.584000000000003</v>
      </c>
      <c r="AN11" s="130"/>
      <c r="AO11" s="130"/>
      <c r="AP11" s="130"/>
      <c r="AQ11" s="130"/>
      <c r="AR11" s="130"/>
      <c r="AS11" s="130"/>
      <c r="AT11" s="130"/>
      <c r="AU11" s="130"/>
      <c r="AV11" s="130"/>
      <c r="AW11" s="130"/>
      <c r="AX11" s="130"/>
      <c r="AY11" s="130"/>
    </row>
    <row r="12" spans="1:54" ht="15" x14ac:dyDescent="0.25">
      <c r="A12" s="164">
        <v>45200</v>
      </c>
      <c r="B12" s="279"/>
      <c r="C12" s="269">
        <v>38</v>
      </c>
      <c r="D12" s="274">
        <v>43</v>
      </c>
      <c r="E12" s="108">
        <v>37.783999999999999</v>
      </c>
      <c r="F12" s="108">
        <v>37.637</v>
      </c>
      <c r="G12" s="108">
        <v>52.548999999999999</v>
      </c>
      <c r="H12" s="108">
        <v>55.305</v>
      </c>
      <c r="I12" s="108">
        <v>72.680999999999997</v>
      </c>
      <c r="J12" s="108">
        <v>55.615000000000002</v>
      </c>
      <c r="K12" s="108">
        <v>61.651000000000003</v>
      </c>
      <c r="L12" s="108">
        <v>53.47</v>
      </c>
      <c r="M12" s="108">
        <v>46.273000000000003</v>
      </c>
      <c r="N12" s="108">
        <v>41.883000000000003</v>
      </c>
      <c r="O12" s="108">
        <v>39.542999999999999</v>
      </c>
      <c r="P12" s="108">
        <v>46.551000000000002</v>
      </c>
      <c r="Q12" s="108">
        <v>47.536999999999999</v>
      </c>
      <c r="R12" s="108">
        <v>44.265999999999998</v>
      </c>
      <c r="S12" s="108">
        <v>59.027999999999999</v>
      </c>
      <c r="T12" s="108">
        <v>83.277000000000001</v>
      </c>
      <c r="U12" s="108">
        <v>59.76</v>
      </c>
      <c r="V12" s="108">
        <v>41.46</v>
      </c>
      <c r="W12" s="108">
        <v>43.856000000000002</v>
      </c>
      <c r="X12" s="108">
        <v>39.857999999999997</v>
      </c>
      <c r="Y12" s="108">
        <v>46.920999999999999</v>
      </c>
      <c r="Z12" s="108">
        <v>29.396000000000001</v>
      </c>
      <c r="AA12" s="108">
        <v>73.757000000000005</v>
      </c>
      <c r="AB12" s="108">
        <v>75.313999999999993</v>
      </c>
      <c r="AC12" s="108">
        <v>40.96</v>
      </c>
      <c r="AD12" s="108">
        <v>35.978999999999999</v>
      </c>
      <c r="AE12" s="108">
        <v>39.622</v>
      </c>
      <c r="AF12" s="108">
        <v>34.72</v>
      </c>
      <c r="AG12" s="108">
        <v>48.453000000000003</v>
      </c>
      <c r="AH12" s="110">
        <v>42.453000000000003</v>
      </c>
      <c r="AN12" s="130"/>
      <c r="AO12" s="130"/>
      <c r="AP12" s="130"/>
      <c r="AQ12" s="130"/>
      <c r="AR12" s="130"/>
      <c r="AS12" s="130"/>
      <c r="AT12" s="130"/>
      <c r="AU12" s="130"/>
      <c r="AV12" s="130"/>
      <c r="AW12" s="130"/>
      <c r="AX12" s="130"/>
      <c r="AY12" s="130"/>
    </row>
    <row r="13" spans="1:54" ht="15" x14ac:dyDescent="0.25">
      <c r="A13" s="164">
        <v>45231</v>
      </c>
      <c r="B13" s="279"/>
      <c r="C13" s="269">
        <v>35</v>
      </c>
      <c r="D13" s="274">
        <v>36</v>
      </c>
      <c r="E13" s="108">
        <v>36.878</v>
      </c>
      <c r="F13" s="108">
        <v>33.040999999999997</v>
      </c>
      <c r="G13" s="108">
        <v>43.164999999999999</v>
      </c>
      <c r="H13" s="108">
        <v>42.959000000000003</v>
      </c>
      <c r="I13" s="108">
        <v>53.404000000000003</v>
      </c>
      <c r="J13" s="108">
        <v>44.994</v>
      </c>
      <c r="K13" s="108">
        <v>45.311999999999998</v>
      </c>
      <c r="L13" s="108">
        <v>44.960999999999999</v>
      </c>
      <c r="M13" s="108">
        <v>37.634999999999998</v>
      </c>
      <c r="N13" s="108">
        <v>37.521000000000001</v>
      </c>
      <c r="O13" s="108">
        <v>38.347000000000001</v>
      </c>
      <c r="P13" s="108">
        <v>30.422000000000001</v>
      </c>
      <c r="Q13" s="108">
        <v>35.923999999999999</v>
      </c>
      <c r="R13" s="108">
        <v>40.109000000000002</v>
      </c>
      <c r="S13" s="108">
        <v>46.171999999999997</v>
      </c>
      <c r="T13" s="108">
        <v>55.255000000000003</v>
      </c>
      <c r="U13" s="108">
        <v>47.363</v>
      </c>
      <c r="V13" s="108">
        <v>37.06</v>
      </c>
      <c r="W13" s="108">
        <v>40.68</v>
      </c>
      <c r="X13" s="108">
        <v>40.658999999999999</v>
      </c>
      <c r="Y13" s="108">
        <v>39.033000000000001</v>
      </c>
      <c r="Z13" s="108">
        <v>25.859000000000002</v>
      </c>
      <c r="AA13" s="108">
        <v>48.326000000000001</v>
      </c>
      <c r="AB13" s="108">
        <v>45.256</v>
      </c>
      <c r="AC13" s="108">
        <v>37.756</v>
      </c>
      <c r="AD13" s="108">
        <v>31.353999999999999</v>
      </c>
      <c r="AE13" s="108">
        <v>34.790999999999997</v>
      </c>
      <c r="AF13" s="108">
        <v>33.200000000000003</v>
      </c>
      <c r="AG13" s="108">
        <v>43.01</v>
      </c>
      <c r="AH13" s="110">
        <v>47.530999999999999</v>
      </c>
      <c r="AN13" s="130"/>
      <c r="AO13" s="130"/>
      <c r="AP13" s="130"/>
      <c r="AQ13" s="130"/>
      <c r="AR13" s="130"/>
      <c r="AS13" s="130"/>
      <c r="AT13" s="130"/>
      <c r="AU13" s="130"/>
      <c r="AV13" s="130"/>
      <c r="AW13" s="130"/>
      <c r="AX13" s="130"/>
      <c r="AY13" s="130"/>
    </row>
    <row r="14" spans="1:54" ht="15" x14ac:dyDescent="0.25">
      <c r="A14" s="164">
        <v>45261</v>
      </c>
      <c r="B14" s="279"/>
      <c r="C14" s="269">
        <v>31</v>
      </c>
      <c r="D14" s="274">
        <v>32</v>
      </c>
      <c r="E14" s="108">
        <v>33.478000000000002</v>
      </c>
      <c r="F14" s="108">
        <v>29.748999999999999</v>
      </c>
      <c r="G14" s="108">
        <v>36.695999999999998</v>
      </c>
      <c r="H14" s="108">
        <v>33.984000000000002</v>
      </c>
      <c r="I14" s="108">
        <v>49.238</v>
      </c>
      <c r="J14" s="108">
        <v>36.320999999999998</v>
      </c>
      <c r="K14" s="108">
        <v>34.063000000000002</v>
      </c>
      <c r="L14" s="108">
        <v>39.819000000000003</v>
      </c>
      <c r="M14" s="108">
        <v>33.564999999999998</v>
      </c>
      <c r="N14" s="108">
        <v>32.027000000000001</v>
      </c>
      <c r="O14" s="108">
        <v>31.765999999999998</v>
      </c>
      <c r="P14" s="108">
        <v>25.757999999999999</v>
      </c>
      <c r="Q14" s="108">
        <v>32.843000000000004</v>
      </c>
      <c r="R14" s="108">
        <v>31.291</v>
      </c>
      <c r="S14" s="108">
        <v>33.244999999999997</v>
      </c>
      <c r="T14" s="108">
        <v>37.396999999999998</v>
      </c>
      <c r="U14" s="108">
        <v>33.280999999999999</v>
      </c>
      <c r="V14" s="108">
        <v>32.667999999999999</v>
      </c>
      <c r="W14" s="108">
        <v>32.633000000000003</v>
      </c>
      <c r="X14" s="108">
        <v>33.906999999999996</v>
      </c>
      <c r="Y14" s="108">
        <v>33.948</v>
      </c>
      <c r="Z14" s="108">
        <v>23.56</v>
      </c>
      <c r="AA14" s="108">
        <v>36.466999999999999</v>
      </c>
      <c r="AB14" s="108">
        <v>36.539000000000001</v>
      </c>
      <c r="AC14" s="108">
        <v>33.21</v>
      </c>
      <c r="AD14" s="108">
        <v>29.172000000000001</v>
      </c>
      <c r="AE14" s="108">
        <v>32.389000000000003</v>
      </c>
      <c r="AF14" s="108">
        <v>27.012</v>
      </c>
      <c r="AG14" s="108">
        <v>40.064</v>
      </c>
      <c r="AH14" s="110">
        <v>37.319000000000003</v>
      </c>
      <c r="AN14" s="130"/>
      <c r="AO14" s="130"/>
      <c r="AP14" s="130"/>
      <c r="AQ14" s="130"/>
      <c r="AR14" s="130"/>
      <c r="AS14" s="130"/>
      <c r="AT14" s="130"/>
      <c r="AU14" s="130"/>
      <c r="AV14" s="130"/>
      <c r="AW14" s="130"/>
      <c r="AX14" s="130"/>
      <c r="AY14" s="130"/>
    </row>
    <row r="15" spans="1:54" ht="15" x14ac:dyDescent="0.25">
      <c r="A15" s="164">
        <v>45292</v>
      </c>
      <c r="B15" s="279"/>
      <c r="C15" s="269">
        <v>30</v>
      </c>
      <c r="D15" s="274">
        <v>31</v>
      </c>
      <c r="E15" s="108">
        <v>29.873999999999999</v>
      </c>
      <c r="F15" s="108">
        <v>27.716999999999999</v>
      </c>
      <c r="G15" s="108">
        <v>33.427</v>
      </c>
      <c r="H15" s="108">
        <v>30.625</v>
      </c>
      <c r="I15" s="108">
        <v>41.512999999999998</v>
      </c>
      <c r="J15" s="108">
        <v>30.99</v>
      </c>
      <c r="K15" s="108">
        <v>30.268999999999998</v>
      </c>
      <c r="L15" s="108">
        <v>33.97</v>
      </c>
      <c r="M15" s="108">
        <v>33.362000000000002</v>
      </c>
      <c r="N15" s="108">
        <v>29.32</v>
      </c>
      <c r="O15" s="108">
        <v>27.991</v>
      </c>
      <c r="P15" s="108">
        <v>23.997</v>
      </c>
      <c r="Q15" s="108">
        <v>29.38</v>
      </c>
      <c r="R15" s="108">
        <v>30.125</v>
      </c>
      <c r="S15" s="108">
        <v>28.593</v>
      </c>
      <c r="T15" s="108">
        <v>31.262</v>
      </c>
      <c r="U15" s="108">
        <v>27.57</v>
      </c>
      <c r="V15" s="108">
        <v>29.423999999999999</v>
      </c>
      <c r="W15" s="108">
        <v>28.8</v>
      </c>
      <c r="X15" s="108">
        <v>30.754999999999999</v>
      </c>
      <c r="Y15" s="108">
        <v>32.363</v>
      </c>
      <c r="Z15" s="108">
        <v>21.72</v>
      </c>
      <c r="AA15" s="108">
        <v>31.501000000000001</v>
      </c>
      <c r="AB15" s="108">
        <v>31.681999999999999</v>
      </c>
      <c r="AC15" s="108">
        <v>30.190999999999999</v>
      </c>
      <c r="AD15" s="108">
        <v>27.356000000000002</v>
      </c>
      <c r="AE15" s="108">
        <v>28.315000000000001</v>
      </c>
      <c r="AF15" s="108">
        <v>24.681999999999999</v>
      </c>
      <c r="AG15" s="108">
        <v>36.411000000000001</v>
      </c>
      <c r="AH15" s="110">
        <v>29.571000000000002</v>
      </c>
      <c r="AN15" s="130"/>
      <c r="AO15" s="130"/>
      <c r="AP15" s="130"/>
      <c r="AQ15" s="130"/>
      <c r="AR15" s="130"/>
      <c r="AS15" s="130"/>
      <c r="AT15" s="130"/>
      <c r="AU15" s="130"/>
      <c r="AV15" s="130"/>
      <c r="AW15" s="130"/>
      <c r="AX15" s="130"/>
      <c r="AY15" s="130"/>
    </row>
    <row r="16" spans="1:54" ht="15" x14ac:dyDescent="0.25">
      <c r="A16" s="164">
        <v>45323</v>
      </c>
      <c r="B16" s="279"/>
      <c r="C16" s="269">
        <v>28</v>
      </c>
      <c r="D16" s="274">
        <v>29</v>
      </c>
      <c r="E16" s="108">
        <v>28.096</v>
      </c>
      <c r="F16" s="108">
        <v>25.972999999999999</v>
      </c>
      <c r="G16" s="108">
        <v>29.135999999999999</v>
      </c>
      <c r="H16" s="108">
        <v>33.959000000000003</v>
      </c>
      <c r="I16" s="108">
        <v>41.564999999999998</v>
      </c>
      <c r="J16" s="108">
        <v>25.907</v>
      </c>
      <c r="K16" s="108">
        <v>27.045000000000002</v>
      </c>
      <c r="L16" s="108">
        <v>33.933999999999997</v>
      </c>
      <c r="M16" s="108">
        <v>34.200000000000003</v>
      </c>
      <c r="N16" s="108">
        <v>28.195</v>
      </c>
      <c r="O16" s="108">
        <v>24.388999999999999</v>
      </c>
      <c r="P16" s="108">
        <v>27.395</v>
      </c>
      <c r="Q16" s="108">
        <v>25.902999999999999</v>
      </c>
      <c r="R16" s="108">
        <v>27.184999999999999</v>
      </c>
      <c r="S16" s="108">
        <v>24.175000000000001</v>
      </c>
      <c r="T16" s="108">
        <v>31.95</v>
      </c>
      <c r="U16" s="108">
        <v>23.096</v>
      </c>
      <c r="V16" s="108">
        <v>27.068000000000001</v>
      </c>
      <c r="W16" s="108">
        <v>24.620999999999999</v>
      </c>
      <c r="X16" s="108">
        <v>26.225999999999999</v>
      </c>
      <c r="Y16" s="108">
        <v>27.82</v>
      </c>
      <c r="Z16" s="108">
        <v>19.645</v>
      </c>
      <c r="AA16" s="108">
        <v>32.762999999999998</v>
      </c>
      <c r="AB16" s="108">
        <v>38.402000000000001</v>
      </c>
      <c r="AC16" s="108">
        <v>29.137</v>
      </c>
      <c r="AD16" s="108">
        <v>34.338999999999999</v>
      </c>
      <c r="AE16" s="108">
        <v>31.143000000000001</v>
      </c>
      <c r="AF16" s="108">
        <v>21.94</v>
      </c>
      <c r="AG16" s="108">
        <v>33.015000000000001</v>
      </c>
      <c r="AH16" s="110">
        <v>28.376000000000001</v>
      </c>
      <c r="AN16" s="130"/>
      <c r="AO16" s="130"/>
      <c r="AP16" s="130"/>
      <c r="AQ16" s="130"/>
      <c r="AR16" s="130"/>
      <c r="AS16" s="130"/>
      <c r="AT16" s="130"/>
      <c r="AU16" s="130"/>
      <c r="AV16" s="130"/>
      <c r="AW16" s="130"/>
      <c r="AX16" s="130"/>
      <c r="AY16" s="130"/>
    </row>
    <row r="17" spans="1:1005" ht="15" x14ac:dyDescent="0.25">
      <c r="A17" s="164">
        <v>45352</v>
      </c>
      <c r="B17" s="279"/>
      <c r="C17" s="269">
        <v>42</v>
      </c>
      <c r="D17" s="274">
        <v>46</v>
      </c>
      <c r="E17" s="108">
        <v>47.232999999999997</v>
      </c>
      <c r="F17" s="108">
        <v>43.984999999999999</v>
      </c>
      <c r="G17" s="108">
        <v>51.174999999999997</v>
      </c>
      <c r="H17" s="108">
        <v>64.659000000000006</v>
      </c>
      <c r="I17" s="108">
        <v>53.438000000000002</v>
      </c>
      <c r="J17" s="108">
        <v>54.999000000000002</v>
      </c>
      <c r="K17" s="108">
        <v>47.122</v>
      </c>
      <c r="L17" s="108">
        <v>51.805</v>
      </c>
      <c r="M17" s="108">
        <v>41.162999999999997</v>
      </c>
      <c r="N17" s="108">
        <v>40.335000000000001</v>
      </c>
      <c r="O17" s="108">
        <v>30.506</v>
      </c>
      <c r="P17" s="108">
        <v>42.91</v>
      </c>
      <c r="Q17" s="108">
        <v>65.477999999999994</v>
      </c>
      <c r="R17" s="108">
        <v>33.811999999999998</v>
      </c>
      <c r="S17" s="108">
        <v>34.906999999999996</v>
      </c>
      <c r="T17" s="108">
        <v>81.347999999999999</v>
      </c>
      <c r="U17" s="108">
        <v>25.216999999999999</v>
      </c>
      <c r="V17" s="108">
        <v>49.883000000000003</v>
      </c>
      <c r="W17" s="108">
        <v>29.068000000000001</v>
      </c>
      <c r="X17" s="108">
        <v>43.155000000000001</v>
      </c>
      <c r="Y17" s="108">
        <v>51.009</v>
      </c>
      <c r="Z17" s="108">
        <v>27.619</v>
      </c>
      <c r="AA17" s="108">
        <v>43.384999999999998</v>
      </c>
      <c r="AB17" s="108">
        <v>67.450999999999993</v>
      </c>
      <c r="AC17" s="108">
        <v>49.816000000000003</v>
      </c>
      <c r="AD17" s="108">
        <v>77.721999999999994</v>
      </c>
      <c r="AE17" s="108">
        <v>33.000999999999998</v>
      </c>
      <c r="AF17" s="108">
        <v>32.009</v>
      </c>
      <c r="AG17" s="108">
        <v>48.433</v>
      </c>
      <c r="AH17" s="110">
        <v>37.308</v>
      </c>
      <c r="AN17" s="130"/>
      <c r="AO17" s="130"/>
      <c r="AP17" s="130"/>
      <c r="AQ17" s="130"/>
      <c r="AR17" s="130"/>
      <c r="AS17" s="130"/>
      <c r="AT17" s="130"/>
      <c r="AU17" s="130"/>
      <c r="AV17" s="130"/>
      <c r="AW17" s="130"/>
      <c r="AX17" s="130"/>
      <c r="AY17" s="130"/>
    </row>
    <row r="18" spans="1:1005" ht="15" x14ac:dyDescent="0.25">
      <c r="A18" s="164">
        <v>45383</v>
      </c>
      <c r="B18" s="279"/>
      <c r="C18" s="269">
        <v>82</v>
      </c>
      <c r="D18" s="274">
        <v>100</v>
      </c>
      <c r="E18" s="108">
        <v>102.732</v>
      </c>
      <c r="F18" s="108">
        <v>99.355999999999995</v>
      </c>
      <c r="G18" s="108">
        <v>96.647999999999996</v>
      </c>
      <c r="H18" s="108">
        <v>82.605000000000004</v>
      </c>
      <c r="I18" s="108">
        <v>127.842</v>
      </c>
      <c r="J18" s="108">
        <v>107.114</v>
      </c>
      <c r="K18" s="108">
        <v>80.638000000000005</v>
      </c>
      <c r="L18" s="108">
        <v>77.585999999999999</v>
      </c>
      <c r="M18" s="108">
        <v>112.504</v>
      </c>
      <c r="N18" s="108">
        <v>87.006</v>
      </c>
      <c r="O18" s="108">
        <v>73.361999999999995</v>
      </c>
      <c r="P18" s="108">
        <v>79.998999999999995</v>
      </c>
      <c r="Q18" s="108">
        <v>149.04300000000001</v>
      </c>
      <c r="R18" s="108">
        <v>84.923000000000002</v>
      </c>
      <c r="S18" s="108">
        <v>116.37</v>
      </c>
      <c r="T18" s="108">
        <v>138.09</v>
      </c>
      <c r="U18" s="108">
        <v>76.260999999999996</v>
      </c>
      <c r="V18" s="108">
        <v>78.709999999999994</v>
      </c>
      <c r="W18" s="108">
        <v>72.192999999999998</v>
      </c>
      <c r="X18" s="108">
        <v>101.596</v>
      </c>
      <c r="Y18" s="108">
        <v>115.553</v>
      </c>
      <c r="Z18" s="108">
        <v>52.259</v>
      </c>
      <c r="AA18" s="108">
        <v>96.59</v>
      </c>
      <c r="AB18" s="108">
        <v>102.792</v>
      </c>
      <c r="AC18" s="108">
        <v>86.884</v>
      </c>
      <c r="AD18" s="108">
        <v>143.85300000000001</v>
      </c>
      <c r="AE18" s="108">
        <v>61.512999999999998</v>
      </c>
      <c r="AF18" s="108">
        <v>121.36799999999999</v>
      </c>
      <c r="AG18" s="108">
        <v>70.706999999999994</v>
      </c>
      <c r="AH18" s="110">
        <v>66.599999999999994</v>
      </c>
      <c r="AN18" s="130"/>
      <c r="AO18" s="130"/>
      <c r="AP18" s="130"/>
      <c r="AQ18" s="130"/>
      <c r="AR18" s="130"/>
      <c r="AS18" s="130"/>
      <c r="AT18" s="130"/>
      <c r="AU18" s="130"/>
      <c r="AV18" s="130"/>
      <c r="AW18" s="130"/>
      <c r="AX18" s="130"/>
      <c r="AY18" s="130"/>
    </row>
    <row r="19" spans="1:1005" ht="15" x14ac:dyDescent="0.25">
      <c r="A19" s="164">
        <v>45413</v>
      </c>
      <c r="B19" s="279"/>
      <c r="C19" s="269">
        <v>195</v>
      </c>
      <c r="D19" s="274">
        <v>251</v>
      </c>
      <c r="E19" s="108">
        <v>265.38900000000001</v>
      </c>
      <c r="F19" s="108">
        <v>343.12299999999999</v>
      </c>
      <c r="G19" s="108">
        <v>267.13400000000001</v>
      </c>
      <c r="H19" s="108">
        <v>322.702</v>
      </c>
      <c r="I19" s="108">
        <v>434.68700000000001</v>
      </c>
      <c r="J19" s="108">
        <v>402.25400000000002</v>
      </c>
      <c r="K19" s="108">
        <v>243.001</v>
      </c>
      <c r="L19" s="108">
        <v>292.613</v>
      </c>
      <c r="M19" s="108">
        <v>302.94099999999997</v>
      </c>
      <c r="N19" s="108">
        <v>328.75099999999998</v>
      </c>
      <c r="O19" s="108">
        <v>117.11499999999999</v>
      </c>
      <c r="P19" s="108">
        <v>215.15700000000001</v>
      </c>
      <c r="Q19" s="108">
        <v>289.02499999999998</v>
      </c>
      <c r="R19" s="108">
        <v>322.45999999999998</v>
      </c>
      <c r="S19" s="108">
        <v>287.72399999999999</v>
      </c>
      <c r="T19" s="108">
        <v>298.32900000000001</v>
      </c>
      <c r="U19" s="108">
        <v>338.48599999999999</v>
      </c>
      <c r="V19" s="108">
        <v>360.62599999999998</v>
      </c>
      <c r="W19" s="108">
        <v>161.88900000000001</v>
      </c>
      <c r="X19" s="108">
        <v>228.36600000000001</v>
      </c>
      <c r="Y19" s="108">
        <v>179.727</v>
      </c>
      <c r="Z19" s="108">
        <v>134.01499999999999</v>
      </c>
      <c r="AA19" s="108">
        <v>321.81599999999997</v>
      </c>
      <c r="AB19" s="108">
        <v>210.643</v>
      </c>
      <c r="AC19" s="108">
        <v>213.16900000000001</v>
      </c>
      <c r="AD19" s="108">
        <v>306.517</v>
      </c>
      <c r="AE19" s="108">
        <v>188.58199999999999</v>
      </c>
      <c r="AF19" s="108">
        <v>275.14600000000002</v>
      </c>
      <c r="AG19" s="108">
        <v>228.982</v>
      </c>
      <c r="AH19" s="110">
        <v>163.989</v>
      </c>
      <c r="AN19" s="130"/>
      <c r="AO19" s="130"/>
      <c r="AP19" s="130"/>
      <c r="AQ19" s="130"/>
      <c r="AR19" s="130"/>
      <c r="AS19" s="130"/>
      <c r="AT19" s="130"/>
      <c r="AU19" s="130"/>
      <c r="AV19" s="130"/>
      <c r="AW19" s="130"/>
      <c r="AX19" s="130"/>
      <c r="AY19" s="130"/>
    </row>
    <row r="20" spans="1:1005" ht="15" x14ac:dyDescent="0.25">
      <c r="A20" s="164">
        <v>45444</v>
      </c>
      <c r="B20" s="279"/>
      <c r="C20" s="269">
        <v>190</v>
      </c>
      <c r="D20" s="274">
        <v>293</v>
      </c>
      <c r="E20" s="108">
        <v>201.56299999999999</v>
      </c>
      <c r="F20" s="108">
        <v>478.07400000000001</v>
      </c>
      <c r="G20" s="108">
        <v>246.208</v>
      </c>
      <c r="H20" s="108">
        <v>684.21199999999999</v>
      </c>
      <c r="I20" s="108">
        <v>353.20600000000002</v>
      </c>
      <c r="J20" s="108">
        <v>574.08000000000004</v>
      </c>
      <c r="K20" s="108">
        <v>244.374</v>
      </c>
      <c r="L20" s="108">
        <v>406.42200000000003</v>
      </c>
      <c r="M20" s="108">
        <v>183.62200000000001</v>
      </c>
      <c r="N20" s="108">
        <v>234.45599999999999</v>
      </c>
      <c r="O20" s="108">
        <v>64.798000000000002</v>
      </c>
      <c r="P20" s="108">
        <v>243.053</v>
      </c>
      <c r="Q20" s="108">
        <v>169.48500000000001</v>
      </c>
      <c r="R20" s="108">
        <v>338.738</v>
      </c>
      <c r="S20" s="108">
        <v>210.91</v>
      </c>
      <c r="T20" s="108">
        <v>211.70500000000001</v>
      </c>
      <c r="U20" s="108">
        <v>582.68499999999995</v>
      </c>
      <c r="V20" s="108">
        <v>300.452</v>
      </c>
      <c r="W20" s="108">
        <v>322.03100000000001</v>
      </c>
      <c r="X20" s="108">
        <v>526.76099999999997</v>
      </c>
      <c r="Y20" s="108">
        <v>65.778999999999996</v>
      </c>
      <c r="Z20" s="108">
        <v>179.36799999999999</v>
      </c>
      <c r="AA20" s="108">
        <v>399.73</v>
      </c>
      <c r="AB20" s="108">
        <v>416.34</v>
      </c>
      <c r="AC20" s="108">
        <v>355.25299999999999</v>
      </c>
      <c r="AD20" s="108">
        <v>461.39699999999999</v>
      </c>
      <c r="AE20" s="108">
        <v>79.168000000000006</v>
      </c>
      <c r="AF20" s="108">
        <v>508.03399999999999</v>
      </c>
      <c r="AG20" s="108">
        <v>228.459</v>
      </c>
      <c r="AH20" s="110">
        <v>319.81799999999998</v>
      </c>
      <c r="AN20" s="130"/>
      <c r="AO20" s="130"/>
      <c r="AP20" s="130"/>
      <c r="AQ20" s="130"/>
      <c r="AR20" s="130"/>
      <c r="AS20" s="130"/>
      <c r="AT20" s="130"/>
      <c r="AU20" s="130"/>
      <c r="AV20" s="130"/>
      <c r="AW20" s="130"/>
      <c r="AX20" s="130"/>
      <c r="AY20" s="130"/>
    </row>
    <row r="21" spans="1:1005" ht="15" x14ac:dyDescent="0.25">
      <c r="A21" s="164">
        <v>45474</v>
      </c>
      <c r="B21" s="279"/>
      <c r="C21" s="269">
        <v>57</v>
      </c>
      <c r="D21" s="274">
        <v>98</v>
      </c>
      <c r="E21" s="108">
        <v>74.051000000000002</v>
      </c>
      <c r="F21" s="108">
        <v>205.71600000000001</v>
      </c>
      <c r="G21" s="108">
        <v>69.745999999999995</v>
      </c>
      <c r="H21" s="108">
        <v>489.64699999999999</v>
      </c>
      <c r="I21" s="108">
        <v>119.486</v>
      </c>
      <c r="J21" s="108">
        <v>191.59700000000001</v>
      </c>
      <c r="K21" s="108">
        <v>111.879</v>
      </c>
      <c r="L21" s="108">
        <v>252.304</v>
      </c>
      <c r="M21" s="108">
        <v>55.926000000000002</v>
      </c>
      <c r="N21" s="108">
        <v>66.004000000000005</v>
      </c>
      <c r="O21" s="108">
        <v>28.335000000000001</v>
      </c>
      <c r="P21" s="108">
        <v>62.341000000000001</v>
      </c>
      <c r="Q21" s="108">
        <v>61.027000000000001</v>
      </c>
      <c r="R21" s="108">
        <v>126.96299999999999</v>
      </c>
      <c r="S21" s="108">
        <v>76.289000000000001</v>
      </c>
      <c r="T21" s="108">
        <v>71.760999999999996</v>
      </c>
      <c r="U21" s="108">
        <v>239.828</v>
      </c>
      <c r="V21" s="108">
        <v>147.465</v>
      </c>
      <c r="W21" s="108">
        <v>77.757999999999996</v>
      </c>
      <c r="X21" s="108">
        <v>252.88399999999999</v>
      </c>
      <c r="Y21" s="108">
        <v>31.55</v>
      </c>
      <c r="Z21" s="108">
        <v>61.926000000000002</v>
      </c>
      <c r="AA21" s="108">
        <v>114.384</v>
      </c>
      <c r="AB21" s="108">
        <v>129.512</v>
      </c>
      <c r="AC21" s="108">
        <v>106.666</v>
      </c>
      <c r="AD21" s="108">
        <v>144.31299999999999</v>
      </c>
      <c r="AE21" s="108">
        <v>33.011000000000003</v>
      </c>
      <c r="AF21" s="108">
        <v>299.02499999999998</v>
      </c>
      <c r="AG21" s="108">
        <v>67.394000000000005</v>
      </c>
      <c r="AH21" s="110">
        <v>142.065</v>
      </c>
      <c r="AN21" s="130"/>
      <c r="AO21" s="130"/>
      <c r="AP21" s="130"/>
      <c r="AQ21" s="130"/>
      <c r="AR21" s="130"/>
      <c r="AS21" s="130"/>
      <c r="AT21" s="130"/>
      <c r="AU21" s="130"/>
      <c r="AV21" s="130"/>
      <c r="AW21" s="130"/>
      <c r="AX21" s="130"/>
      <c r="AY21" s="130"/>
    </row>
    <row r="22" spans="1:1005" ht="15" x14ac:dyDescent="0.25">
      <c r="A22" s="164">
        <v>45505</v>
      </c>
      <c r="B22" s="279"/>
      <c r="C22" s="269">
        <v>48</v>
      </c>
      <c r="D22" s="274">
        <v>63</v>
      </c>
      <c r="E22" s="108">
        <v>62.287999999999997</v>
      </c>
      <c r="F22" s="108">
        <v>75.62</v>
      </c>
      <c r="G22" s="108">
        <v>46.52</v>
      </c>
      <c r="H22" s="108">
        <v>134.22399999999999</v>
      </c>
      <c r="I22" s="108">
        <v>59.066000000000003</v>
      </c>
      <c r="J22" s="108">
        <v>90.772999999999996</v>
      </c>
      <c r="K22" s="108">
        <v>53.527000000000001</v>
      </c>
      <c r="L22" s="108">
        <v>99.617999999999995</v>
      </c>
      <c r="M22" s="108">
        <v>49.819000000000003</v>
      </c>
      <c r="N22" s="108">
        <v>58.84</v>
      </c>
      <c r="O22" s="108">
        <v>25.558</v>
      </c>
      <c r="P22" s="108">
        <v>47.125</v>
      </c>
      <c r="Q22" s="108">
        <v>43.076999999999998</v>
      </c>
      <c r="R22" s="108">
        <v>64.039000000000001</v>
      </c>
      <c r="S22" s="108">
        <v>55.926000000000002</v>
      </c>
      <c r="T22" s="108">
        <v>53.985999999999997</v>
      </c>
      <c r="U22" s="108">
        <v>86.230999999999995</v>
      </c>
      <c r="V22" s="108">
        <v>58.548999999999999</v>
      </c>
      <c r="W22" s="108">
        <v>56.097999999999999</v>
      </c>
      <c r="X22" s="108">
        <v>77.088999999999999</v>
      </c>
      <c r="Y22" s="108">
        <v>32.750999999999998</v>
      </c>
      <c r="Z22" s="108">
        <v>45.5</v>
      </c>
      <c r="AA22" s="108">
        <v>66.034999999999997</v>
      </c>
      <c r="AB22" s="108">
        <v>57.904000000000003</v>
      </c>
      <c r="AC22" s="108">
        <v>58.802</v>
      </c>
      <c r="AD22" s="108">
        <v>70.165000000000006</v>
      </c>
      <c r="AE22" s="108">
        <v>27.928999999999998</v>
      </c>
      <c r="AF22" s="108">
        <v>91.447999999999993</v>
      </c>
      <c r="AG22" s="108">
        <v>45.381999999999998</v>
      </c>
      <c r="AH22" s="110">
        <v>61.267000000000003</v>
      </c>
      <c r="AN22" s="130"/>
      <c r="AO22" s="130"/>
      <c r="AP22" s="130"/>
      <c r="AQ22" s="130"/>
      <c r="AR22" s="130"/>
      <c r="AS22" s="130"/>
      <c r="AT22" s="130"/>
      <c r="AU22" s="130"/>
      <c r="AV22" s="130"/>
      <c r="AW22" s="130"/>
      <c r="AX22" s="130"/>
      <c r="AY22" s="130"/>
    </row>
    <row r="23" spans="1:1005" ht="15" x14ac:dyDescent="0.25">
      <c r="A23" s="164">
        <v>45536</v>
      </c>
      <c r="B23" s="279"/>
      <c r="C23" s="269">
        <v>34</v>
      </c>
      <c r="D23" s="274">
        <v>42</v>
      </c>
      <c r="E23" s="108">
        <v>44.826999999999998</v>
      </c>
      <c r="F23" s="108">
        <v>54.872</v>
      </c>
      <c r="G23" s="108">
        <v>39.238999999999997</v>
      </c>
      <c r="H23" s="108">
        <v>71.465000000000003</v>
      </c>
      <c r="I23" s="108">
        <v>44.575000000000003</v>
      </c>
      <c r="J23" s="108">
        <v>65.072000000000003</v>
      </c>
      <c r="K23" s="108">
        <v>34.774999999999999</v>
      </c>
      <c r="L23" s="108">
        <v>54.475000000000001</v>
      </c>
      <c r="M23" s="108">
        <v>37.470999999999997</v>
      </c>
      <c r="N23" s="108">
        <v>35.679000000000002</v>
      </c>
      <c r="O23" s="108">
        <v>25.149000000000001</v>
      </c>
      <c r="P23" s="108">
        <v>67.403999999999996</v>
      </c>
      <c r="Q23" s="108">
        <v>42.898000000000003</v>
      </c>
      <c r="R23" s="108">
        <v>41.097000000000001</v>
      </c>
      <c r="S23" s="108">
        <v>41.938000000000002</v>
      </c>
      <c r="T23" s="108">
        <v>50.573</v>
      </c>
      <c r="U23" s="108">
        <v>50.165999999999997</v>
      </c>
      <c r="V23" s="108">
        <v>39.220999999999997</v>
      </c>
      <c r="W23" s="108">
        <v>32.302</v>
      </c>
      <c r="X23" s="108">
        <v>45.351999999999997</v>
      </c>
      <c r="Y23" s="108">
        <v>26.57</v>
      </c>
      <c r="Z23" s="108">
        <v>61.725000000000001</v>
      </c>
      <c r="AA23" s="108">
        <v>62.750999999999998</v>
      </c>
      <c r="AB23" s="108">
        <v>41.944000000000003</v>
      </c>
      <c r="AC23" s="108">
        <v>39.676000000000002</v>
      </c>
      <c r="AD23" s="108">
        <v>43.316000000000003</v>
      </c>
      <c r="AE23" s="108">
        <v>23.016999999999999</v>
      </c>
      <c r="AF23" s="108">
        <v>48.548000000000002</v>
      </c>
      <c r="AG23" s="108">
        <v>41.938000000000002</v>
      </c>
      <c r="AH23" s="110">
        <v>37.996000000000002</v>
      </c>
      <c r="AN23" s="130"/>
      <c r="AO23" s="130"/>
      <c r="AP23" s="130"/>
      <c r="AQ23" s="130"/>
      <c r="AR23" s="130"/>
      <c r="AS23" s="130"/>
      <c r="AT23" s="130"/>
      <c r="AU23" s="130"/>
      <c r="AV23" s="130"/>
      <c r="AW23" s="130"/>
      <c r="AX23" s="130"/>
      <c r="AY23" s="130"/>
    </row>
    <row r="24" spans="1:1005" ht="15" x14ac:dyDescent="0.25">
      <c r="A24" s="164">
        <v>45566</v>
      </c>
      <c r="B24" s="279"/>
      <c r="C24" s="269">
        <v>38</v>
      </c>
      <c r="D24" s="274">
        <v>43</v>
      </c>
      <c r="E24" s="108">
        <v>34.555</v>
      </c>
      <c r="F24" s="108">
        <v>52.911999999999999</v>
      </c>
      <c r="G24" s="108">
        <v>52.212000000000003</v>
      </c>
      <c r="H24" s="108">
        <v>68.614000000000004</v>
      </c>
      <c r="I24" s="108">
        <v>62.182000000000002</v>
      </c>
      <c r="J24" s="108">
        <v>74.38</v>
      </c>
      <c r="K24" s="108">
        <v>52.984000000000002</v>
      </c>
      <c r="L24" s="108">
        <v>44.646000000000001</v>
      </c>
      <c r="M24" s="108">
        <v>37.834000000000003</v>
      </c>
      <c r="N24" s="108">
        <v>35.719000000000001</v>
      </c>
      <c r="O24" s="108">
        <v>39.381</v>
      </c>
      <c r="P24" s="108">
        <v>40.994</v>
      </c>
      <c r="Q24" s="108">
        <v>43.325000000000003</v>
      </c>
      <c r="R24" s="108">
        <v>62.357999999999997</v>
      </c>
      <c r="S24" s="108">
        <v>84.468000000000004</v>
      </c>
      <c r="T24" s="108">
        <v>57.058</v>
      </c>
      <c r="U24" s="108">
        <v>48.762999999999998</v>
      </c>
      <c r="V24" s="108">
        <v>44.198</v>
      </c>
      <c r="W24" s="108">
        <v>36.661000000000001</v>
      </c>
      <c r="X24" s="108">
        <v>49.015999999999998</v>
      </c>
      <c r="Y24" s="108">
        <v>26.753</v>
      </c>
      <c r="Z24" s="108">
        <v>62.386000000000003</v>
      </c>
      <c r="AA24" s="108">
        <v>75.141000000000005</v>
      </c>
      <c r="AB24" s="108">
        <v>39.591000000000001</v>
      </c>
      <c r="AC24" s="108">
        <v>36.634999999999998</v>
      </c>
      <c r="AD24" s="108">
        <v>46.914999999999999</v>
      </c>
      <c r="AE24" s="108">
        <v>27.885999999999999</v>
      </c>
      <c r="AF24" s="108">
        <v>44.639000000000003</v>
      </c>
      <c r="AG24" s="108">
        <v>43.540999999999997</v>
      </c>
      <c r="AH24" s="110">
        <v>33.753</v>
      </c>
      <c r="AN24" s="130"/>
      <c r="AO24" s="130"/>
      <c r="AP24" s="130"/>
      <c r="AQ24" s="130"/>
      <c r="AR24" s="130"/>
      <c r="AS24" s="130"/>
      <c r="AT24" s="130"/>
      <c r="AU24" s="130"/>
      <c r="AV24" s="130"/>
      <c r="AW24" s="130"/>
      <c r="AX24" s="130"/>
      <c r="AY24" s="130"/>
    </row>
    <row r="25" spans="1:1005" ht="15" x14ac:dyDescent="0.25">
      <c r="A25" s="164">
        <v>45597</v>
      </c>
      <c r="B25" s="279"/>
      <c r="C25" s="269">
        <v>35</v>
      </c>
      <c r="D25" s="274">
        <v>37</v>
      </c>
      <c r="E25" s="108">
        <v>30.454999999999998</v>
      </c>
      <c r="F25" s="108">
        <v>43.503</v>
      </c>
      <c r="G25" s="108">
        <v>40.070999999999998</v>
      </c>
      <c r="H25" s="108">
        <v>52.197000000000003</v>
      </c>
      <c r="I25" s="108">
        <v>50.289000000000001</v>
      </c>
      <c r="J25" s="108">
        <v>54.624000000000002</v>
      </c>
      <c r="K25" s="108">
        <v>43.863</v>
      </c>
      <c r="L25" s="108">
        <v>36.493000000000002</v>
      </c>
      <c r="M25" s="108">
        <v>33.947000000000003</v>
      </c>
      <c r="N25" s="108">
        <v>34.969000000000001</v>
      </c>
      <c r="O25" s="108">
        <v>25.765000000000001</v>
      </c>
      <c r="P25" s="108">
        <v>31.224</v>
      </c>
      <c r="Q25" s="108">
        <v>39.567999999999998</v>
      </c>
      <c r="R25" s="108">
        <v>48.213000000000001</v>
      </c>
      <c r="S25" s="108">
        <v>54.970999999999997</v>
      </c>
      <c r="T25" s="108">
        <v>44.396000000000001</v>
      </c>
      <c r="U25" s="108">
        <v>42.985999999999997</v>
      </c>
      <c r="V25" s="108">
        <v>40.951999999999998</v>
      </c>
      <c r="W25" s="108">
        <v>37.274000000000001</v>
      </c>
      <c r="X25" s="108">
        <v>40.436999999999998</v>
      </c>
      <c r="Y25" s="108">
        <v>23.286000000000001</v>
      </c>
      <c r="Z25" s="108">
        <v>40.139000000000003</v>
      </c>
      <c r="AA25" s="108">
        <v>46.146000000000001</v>
      </c>
      <c r="AB25" s="108">
        <v>36.591999999999999</v>
      </c>
      <c r="AC25" s="108">
        <v>31.989000000000001</v>
      </c>
      <c r="AD25" s="108">
        <v>40.793999999999997</v>
      </c>
      <c r="AE25" s="108">
        <v>26.478000000000002</v>
      </c>
      <c r="AF25" s="108">
        <v>39.618000000000002</v>
      </c>
      <c r="AG25" s="108">
        <v>47.819000000000003</v>
      </c>
      <c r="AH25" s="110">
        <v>33.35</v>
      </c>
      <c r="AN25" s="130"/>
      <c r="AO25" s="130"/>
      <c r="AP25" s="130"/>
      <c r="AQ25" s="130"/>
      <c r="AR25" s="130"/>
      <c r="AS25" s="130"/>
      <c r="AT25" s="130"/>
      <c r="AU25" s="130"/>
      <c r="AV25" s="130"/>
      <c r="AW25" s="130"/>
      <c r="AX25" s="130"/>
      <c r="AY25" s="130"/>
    </row>
    <row r="26" spans="1:1005" ht="15" x14ac:dyDescent="0.25">
      <c r="A26" s="164">
        <v>45627</v>
      </c>
      <c r="B26" s="279"/>
      <c r="C26" s="269">
        <v>32</v>
      </c>
      <c r="D26" s="274">
        <v>32</v>
      </c>
      <c r="E26" s="108">
        <v>27.459</v>
      </c>
      <c r="F26" s="108">
        <v>37.061999999999998</v>
      </c>
      <c r="G26" s="108">
        <v>31.872</v>
      </c>
      <c r="H26" s="108">
        <v>48.091000000000001</v>
      </c>
      <c r="I26" s="108">
        <v>40.890999999999998</v>
      </c>
      <c r="J26" s="108">
        <v>41.591000000000001</v>
      </c>
      <c r="K26" s="108">
        <v>38.765000000000001</v>
      </c>
      <c r="L26" s="108">
        <v>32.634999999999998</v>
      </c>
      <c r="M26" s="108">
        <v>29.126999999999999</v>
      </c>
      <c r="N26" s="108">
        <v>28.879000000000001</v>
      </c>
      <c r="O26" s="108">
        <v>21.919</v>
      </c>
      <c r="P26" s="108">
        <v>28.574000000000002</v>
      </c>
      <c r="Q26" s="108">
        <v>31.018000000000001</v>
      </c>
      <c r="R26" s="108">
        <v>34.881999999999998</v>
      </c>
      <c r="S26" s="108">
        <v>37.784999999999997</v>
      </c>
      <c r="T26" s="108">
        <v>31.556000000000001</v>
      </c>
      <c r="U26" s="108">
        <v>38.256</v>
      </c>
      <c r="V26" s="108">
        <v>32.834000000000003</v>
      </c>
      <c r="W26" s="108">
        <v>31.262</v>
      </c>
      <c r="X26" s="108">
        <v>35.363</v>
      </c>
      <c r="Y26" s="108">
        <v>21.375</v>
      </c>
      <c r="Z26" s="108">
        <v>29.876000000000001</v>
      </c>
      <c r="AA26" s="108">
        <v>37.973999999999997</v>
      </c>
      <c r="AB26" s="108">
        <v>32.319000000000003</v>
      </c>
      <c r="AC26" s="108">
        <v>29.872</v>
      </c>
      <c r="AD26" s="108">
        <v>37.847000000000001</v>
      </c>
      <c r="AE26" s="108">
        <v>21.428000000000001</v>
      </c>
      <c r="AF26" s="108">
        <v>36.923000000000002</v>
      </c>
      <c r="AG26" s="108">
        <v>37.729999999999997</v>
      </c>
      <c r="AH26" s="110">
        <v>30.337</v>
      </c>
      <c r="AN26" s="130"/>
      <c r="AO26" s="130"/>
      <c r="AP26" s="130"/>
      <c r="AQ26" s="130"/>
      <c r="AR26" s="130"/>
      <c r="AS26" s="130"/>
      <c r="AT26" s="130"/>
      <c r="AU26" s="130"/>
      <c r="AV26" s="130"/>
      <c r="AW26" s="130"/>
      <c r="AX26" s="130"/>
      <c r="AY26" s="130"/>
    </row>
    <row r="27" spans="1:1005" ht="15" x14ac:dyDescent="0.25">
      <c r="A27" s="164">
        <v>45658</v>
      </c>
      <c r="B27" s="279"/>
      <c r="C27" s="269">
        <v>30</v>
      </c>
      <c r="D27" s="274">
        <v>31</v>
      </c>
      <c r="E27" s="108">
        <v>25.692</v>
      </c>
      <c r="F27" s="108">
        <v>33.771999999999998</v>
      </c>
      <c r="G27" s="108">
        <v>28.849</v>
      </c>
      <c r="H27" s="108">
        <v>40.658000000000001</v>
      </c>
      <c r="I27" s="108">
        <v>35.198999999999998</v>
      </c>
      <c r="J27" s="108">
        <v>36.850999999999999</v>
      </c>
      <c r="K27" s="108">
        <v>33.44</v>
      </c>
      <c r="L27" s="108">
        <v>32.706000000000003</v>
      </c>
      <c r="M27" s="108">
        <v>26.782</v>
      </c>
      <c r="N27" s="108">
        <v>25.434000000000001</v>
      </c>
      <c r="O27" s="108">
        <v>20.858000000000001</v>
      </c>
      <c r="P27" s="108">
        <v>25.579000000000001</v>
      </c>
      <c r="Q27" s="108">
        <v>30.091999999999999</v>
      </c>
      <c r="R27" s="108">
        <v>30.030999999999999</v>
      </c>
      <c r="S27" s="108">
        <v>31.870999999999999</v>
      </c>
      <c r="T27" s="108">
        <v>26.276</v>
      </c>
      <c r="U27" s="108">
        <v>34.6</v>
      </c>
      <c r="V27" s="108">
        <v>28.971</v>
      </c>
      <c r="W27" s="108">
        <v>28.341999999999999</v>
      </c>
      <c r="X27" s="108">
        <v>33.737000000000002</v>
      </c>
      <c r="Y27" s="108">
        <v>19.829000000000001</v>
      </c>
      <c r="Z27" s="108">
        <v>25.856999999999999</v>
      </c>
      <c r="AA27" s="108">
        <v>33.173999999999999</v>
      </c>
      <c r="AB27" s="108">
        <v>29.425000000000001</v>
      </c>
      <c r="AC27" s="108">
        <v>27.994</v>
      </c>
      <c r="AD27" s="108">
        <v>33.168999999999997</v>
      </c>
      <c r="AE27" s="108">
        <v>19.68</v>
      </c>
      <c r="AF27" s="108">
        <v>33.601999999999997</v>
      </c>
      <c r="AG27" s="108">
        <v>30.253</v>
      </c>
      <c r="AH27" s="110">
        <v>27.071000000000002</v>
      </c>
      <c r="AN27" s="130"/>
      <c r="AO27" s="130"/>
      <c r="AP27" s="130"/>
      <c r="AQ27" s="130"/>
      <c r="AR27" s="130"/>
      <c r="AS27" s="130"/>
      <c r="AT27" s="130"/>
      <c r="AU27" s="130"/>
      <c r="AV27" s="130"/>
      <c r="AW27" s="130"/>
      <c r="AX27" s="130"/>
      <c r="AY27" s="130"/>
    </row>
    <row r="28" spans="1:1005" ht="15" x14ac:dyDescent="0.25">
      <c r="A28" s="164">
        <v>45689</v>
      </c>
      <c r="B28" s="279"/>
      <c r="C28" s="269">
        <v>28</v>
      </c>
      <c r="D28" s="274">
        <v>29</v>
      </c>
      <c r="E28" s="108">
        <v>23.465</v>
      </c>
      <c r="F28" s="108">
        <v>28.373999999999999</v>
      </c>
      <c r="G28" s="108">
        <v>31.416</v>
      </c>
      <c r="H28" s="108">
        <v>39.606999999999999</v>
      </c>
      <c r="I28" s="108">
        <v>28.532</v>
      </c>
      <c r="J28" s="108">
        <v>31.425999999999998</v>
      </c>
      <c r="K28" s="108">
        <v>32.472000000000001</v>
      </c>
      <c r="L28" s="108">
        <v>32.311</v>
      </c>
      <c r="M28" s="108">
        <v>25.256</v>
      </c>
      <c r="N28" s="108">
        <v>21.456</v>
      </c>
      <c r="O28" s="108">
        <v>23.776</v>
      </c>
      <c r="P28" s="108">
        <v>21.942</v>
      </c>
      <c r="Q28" s="108">
        <v>26.221</v>
      </c>
      <c r="R28" s="108">
        <v>24.523</v>
      </c>
      <c r="S28" s="108">
        <v>31.652999999999999</v>
      </c>
      <c r="T28" s="108">
        <v>21.31</v>
      </c>
      <c r="U28" s="108">
        <v>30.52</v>
      </c>
      <c r="V28" s="108">
        <v>23.95</v>
      </c>
      <c r="W28" s="108">
        <v>23.518999999999998</v>
      </c>
      <c r="X28" s="108">
        <v>28.01</v>
      </c>
      <c r="Y28" s="108">
        <v>17.405999999999999</v>
      </c>
      <c r="Z28" s="108">
        <v>26.638999999999999</v>
      </c>
      <c r="AA28" s="108">
        <v>38.564</v>
      </c>
      <c r="AB28" s="108">
        <v>27.64</v>
      </c>
      <c r="AC28" s="108">
        <v>34.119</v>
      </c>
      <c r="AD28" s="108">
        <v>34.351999999999997</v>
      </c>
      <c r="AE28" s="108">
        <v>17.141999999999999</v>
      </c>
      <c r="AF28" s="108">
        <v>29.628</v>
      </c>
      <c r="AG28" s="108">
        <v>28.116</v>
      </c>
      <c r="AH28" s="110">
        <v>24.776</v>
      </c>
      <c r="AN28" s="130"/>
      <c r="AO28" s="130"/>
      <c r="AP28" s="130"/>
      <c r="AQ28" s="130"/>
      <c r="AR28" s="130"/>
      <c r="AS28" s="130"/>
      <c r="AT28" s="130"/>
      <c r="AU28" s="130"/>
      <c r="AV28" s="130"/>
      <c r="AW28" s="130"/>
      <c r="AX28" s="130"/>
      <c r="AY28" s="130"/>
      <c r="ALQ28" s="2" t="e">
        <v>#N/A</v>
      </c>
    </row>
    <row r="29" spans="1:1005" ht="15" x14ac:dyDescent="0.25">
      <c r="A29" s="164">
        <v>45717</v>
      </c>
      <c r="B29" s="279"/>
      <c r="C29" s="269">
        <v>42</v>
      </c>
      <c r="D29" s="274">
        <v>46</v>
      </c>
      <c r="E29" s="108">
        <v>41.966999999999999</v>
      </c>
      <c r="F29" s="108">
        <v>51.185000000000002</v>
      </c>
      <c r="G29" s="108">
        <v>62.46</v>
      </c>
      <c r="H29" s="108">
        <v>52.66</v>
      </c>
      <c r="I29" s="108">
        <v>59.966000000000001</v>
      </c>
      <c r="J29" s="108">
        <v>52.893999999999998</v>
      </c>
      <c r="K29" s="108">
        <v>50.905999999999999</v>
      </c>
      <c r="L29" s="108">
        <v>40.374000000000002</v>
      </c>
      <c r="M29" s="108">
        <v>37.978000000000002</v>
      </c>
      <c r="N29" s="108">
        <v>27.803999999999998</v>
      </c>
      <c r="O29" s="108">
        <v>39.771000000000001</v>
      </c>
      <c r="P29" s="108">
        <v>60.341999999999999</v>
      </c>
      <c r="Q29" s="108">
        <v>33.906999999999996</v>
      </c>
      <c r="R29" s="108">
        <v>35.795000000000002</v>
      </c>
      <c r="S29" s="108">
        <v>81.834999999999994</v>
      </c>
      <c r="T29" s="108">
        <v>24.332999999999998</v>
      </c>
      <c r="U29" s="108">
        <v>55.74</v>
      </c>
      <c r="V29" s="108">
        <v>28.675999999999998</v>
      </c>
      <c r="W29" s="108">
        <v>41.006999999999998</v>
      </c>
      <c r="X29" s="108">
        <v>52.648000000000003</v>
      </c>
      <c r="Y29" s="108">
        <v>26.073</v>
      </c>
      <c r="Z29" s="108">
        <v>38.700000000000003</v>
      </c>
      <c r="AA29" s="108">
        <v>68.513000000000005</v>
      </c>
      <c r="AB29" s="108">
        <v>49.113</v>
      </c>
      <c r="AC29" s="108">
        <v>78.957999999999998</v>
      </c>
      <c r="AD29" s="108">
        <v>37.268999999999998</v>
      </c>
      <c r="AE29" s="108">
        <v>27.542000000000002</v>
      </c>
      <c r="AF29" s="108">
        <v>46.009</v>
      </c>
      <c r="AG29" s="108">
        <v>38.082000000000001</v>
      </c>
      <c r="AH29" s="110">
        <v>43.363</v>
      </c>
      <c r="AN29" s="130"/>
      <c r="AO29" s="130"/>
      <c r="AP29" s="130"/>
      <c r="AQ29" s="130"/>
      <c r="AR29" s="130"/>
      <c r="AS29" s="130"/>
      <c r="AT29" s="130"/>
      <c r="AU29" s="130"/>
      <c r="AV29" s="130"/>
      <c r="AW29" s="130"/>
      <c r="AX29" s="130"/>
      <c r="AY29" s="130"/>
      <c r="ALQ29" s="2" t="e">
        <v>#N/A</v>
      </c>
    </row>
    <row r="30" spans="1:1005" ht="15" x14ac:dyDescent="0.25">
      <c r="A30" s="164">
        <v>45748</v>
      </c>
      <c r="B30" s="279"/>
      <c r="C30" s="269">
        <v>82</v>
      </c>
      <c r="D30" s="274">
        <v>100</v>
      </c>
      <c r="E30" s="108">
        <v>96.858000000000004</v>
      </c>
      <c r="F30" s="108">
        <v>95.600999999999999</v>
      </c>
      <c r="G30" s="108">
        <v>79.843999999999994</v>
      </c>
      <c r="H30" s="108">
        <v>126.245</v>
      </c>
      <c r="I30" s="108">
        <v>113.667</v>
      </c>
      <c r="J30" s="108">
        <v>87.378</v>
      </c>
      <c r="K30" s="108">
        <v>76.355000000000004</v>
      </c>
      <c r="L30" s="108">
        <v>109.075</v>
      </c>
      <c r="M30" s="108">
        <v>82.509</v>
      </c>
      <c r="N30" s="108">
        <v>67.730999999999995</v>
      </c>
      <c r="O30" s="108">
        <v>74.831999999999994</v>
      </c>
      <c r="P30" s="108">
        <v>139.92400000000001</v>
      </c>
      <c r="Q30" s="108">
        <v>84.738</v>
      </c>
      <c r="R30" s="108">
        <v>116.68600000000001</v>
      </c>
      <c r="S30" s="108">
        <v>138.36699999999999</v>
      </c>
      <c r="T30" s="108">
        <v>75.988</v>
      </c>
      <c r="U30" s="108">
        <v>86.4</v>
      </c>
      <c r="V30" s="108">
        <v>70.957999999999998</v>
      </c>
      <c r="W30" s="108">
        <v>97.960999999999999</v>
      </c>
      <c r="X30" s="108">
        <v>117.399</v>
      </c>
      <c r="Y30" s="108">
        <v>50.634999999999998</v>
      </c>
      <c r="Z30" s="108">
        <v>84.715999999999994</v>
      </c>
      <c r="AA30" s="108">
        <v>103.17700000000001</v>
      </c>
      <c r="AB30" s="108">
        <v>85.665999999999997</v>
      </c>
      <c r="AC30" s="108">
        <v>145.07</v>
      </c>
      <c r="AD30" s="108">
        <v>64.789000000000001</v>
      </c>
      <c r="AE30" s="108">
        <v>111.97</v>
      </c>
      <c r="AF30" s="108">
        <v>67.59</v>
      </c>
      <c r="AG30" s="108">
        <v>67.578000000000003</v>
      </c>
      <c r="AH30" s="110">
        <v>92.995999999999995</v>
      </c>
      <c r="AN30" s="130"/>
      <c r="AO30" s="130"/>
      <c r="AP30" s="130"/>
      <c r="AQ30" s="130"/>
      <c r="AR30" s="130"/>
      <c r="AS30" s="130"/>
      <c r="AT30" s="130"/>
      <c r="AU30" s="130"/>
      <c r="AV30" s="130"/>
      <c r="AW30" s="130"/>
      <c r="AX30" s="130"/>
      <c r="AY30" s="130"/>
      <c r="ALQ30" s="2" t="e">
        <v>#N/A</v>
      </c>
    </row>
    <row r="31" spans="1:1005" ht="15" x14ac:dyDescent="0.25">
      <c r="A31" s="164">
        <v>45778</v>
      </c>
      <c r="B31" s="279"/>
      <c r="C31" s="269">
        <v>195</v>
      </c>
      <c r="D31" s="274">
        <v>251</v>
      </c>
      <c r="E31" s="108">
        <v>331.86700000000002</v>
      </c>
      <c r="F31" s="108">
        <v>257.351</v>
      </c>
      <c r="G31" s="108">
        <v>310.58199999999999</v>
      </c>
      <c r="H31" s="108">
        <v>429.90800000000002</v>
      </c>
      <c r="I31" s="108">
        <v>413.47</v>
      </c>
      <c r="J31" s="108">
        <v>251.43700000000001</v>
      </c>
      <c r="K31" s="108">
        <v>285.25400000000002</v>
      </c>
      <c r="L31" s="108">
        <v>297.36599999999999</v>
      </c>
      <c r="M31" s="108">
        <v>316.02800000000002</v>
      </c>
      <c r="N31" s="108">
        <v>108.83799999999999</v>
      </c>
      <c r="O31" s="108">
        <v>201.50200000000001</v>
      </c>
      <c r="P31" s="108">
        <v>279.61799999999999</v>
      </c>
      <c r="Q31" s="108">
        <v>318.91000000000003</v>
      </c>
      <c r="R31" s="108">
        <v>286.56400000000002</v>
      </c>
      <c r="S31" s="108">
        <v>299.52600000000001</v>
      </c>
      <c r="T31" s="108">
        <v>329.07600000000002</v>
      </c>
      <c r="U31" s="108">
        <v>372.92700000000002</v>
      </c>
      <c r="V31" s="108">
        <v>152.20500000000001</v>
      </c>
      <c r="W31" s="108">
        <v>217.35599999999999</v>
      </c>
      <c r="X31" s="108">
        <v>180.923</v>
      </c>
      <c r="Y31" s="108">
        <v>125.313</v>
      </c>
      <c r="Z31" s="108">
        <v>281.73200000000003</v>
      </c>
      <c r="AA31" s="108">
        <v>212.04</v>
      </c>
      <c r="AB31" s="108">
        <v>207.86500000000001</v>
      </c>
      <c r="AC31" s="108">
        <v>305.22899999999998</v>
      </c>
      <c r="AD31" s="108">
        <v>194.892</v>
      </c>
      <c r="AE31" s="108">
        <v>253.98</v>
      </c>
      <c r="AF31" s="108">
        <v>222.584</v>
      </c>
      <c r="AG31" s="108">
        <v>161.733</v>
      </c>
      <c r="AH31" s="110">
        <v>252.27</v>
      </c>
      <c r="AN31" s="130"/>
      <c r="AO31" s="130"/>
      <c r="AP31" s="130"/>
      <c r="AQ31" s="130"/>
      <c r="AR31" s="130"/>
      <c r="AS31" s="130"/>
      <c r="AT31" s="130"/>
      <c r="AU31" s="130"/>
      <c r="AV31" s="130"/>
      <c r="AW31" s="130"/>
      <c r="AX31" s="130"/>
      <c r="AY31" s="130"/>
      <c r="ALQ31" s="2" t="e">
        <v>#N/A</v>
      </c>
    </row>
    <row r="32" spans="1:1005" ht="15" x14ac:dyDescent="0.25">
      <c r="A32" s="164">
        <v>45809</v>
      </c>
      <c r="B32" s="279"/>
      <c r="C32" s="269">
        <v>190</v>
      </c>
      <c r="D32" s="274">
        <v>293</v>
      </c>
      <c r="E32" s="108">
        <v>470.62799999999999</v>
      </c>
      <c r="F32" s="108">
        <v>251.48599999999999</v>
      </c>
      <c r="G32" s="108">
        <v>675.33799999999997</v>
      </c>
      <c r="H32" s="108">
        <v>351.28100000000001</v>
      </c>
      <c r="I32" s="108">
        <v>578.66</v>
      </c>
      <c r="J32" s="108">
        <v>255.75899999999999</v>
      </c>
      <c r="K32" s="108">
        <v>401.48700000000002</v>
      </c>
      <c r="L32" s="108">
        <v>182.10499999999999</v>
      </c>
      <c r="M32" s="108">
        <v>230.34700000000001</v>
      </c>
      <c r="N32" s="108">
        <v>65.778000000000006</v>
      </c>
      <c r="O32" s="108">
        <v>235.863</v>
      </c>
      <c r="P32" s="108">
        <v>165.93</v>
      </c>
      <c r="Q32" s="108">
        <v>336.52</v>
      </c>
      <c r="R32" s="108">
        <v>215.71100000000001</v>
      </c>
      <c r="S32" s="108">
        <v>211.13900000000001</v>
      </c>
      <c r="T32" s="108">
        <v>573.54700000000003</v>
      </c>
      <c r="U32" s="108">
        <v>304.84500000000003</v>
      </c>
      <c r="V32" s="108">
        <v>327.97800000000001</v>
      </c>
      <c r="W32" s="108">
        <v>516.03599999999994</v>
      </c>
      <c r="X32" s="108">
        <v>66.135000000000005</v>
      </c>
      <c r="Y32" s="108">
        <v>173.36600000000001</v>
      </c>
      <c r="Z32" s="108">
        <v>395.38900000000001</v>
      </c>
      <c r="AA32" s="108">
        <v>416.79500000000002</v>
      </c>
      <c r="AB32" s="108">
        <v>352.39499999999998</v>
      </c>
      <c r="AC32" s="108">
        <v>460.05099999999999</v>
      </c>
      <c r="AD32" s="108">
        <v>84.5</v>
      </c>
      <c r="AE32" s="108">
        <v>490.14</v>
      </c>
      <c r="AF32" s="108">
        <v>225.13</v>
      </c>
      <c r="AG32" s="108">
        <v>317.46100000000001</v>
      </c>
      <c r="AH32" s="110">
        <v>200.80099999999999</v>
      </c>
      <c r="AN32" s="130"/>
      <c r="AO32" s="130"/>
      <c r="AP32" s="130"/>
      <c r="AQ32" s="130"/>
      <c r="AR32" s="130"/>
      <c r="AS32" s="130"/>
      <c r="AT32" s="130"/>
      <c r="AU32" s="130"/>
      <c r="AV32" s="130"/>
      <c r="AW32" s="130"/>
      <c r="AX32" s="130"/>
      <c r="AY32" s="130"/>
      <c r="ALQ32" s="2" t="e">
        <v>#N/A</v>
      </c>
    </row>
    <row r="33" spans="1:1005" ht="15" x14ac:dyDescent="0.25">
      <c r="A33" s="164">
        <v>45839</v>
      </c>
      <c r="B33" s="280"/>
      <c r="C33" s="270">
        <v>57</v>
      </c>
      <c r="D33" s="274">
        <v>98</v>
      </c>
      <c r="E33" s="108">
        <v>203.70500000000001</v>
      </c>
      <c r="F33" s="108">
        <v>71.34</v>
      </c>
      <c r="G33" s="108">
        <v>487.16899999999998</v>
      </c>
      <c r="H33" s="108">
        <v>118.358</v>
      </c>
      <c r="I33" s="108">
        <v>192.797</v>
      </c>
      <c r="J33" s="108">
        <v>118.696</v>
      </c>
      <c r="K33" s="108">
        <v>250.684</v>
      </c>
      <c r="L33" s="108">
        <v>55.061</v>
      </c>
      <c r="M33" s="108">
        <v>64.382000000000005</v>
      </c>
      <c r="N33" s="108">
        <v>27.207999999999998</v>
      </c>
      <c r="O33" s="108">
        <v>60.433</v>
      </c>
      <c r="P33" s="108">
        <v>58.892000000000003</v>
      </c>
      <c r="Q33" s="108">
        <v>126.116</v>
      </c>
      <c r="R33" s="108">
        <v>77.010000000000005</v>
      </c>
      <c r="S33" s="108">
        <v>71.269000000000005</v>
      </c>
      <c r="T33" s="108">
        <v>237.46799999999999</v>
      </c>
      <c r="U33" s="108">
        <v>149.34399999999999</v>
      </c>
      <c r="V33" s="108">
        <v>79.914000000000001</v>
      </c>
      <c r="W33" s="108">
        <v>249.899</v>
      </c>
      <c r="X33" s="108">
        <v>31.655999999999999</v>
      </c>
      <c r="Y33" s="108">
        <v>59.951999999999998</v>
      </c>
      <c r="Z33" s="108">
        <v>113.602</v>
      </c>
      <c r="AA33" s="108">
        <v>129.554</v>
      </c>
      <c r="AB33" s="108">
        <v>105.688</v>
      </c>
      <c r="AC33" s="108">
        <v>143.81700000000001</v>
      </c>
      <c r="AD33" s="108">
        <v>35.488999999999997</v>
      </c>
      <c r="AE33" s="108">
        <v>294.041</v>
      </c>
      <c r="AF33" s="108">
        <v>65.632000000000005</v>
      </c>
      <c r="AG33" s="108">
        <v>141.44</v>
      </c>
      <c r="AH33" s="110">
        <v>73.462999999999994</v>
      </c>
      <c r="AN33" s="130"/>
      <c r="AO33" s="130"/>
      <c r="AP33" s="130"/>
      <c r="AQ33" s="130"/>
      <c r="AR33" s="130"/>
      <c r="AS33" s="130"/>
      <c r="AT33" s="130"/>
      <c r="AU33" s="130"/>
      <c r="AV33" s="130"/>
      <c r="AW33" s="130"/>
      <c r="AX33" s="130"/>
      <c r="AY33" s="130"/>
      <c r="ALQ33" s="2" t="e">
        <v>#N/A</v>
      </c>
    </row>
    <row r="34" spans="1:1005" ht="15" x14ac:dyDescent="0.25">
      <c r="A34" s="164">
        <v>45870</v>
      </c>
      <c r="B34" s="279"/>
      <c r="C34" s="269">
        <v>48</v>
      </c>
      <c r="D34" s="274">
        <v>63</v>
      </c>
      <c r="E34" s="108">
        <v>74.86</v>
      </c>
      <c r="F34" s="108">
        <v>46.84</v>
      </c>
      <c r="G34" s="108">
        <v>133.59299999999999</v>
      </c>
      <c r="H34" s="108">
        <v>58.658999999999999</v>
      </c>
      <c r="I34" s="108">
        <v>92.158000000000001</v>
      </c>
      <c r="J34" s="108">
        <v>56.908999999999999</v>
      </c>
      <c r="K34" s="108">
        <v>99.117000000000004</v>
      </c>
      <c r="L34" s="108">
        <v>49.375</v>
      </c>
      <c r="M34" s="108">
        <v>57.829000000000001</v>
      </c>
      <c r="N34" s="108">
        <v>24.352</v>
      </c>
      <c r="O34" s="108">
        <v>46.098999999999997</v>
      </c>
      <c r="P34" s="108">
        <v>41.631</v>
      </c>
      <c r="Q34" s="108">
        <v>63.98</v>
      </c>
      <c r="R34" s="108">
        <v>56.744999999999997</v>
      </c>
      <c r="S34" s="108">
        <v>54.069000000000003</v>
      </c>
      <c r="T34" s="108">
        <v>85.355999999999995</v>
      </c>
      <c r="U34" s="108">
        <v>60.241999999999997</v>
      </c>
      <c r="V34" s="108">
        <v>56.567999999999998</v>
      </c>
      <c r="W34" s="108">
        <v>75.924000000000007</v>
      </c>
      <c r="X34" s="108">
        <v>33.206000000000003</v>
      </c>
      <c r="Y34" s="108">
        <v>44.536000000000001</v>
      </c>
      <c r="Z34" s="108">
        <v>64.543000000000006</v>
      </c>
      <c r="AA34" s="108">
        <v>58.368000000000002</v>
      </c>
      <c r="AB34" s="108">
        <v>58.454999999999998</v>
      </c>
      <c r="AC34" s="108">
        <v>70.225999999999999</v>
      </c>
      <c r="AD34" s="108">
        <v>30.091000000000001</v>
      </c>
      <c r="AE34" s="108">
        <v>89.578999999999994</v>
      </c>
      <c r="AF34" s="108">
        <v>44.173999999999999</v>
      </c>
      <c r="AG34" s="108">
        <v>61.604999999999997</v>
      </c>
      <c r="AH34" s="110">
        <v>60.744</v>
      </c>
      <c r="AN34" s="130"/>
      <c r="AO34" s="130"/>
      <c r="AP34" s="130"/>
      <c r="AQ34" s="130"/>
      <c r="AR34" s="130"/>
      <c r="AS34" s="130"/>
      <c r="AT34" s="130"/>
      <c r="AU34" s="130"/>
      <c r="AV34" s="130"/>
      <c r="AW34" s="130"/>
      <c r="AX34" s="130"/>
      <c r="AY34" s="130"/>
      <c r="ALQ34" s="2" t="e">
        <v>#N/A</v>
      </c>
    </row>
    <row r="35" spans="1:1005" ht="15" x14ac:dyDescent="0.25">
      <c r="A35" s="164">
        <v>45901</v>
      </c>
      <c r="B35" s="279"/>
      <c r="C35" s="269">
        <v>34</v>
      </c>
      <c r="D35" s="274">
        <v>42</v>
      </c>
      <c r="E35" s="108">
        <v>54.2</v>
      </c>
      <c r="F35" s="108">
        <v>39.357999999999997</v>
      </c>
      <c r="G35" s="108">
        <v>70.983999999999995</v>
      </c>
      <c r="H35" s="108">
        <v>44.182000000000002</v>
      </c>
      <c r="I35" s="108">
        <v>66.207999999999998</v>
      </c>
      <c r="J35" s="108">
        <v>36.966999999999999</v>
      </c>
      <c r="K35" s="108">
        <v>54.06</v>
      </c>
      <c r="L35" s="108">
        <v>37.061</v>
      </c>
      <c r="M35" s="108">
        <v>34.884999999999998</v>
      </c>
      <c r="N35" s="108">
        <v>23.641999999999999</v>
      </c>
      <c r="O35" s="108">
        <v>66.308999999999997</v>
      </c>
      <c r="P35" s="108">
        <v>41.527999999999999</v>
      </c>
      <c r="Q35" s="108">
        <v>41.033999999999999</v>
      </c>
      <c r="R35" s="108">
        <v>41.790999999999997</v>
      </c>
      <c r="S35" s="108">
        <v>50.643999999999998</v>
      </c>
      <c r="T35" s="108">
        <v>49.466000000000001</v>
      </c>
      <c r="U35" s="108">
        <v>40.643000000000001</v>
      </c>
      <c r="V35" s="108">
        <v>32.539000000000001</v>
      </c>
      <c r="W35" s="108">
        <v>44.396999999999998</v>
      </c>
      <c r="X35" s="108">
        <v>26.911999999999999</v>
      </c>
      <c r="Y35" s="108">
        <v>60.624000000000002</v>
      </c>
      <c r="Z35" s="108">
        <v>58.857999999999997</v>
      </c>
      <c r="AA35" s="108">
        <v>42.31</v>
      </c>
      <c r="AB35" s="108">
        <v>39.381999999999998</v>
      </c>
      <c r="AC35" s="108">
        <v>43.326000000000001</v>
      </c>
      <c r="AD35" s="108">
        <v>24.64</v>
      </c>
      <c r="AE35" s="108">
        <v>47.128</v>
      </c>
      <c r="AF35" s="108">
        <v>40.771000000000001</v>
      </c>
      <c r="AG35" s="108">
        <v>38.301000000000002</v>
      </c>
      <c r="AH35" s="110">
        <v>44.606000000000002</v>
      </c>
      <c r="AN35" s="130"/>
      <c r="AO35" s="130"/>
      <c r="AP35" s="130"/>
      <c r="AQ35" s="130"/>
      <c r="AR35" s="130"/>
      <c r="AS35" s="130"/>
      <c r="AT35" s="130"/>
      <c r="AU35" s="130"/>
      <c r="AV35" s="130"/>
      <c r="AW35" s="130"/>
      <c r="AX35" s="130"/>
      <c r="AY35" s="130"/>
      <c r="ALQ35" s="2" t="e">
        <v>#N/A</v>
      </c>
    </row>
    <row r="36" spans="1:1005" ht="15" x14ac:dyDescent="0.25">
      <c r="A36" s="164">
        <v>45931</v>
      </c>
      <c r="B36" s="279"/>
      <c r="C36" s="269">
        <v>38</v>
      </c>
      <c r="D36" s="276">
        <v>43</v>
      </c>
      <c r="E36" s="108">
        <v>52.234000000000002</v>
      </c>
      <c r="F36" s="108">
        <v>52.142000000000003</v>
      </c>
      <c r="G36" s="108">
        <v>68.123999999999995</v>
      </c>
      <c r="H36" s="108">
        <v>61.786000000000001</v>
      </c>
      <c r="I36" s="108">
        <v>75.463999999999999</v>
      </c>
      <c r="J36" s="108">
        <v>54.677999999999997</v>
      </c>
      <c r="K36" s="108">
        <v>44.255000000000003</v>
      </c>
      <c r="L36" s="108">
        <v>37.408000000000001</v>
      </c>
      <c r="M36" s="108">
        <v>34.951999999999998</v>
      </c>
      <c r="N36" s="108">
        <v>38.923999999999999</v>
      </c>
      <c r="O36" s="108">
        <v>40.143000000000001</v>
      </c>
      <c r="P36" s="108">
        <v>41.985999999999997</v>
      </c>
      <c r="Q36" s="108">
        <v>62.279000000000003</v>
      </c>
      <c r="R36" s="108">
        <v>85.210999999999999</v>
      </c>
      <c r="S36" s="108">
        <v>57.058999999999997</v>
      </c>
      <c r="T36" s="108">
        <v>48.106000000000002</v>
      </c>
      <c r="U36" s="108">
        <v>45.776000000000003</v>
      </c>
      <c r="V36" s="108">
        <v>36.51</v>
      </c>
      <c r="W36" s="108">
        <v>48.076000000000001</v>
      </c>
      <c r="X36" s="108">
        <v>27.212</v>
      </c>
      <c r="Y36" s="108">
        <v>61.539000000000001</v>
      </c>
      <c r="Z36" s="108">
        <v>75.557000000000002</v>
      </c>
      <c r="AA36" s="108">
        <v>39.893000000000001</v>
      </c>
      <c r="AB36" s="108">
        <v>36.328000000000003</v>
      </c>
      <c r="AC36" s="108">
        <v>46.92</v>
      </c>
      <c r="AD36" s="108">
        <v>29.292000000000002</v>
      </c>
      <c r="AE36" s="110">
        <v>43.311999999999998</v>
      </c>
      <c r="AF36" s="108">
        <v>42.445999999999998</v>
      </c>
      <c r="AG36" s="109">
        <v>34.128</v>
      </c>
      <c r="AH36" s="109">
        <v>33.792000000000002</v>
      </c>
      <c r="AN36" s="130"/>
      <c r="AO36" s="130"/>
      <c r="AP36" s="130"/>
      <c r="AQ36" s="130"/>
      <c r="AR36" s="130"/>
      <c r="AS36" s="130"/>
      <c r="AT36" s="130"/>
      <c r="AU36" s="130"/>
      <c r="AV36" s="130"/>
      <c r="AW36" s="130"/>
      <c r="AX36" s="130"/>
      <c r="AY36" s="130"/>
      <c r="ALQ36" s="2" t="e">
        <v>#N/A</v>
      </c>
    </row>
    <row r="37" spans="1:1005" ht="15" x14ac:dyDescent="0.25">
      <c r="A37" s="164">
        <v>45962</v>
      </c>
      <c r="B37" s="281"/>
      <c r="C37" s="271">
        <v>35</v>
      </c>
      <c r="D37" s="276">
        <v>37</v>
      </c>
      <c r="E37" s="108">
        <v>43.005000000000003</v>
      </c>
      <c r="F37" s="108">
        <v>40.86</v>
      </c>
      <c r="G37" s="108">
        <v>51.88</v>
      </c>
      <c r="H37" s="108">
        <v>49.988</v>
      </c>
      <c r="I37" s="108">
        <v>55.621000000000002</v>
      </c>
      <c r="J37" s="108">
        <v>46.323</v>
      </c>
      <c r="K37" s="108">
        <v>36.241</v>
      </c>
      <c r="L37" s="108">
        <v>33.682000000000002</v>
      </c>
      <c r="M37" s="108">
        <v>34.366</v>
      </c>
      <c r="N37" s="108">
        <v>25.292999999999999</v>
      </c>
      <c r="O37" s="108">
        <v>30.611000000000001</v>
      </c>
      <c r="P37" s="108">
        <v>38.447000000000003</v>
      </c>
      <c r="Q37" s="108">
        <v>48.250999999999998</v>
      </c>
      <c r="R37" s="108">
        <v>56.64</v>
      </c>
      <c r="S37" s="108">
        <v>44.511000000000003</v>
      </c>
      <c r="T37" s="108">
        <v>42.51</v>
      </c>
      <c r="U37" s="108">
        <v>42.444000000000003</v>
      </c>
      <c r="V37" s="108">
        <v>37.737000000000002</v>
      </c>
      <c r="W37" s="108">
        <v>39.704999999999998</v>
      </c>
      <c r="X37" s="108">
        <v>23.753</v>
      </c>
      <c r="Y37" s="108">
        <v>39.606000000000002</v>
      </c>
      <c r="Z37" s="108">
        <v>45.54</v>
      </c>
      <c r="AA37" s="108">
        <v>36.954000000000001</v>
      </c>
      <c r="AB37" s="108">
        <v>31.824999999999999</v>
      </c>
      <c r="AC37" s="108">
        <v>40.883000000000003</v>
      </c>
      <c r="AD37" s="108">
        <v>28.414000000000001</v>
      </c>
      <c r="AE37" s="110">
        <v>38.481999999999999</v>
      </c>
      <c r="AF37" s="108">
        <v>46.87</v>
      </c>
      <c r="AG37" s="109">
        <v>33.787999999999997</v>
      </c>
      <c r="AH37" s="109">
        <v>29.611999999999998</v>
      </c>
      <c r="AN37" s="130"/>
      <c r="AO37" s="130"/>
      <c r="AP37" s="130"/>
      <c r="AQ37" s="130"/>
      <c r="AR37" s="130"/>
      <c r="AS37" s="130"/>
      <c r="AT37" s="130"/>
      <c r="AU37" s="130"/>
      <c r="AV37" s="130"/>
      <c r="AW37" s="130"/>
      <c r="AX37" s="130"/>
      <c r="AY37" s="130"/>
      <c r="ALQ37" s="2" t="e">
        <v>#N/A</v>
      </c>
    </row>
    <row r="38" spans="1:1005" ht="15" x14ac:dyDescent="0.25">
      <c r="A38" s="164">
        <v>45992</v>
      </c>
      <c r="B38" s="281"/>
      <c r="C38" s="271">
        <v>32</v>
      </c>
      <c r="D38" s="276">
        <v>32</v>
      </c>
      <c r="E38" s="108">
        <v>36.587000000000003</v>
      </c>
      <c r="F38" s="108">
        <v>32.231999999999999</v>
      </c>
      <c r="G38" s="108">
        <v>47.759</v>
      </c>
      <c r="H38" s="108">
        <v>40.609000000000002</v>
      </c>
      <c r="I38" s="108">
        <v>42.517000000000003</v>
      </c>
      <c r="J38" s="108">
        <v>41.067999999999998</v>
      </c>
      <c r="K38" s="108">
        <v>32.390999999999998</v>
      </c>
      <c r="L38" s="108">
        <v>28.853999999999999</v>
      </c>
      <c r="M38" s="108">
        <v>28.315000000000001</v>
      </c>
      <c r="N38" s="108">
        <v>21.335000000000001</v>
      </c>
      <c r="O38" s="108">
        <v>27.983000000000001</v>
      </c>
      <c r="P38" s="108">
        <v>29.995000000000001</v>
      </c>
      <c r="Q38" s="108">
        <v>34.918999999999997</v>
      </c>
      <c r="R38" s="108">
        <v>38.639000000000003</v>
      </c>
      <c r="S38" s="108">
        <v>31.649000000000001</v>
      </c>
      <c r="T38" s="108">
        <v>37.790999999999997</v>
      </c>
      <c r="U38" s="108">
        <v>34.220999999999997</v>
      </c>
      <c r="V38" s="108">
        <v>31.428999999999998</v>
      </c>
      <c r="W38" s="108">
        <v>34.655999999999999</v>
      </c>
      <c r="X38" s="108">
        <v>21.806999999999999</v>
      </c>
      <c r="Y38" s="108">
        <v>29.396000000000001</v>
      </c>
      <c r="Z38" s="108">
        <v>36.848999999999997</v>
      </c>
      <c r="AA38" s="108">
        <v>32.640999999999998</v>
      </c>
      <c r="AB38" s="108">
        <v>29.701000000000001</v>
      </c>
      <c r="AC38" s="108">
        <v>37.912999999999997</v>
      </c>
      <c r="AD38" s="108">
        <v>22.963000000000001</v>
      </c>
      <c r="AE38" s="110">
        <v>35.851999999999997</v>
      </c>
      <c r="AF38" s="108">
        <v>36.859000000000002</v>
      </c>
      <c r="AG38" s="109">
        <v>30.74</v>
      </c>
      <c r="AH38" s="109">
        <v>26.696000000000002</v>
      </c>
      <c r="AN38" s="130"/>
      <c r="AO38" s="130"/>
      <c r="AP38" s="130"/>
      <c r="AQ38" s="130"/>
      <c r="AR38" s="130"/>
      <c r="AS38" s="130"/>
      <c r="AT38" s="130"/>
      <c r="AU38" s="130"/>
      <c r="AV38" s="130"/>
      <c r="AW38" s="130"/>
      <c r="AX38" s="130"/>
      <c r="AY38" s="130"/>
      <c r="ALQ38" s="2" t="e">
        <v>#N/A</v>
      </c>
    </row>
    <row r="39" spans="1:1005" ht="15" x14ac:dyDescent="0.25">
      <c r="A39" s="164">
        <v>46023</v>
      </c>
      <c r="B39" s="281"/>
      <c r="C39" s="271">
        <v>30</v>
      </c>
      <c r="D39" s="276">
        <v>31</v>
      </c>
      <c r="E39" s="108">
        <v>33.335999999999999</v>
      </c>
      <c r="F39" s="108">
        <v>29.094999999999999</v>
      </c>
      <c r="G39" s="108">
        <v>40.369</v>
      </c>
      <c r="H39" s="108">
        <v>34.947000000000003</v>
      </c>
      <c r="I39" s="108">
        <v>37.707999999999998</v>
      </c>
      <c r="J39" s="108">
        <v>35.11</v>
      </c>
      <c r="K39" s="108">
        <v>32.49</v>
      </c>
      <c r="L39" s="108">
        <v>26.533999999999999</v>
      </c>
      <c r="M39" s="108">
        <v>24.928000000000001</v>
      </c>
      <c r="N39" s="108">
        <v>20.100999999999999</v>
      </c>
      <c r="O39" s="108">
        <v>25.047000000000001</v>
      </c>
      <c r="P39" s="108">
        <v>29.148</v>
      </c>
      <c r="Q39" s="108">
        <v>30.07</v>
      </c>
      <c r="R39" s="108">
        <v>32.384</v>
      </c>
      <c r="S39" s="108">
        <v>26.363</v>
      </c>
      <c r="T39" s="108">
        <v>34.173999999999999</v>
      </c>
      <c r="U39" s="108">
        <v>30.24</v>
      </c>
      <c r="V39" s="108">
        <v>28.582000000000001</v>
      </c>
      <c r="W39" s="108">
        <v>33.090000000000003</v>
      </c>
      <c r="X39" s="108">
        <v>20.227</v>
      </c>
      <c r="Y39" s="108">
        <v>25.456</v>
      </c>
      <c r="Z39" s="108">
        <v>31.965</v>
      </c>
      <c r="AA39" s="108">
        <v>29.722999999999999</v>
      </c>
      <c r="AB39" s="108">
        <v>27.838999999999999</v>
      </c>
      <c r="AC39" s="108">
        <v>33.238999999999997</v>
      </c>
      <c r="AD39" s="108">
        <v>21.077999999999999</v>
      </c>
      <c r="AE39" s="110">
        <v>32.624000000000002</v>
      </c>
      <c r="AF39" s="108">
        <v>29.495000000000001</v>
      </c>
      <c r="AG39" s="109">
        <v>27.44</v>
      </c>
      <c r="AH39" s="109">
        <v>24.966000000000001</v>
      </c>
      <c r="AN39" s="130"/>
      <c r="AO39" s="130"/>
      <c r="AP39" s="130"/>
      <c r="AQ39" s="130"/>
      <c r="AR39" s="130"/>
      <c r="AS39" s="130"/>
      <c r="AT39" s="130"/>
      <c r="AU39" s="130"/>
      <c r="AV39" s="130"/>
      <c r="AW39" s="130"/>
      <c r="AX39" s="130"/>
      <c r="AY39" s="130"/>
      <c r="ALQ39" s="2" t="e">
        <v>#N/A</v>
      </c>
    </row>
    <row r="40" spans="1:1005" ht="15" x14ac:dyDescent="0.25">
      <c r="A40" s="164">
        <v>46054</v>
      </c>
      <c r="B40" s="281"/>
      <c r="C40" s="271">
        <v>28</v>
      </c>
      <c r="D40" s="276">
        <v>29</v>
      </c>
      <c r="E40" s="108">
        <v>28.010999999999999</v>
      </c>
      <c r="F40" s="108">
        <v>31.123000000000001</v>
      </c>
      <c r="G40" s="108">
        <v>39.360999999999997</v>
      </c>
      <c r="H40" s="108">
        <v>28.326000000000001</v>
      </c>
      <c r="I40" s="108">
        <v>32.143000000000001</v>
      </c>
      <c r="J40" s="108">
        <v>33.817</v>
      </c>
      <c r="K40" s="108">
        <v>32.14</v>
      </c>
      <c r="L40" s="108">
        <v>25.06</v>
      </c>
      <c r="M40" s="108">
        <v>21.041</v>
      </c>
      <c r="N40" s="108">
        <v>23.277999999999999</v>
      </c>
      <c r="O40" s="108">
        <v>21.504000000000001</v>
      </c>
      <c r="P40" s="108">
        <v>25.436</v>
      </c>
      <c r="Q40" s="108">
        <v>24.558</v>
      </c>
      <c r="R40" s="108">
        <v>31.863</v>
      </c>
      <c r="S40" s="108">
        <v>21.385000000000002</v>
      </c>
      <c r="T40" s="108">
        <v>30.17</v>
      </c>
      <c r="U40" s="108">
        <v>25.007000000000001</v>
      </c>
      <c r="V40" s="108">
        <v>23.550999999999998</v>
      </c>
      <c r="W40" s="108">
        <v>27.48</v>
      </c>
      <c r="X40" s="108">
        <v>17.739999999999998</v>
      </c>
      <c r="Y40" s="108">
        <v>26.295999999999999</v>
      </c>
      <c r="Z40" s="108">
        <v>37.393999999999998</v>
      </c>
      <c r="AA40" s="108">
        <v>27.896000000000001</v>
      </c>
      <c r="AB40" s="108">
        <v>34.002000000000002</v>
      </c>
      <c r="AC40" s="108">
        <v>34.427999999999997</v>
      </c>
      <c r="AD40" s="108">
        <v>18.274999999999999</v>
      </c>
      <c r="AE40" s="110">
        <v>28.809000000000001</v>
      </c>
      <c r="AF40" s="108">
        <v>27.478999999999999</v>
      </c>
      <c r="AG40" s="109">
        <v>25.097999999999999</v>
      </c>
      <c r="AH40" s="109">
        <v>22.783999999999999</v>
      </c>
      <c r="AN40" s="130"/>
      <c r="AO40" s="130"/>
      <c r="AP40" s="130"/>
      <c r="AQ40" s="130"/>
      <c r="AR40" s="130"/>
      <c r="AS40" s="130"/>
      <c r="AT40" s="130"/>
      <c r="AU40" s="130"/>
      <c r="AV40" s="130"/>
      <c r="AW40" s="130"/>
      <c r="AX40" s="130"/>
      <c r="AY40" s="130"/>
      <c r="ALQ40" s="2" t="e">
        <v>#N/A</v>
      </c>
    </row>
    <row r="41" spans="1:1005" ht="15" x14ac:dyDescent="0.25">
      <c r="A41" s="164">
        <v>46082</v>
      </c>
      <c r="B41" s="281"/>
      <c r="C41" s="271">
        <v>42</v>
      </c>
      <c r="D41" s="276">
        <v>46</v>
      </c>
      <c r="E41" s="108">
        <v>50.731999999999999</v>
      </c>
      <c r="F41" s="108">
        <v>62.713999999999999</v>
      </c>
      <c r="G41" s="108">
        <v>52.392000000000003</v>
      </c>
      <c r="H41" s="108">
        <v>59.718000000000004</v>
      </c>
      <c r="I41" s="108">
        <v>53.832999999999998</v>
      </c>
      <c r="J41" s="108">
        <v>51.826999999999998</v>
      </c>
      <c r="K41" s="108">
        <v>40.188000000000002</v>
      </c>
      <c r="L41" s="108">
        <v>37.725999999999999</v>
      </c>
      <c r="M41" s="108">
        <v>27.364000000000001</v>
      </c>
      <c r="N41" s="108">
        <v>38.548000000000002</v>
      </c>
      <c r="O41" s="108">
        <v>59.698</v>
      </c>
      <c r="P41" s="108">
        <v>33.067</v>
      </c>
      <c r="Q41" s="108">
        <v>35.865000000000002</v>
      </c>
      <c r="R41" s="108">
        <v>81.522999999999996</v>
      </c>
      <c r="S41" s="108">
        <v>24.411999999999999</v>
      </c>
      <c r="T41" s="108">
        <v>55.347000000000001</v>
      </c>
      <c r="U41" s="108">
        <v>29.835000000000001</v>
      </c>
      <c r="V41" s="108">
        <v>40.570999999999998</v>
      </c>
      <c r="W41" s="108">
        <v>52.012</v>
      </c>
      <c r="X41" s="108">
        <v>26.457000000000001</v>
      </c>
      <c r="Y41" s="108">
        <v>38.343000000000004</v>
      </c>
      <c r="Z41" s="108">
        <v>64.727000000000004</v>
      </c>
      <c r="AA41" s="108">
        <v>49.417999999999999</v>
      </c>
      <c r="AB41" s="108">
        <v>78.837999999999994</v>
      </c>
      <c r="AC41" s="108">
        <v>37.338000000000001</v>
      </c>
      <c r="AD41" s="108">
        <v>28.001000000000001</v>
      </c>
      <c r="AE41" s="110">
        <v>45.061999999999998</v>
      </c>
      <c r="AF41" s="108">
        <v>37.411000000000001</v>
      </c>
      <c r="AG41" s="109">
        <v>43.784999999999997</v>
      </c>
      <c r="AH41" s="109">
        <v>39.204000000000001</v>
      </c>
      <c r="AN41" s="130"/>
      <c r="AO41" s="130"/>
      <c r="AP41" s="130"/>
      <c r="AQ41" s="130"/>
      <c r="AR41" s="130"/>
      <c r="AS41" s="130"/>
      <c r="AT41" s="130"/>
      <c r="AU41" s="130"/>
      <c r="AV41" s="130"/>
      <c r="AW41" s="130"/>
      <c r="AX41" s="130"/>
      <c r="AY41" s="130"/>
      <c r="ALQ41" s="2" t="e">
        <v>#N/A</v>
      </c>
    </row>
    <row r="42" spans="1:1005" ht="15" x14ac:dyDescent="0.25">
      <c r="A42" s="164">
        <v>46113</v>
      </c>
      <c r="B42" s="281"/>
      <c r="C42" s="271">
        <v>82</v>
      </c>
      <c r="D42" s="276">
        <v>100</v>
      </c>
      <c r="E42" s="108">
        <v>95.081000000000003</v>
      </c>
      <c r="F42" s="109">
        <v>75.209000000000003</v>
      </c>
      <c r="G42" s="109">
        <v>125.804</v>
      </c>
      <c r="H42" s="109">
        <v>113.374</v>
      </c>
      <c r="I42" s="109">
        <v>88.483000000000004</v>
      </c>
      <c r="J42" s="109">
        <v>74.709000000000003</v>
      </c>
      <c r="K42" s="109">
        <v>108.68899999999999</v>
      </c>
      <c r="L42" s="109">
        <v>82.113</v>
      </c>
      <c r="M42" s="109">
        <v>67.117000000000004</v>
      </c>
      <c r="N42" s="109">
        <v>71.950999999999993</v>
      </c>
      <c r="O42" s="109">
        <v>139.018</v>
      </c>
      <c r="P42" s="109">
        <v>83.415000000000006</v>
      </c>
      <c r="Q42" s="109">
        <v>116.761</v>
      </c>
      <c r="R42" s="109">
        <v>132.934</v>
      </c>
      <c r="S42" s="109">
        <v>76.135000000000005</v>
      </c>
      <c r="T42" s="109">
        <v>85.941000000000003</v>
      </c>
      <c r="U42" s="109">
        <v>72.543999999999997</v>
      </c>
      <c r="V42" s="109">
        <v>95.878</v>
      </c>
      <c r="W42" s="109">
        <v>116.688</v>
      </c>
      <c r="X42" s="109">
        <v>51.09</v>
      </c>
      <c r="Y42" s="109">
        <v>84.082999999999998</v>
      </c>
      <c r="Z42" s="109">
        <v>102.66200000000001</v>
      </c>
      <c r="AA42" s="109">
        <v>86.097999999999999</v>
      </c>
      <c r="AB42" s="109">
        <v>144.88399999999999</v>
      </c>
      <c r="AC42" s="109">
        <v>64.900000000000006</v>
      </c>
      <c r="AD42" s="109">
        <v>106.239</v>
      </c>
      <c r="AE42" s="110">
        <v>66.411000000000001</v>
      </c>
      <c r="AF42" s="109">
        <v>66.680000000000007</v>
      </c>
      <c r="AG42" s="109">
        <v>93.421000000000006</v>
      </c>
      <c r="AH42" s="109">
        <v>92.503</v>
      </c>
      <c r="AN42" s="130"/>
      <c r="AO42" s="130"/>
      <c r="AP42" s="130"/>
      <c r="AQ42" s="130"/>
      <c r="AR42" s="130"/>
      <c r="AS42" s="130"/>
      <c r="AT42" s="130"/>
      <c r="AU42" s="130"/>
      <c r="AV42" s="130"/>
      <c r="AW42" s="130"/>
      <c r="AX42" s="130"/>
      <c r="AY42" s="130"/>
      <c r="ALQ42" s="2" t="e">
        <v>#N/A</v>
      </c>
    </row>
    <row r="43" spans="1:1005" ht="15" x14ac:dyDescent="0.25">
      <c r="A43" s="164">
        <v>46143</v>
      </c>
      <c r="B43" s="281"/>
      <c r="C43" s="271">
        <v>195</v>
      </c>
      <c r="D43" s="276">
        <v>251</v>
      </c>
      <c r="E43" s="108">
        <v>256.82400000000001</v>
      </c>
      <c r="F43" s="109">
        <v>301.29000000000002</v>
      </c>
      <c r="G43" s="109">
        <v>429.39</v>
      </c>
      <c r="H43" s="109">
        <v>412.90800000000002</v>
      </c>
      <c r="I43" s="109">
        <v>252.53100000000001</v>
      </c>
      <c r="J43" s="109">
        <v>281.34899999999999</v>
      </c>
      <c r="K43" s="109">
        <v>297.01900000000001</v>
      </c>
      <c r="L43" s="109">
        <v>315.63400000000001</v>
      </c>
      <c r="M43" s="109">
        <v>108.405</v>
      </c>
      <c r="N43" s="109">
        <v>186.71100000000001</v>
      </c>
      <c r="O43" s="109">
        <v>278.29700000000003</v>
      </c>
      <c r="P43" s="109">
        <v>317.08999999999997</v>
      </c>
      <c r="Q43" s="109">
        <v>286.48500000000001</v>
      </c>
      <c r="R43" s="109">
        <v>298.76900000000001</v>
      </c>
      <c r="S43" s="109">
        <v>329.44</v>
      </c>
      <c r="T43" s="109">
        <v>372.08800000000002</v>
      </c>
      <c r="U43" s="109">
        <v>153.52000000000001</v>
      </c>
      <c r="V43" s="109">
        <v>206.90600000000001</v>
      </c>
      <c r="W43" s="109">
        <v>180.38800000000001</v>
      </c>
      <c r="X43" s="109">
        <v>125.693</v>
      </c>
      <c r="Y43" s="109">
        <v>280.21100000000001</v>
      </c>
      <c r="Z43" s="109">
        <v>204.339</v>
      </c>
      <c r="AA43" s="109">
        <v>208.35300000000001</v>
      </c>
      <c r="AB43" s="109">
        <v>304.74299999999999</v>
      </c>
      <c r="AC43" s="109">
        <v>194.94</v>
      </c>
      <c r="AD43" s="109">
        <v>258.02699999999999</v>
      </c>
      <c r="AE43" s="110">
        <v>221.18100000000001</v>
      </c>
      <c r="AF43" s="109">
        <v>160.71799999999999</v>
      </c>
      <c r="AG43" s="109">
        <v>252.43100000000001</v>
      </c>
      <c r="AH43" s="109">
        <v>315.50099999999998</v>
      </c>
      <c r="AN43" s="130"/>
      <c r="AO43" s="130"/>
      <c r="AP43" s="130"/>
      <c r="AQ43" s="130"/>
      <c r="AR43" s="130"/>
      <c r="AS43" s="130"/>
      <c r="AT43" s="130"/>
      <c r="AU43" s="130"/>
      <c r="AV43" s="130"/>
      <c r="AW43" s="130"/>
      <c r="AX43" s="130"/>
      <c r="AY43" s="130"/>
      <c r="ALQ43" s="2" t="e">
        <v>#N/A</v>
      </c>
    </row>
    <row r="44" spans="1:1005" ht="15" x14ac:dyDescent="0.25">
      <c r="A44" s="164">
        <v>46174</v>
      </c>
      <c r="B44" s="281"/>
      <c r="C44" s="271">
        <v>190</v>
      </c>
      <c r="D44" s="276">
        <v>293</v>
      </c>
      <c r="E44" s="108">
        <v>251.17400000000001</v>
      </c>
      <c r="F44" s="109">
        <v>666.19299999999998</v>
      </c>
      <c r="G44" s="109">
        <v>351.09199999999998</v>
      </c>
      <c r="H44" s="109">
        <v>578.38099999999997</v>
      </c>
      <c r="I44" s="109">
        <v>256.29700000000003</v>
      </c>
      <c r="J44" s="109">
        <v>401.02699999999999</v>
      </c>
      <c r="K44" s="109">
        <v>181.964</v>
      </c>
      <c r="L44" s="109">
        <v>230.18299999999999</v>
      </c>
      <c r="M44" s="109">
        <v>65.542000000000002</v>
      </c>
      <c r="N44" s="109">
        <v>247.43100000000001</v>
      </c>
      <c r="O44" s="109">
        <v>165.482</v>
      </c>
      <c r="P44" s="109">
        <v>335.738</v>
      </c>
      <c r="Q44" s="109">
        <v>215.69800000000001</v>
      </c>
      <c r="R44" s="109">
        <v>215.381</v>
      </c>
      <c r="S44" s="109">
        <v>573.65300000000002</v>
      </c>
      <c r="T44" s="109">
        <v>304.52999999999997</v>
      </c>
      <c r="U44" s="109">
        <v>328.93900000000002</v>
      </c>
      <c r="V44" s="109">
        <v>512.096</v>
      </c>
      <c r="W44" s="109">
        <v>65.850999999999999</v>
      </c>
      <c r="X44" s="109">
        <v>173.63200000000001</v>
      </c>
      <c r="Y44" s="109">
        <v>394.363</v>
      </c>
      <c r="Z44" s="109">
        <v>414.30099999999999</v>
      </c>
      <c r="AA44" s="109">
        <v>352.61900000000003</v>
      </c>
      <c r="AB44" s="109">
        <v>459.74900000000002</v>
      </c>
      <c r="AC44" s="109">
        <v>84.498999999999995</v>
      </c>
      <c r="AD44" s="109">
        <v>477.28899999999999</v>
      </c>
      <c r="AE44" s="110">
        <v>224.446</v>
      </c>
      <c r="AF44" s="109">
        <v>316.80599999999998</v>
      </c>
      <c r="AG44" s="109">
        <v>201.05</v>
      </c>
      <c r="AH44" s="109">
        <v>474.60199999999998</v>
      </c>
      <c r="AN44" s="130"/>
      <c r="AO44" s="130"/>
      <c r="AP44" s="130"/>
      <c r="AQ44" s="130"/>
      <c r="AR44" s="130"/>
      <c r="AS44" s="130"/>
      <c r="AT44" s="130"/>
      <c r="AU44" s="130"/>
      <c r="AV44" s="130"/>
      <c r="AW44" s="130"/>
      <c r="AX44" s="130"/>
      <c r="AY44" s="130"/>
      <c r="ALQ44" s="2" t="e">
        <v>#N/A</v>
      </c>
    </row>
    <row r="45" spans="1:1005" ht="15" x14ac:dyDescent="0.25">
      <c r="A45" s="164">
        <v>46204</v>
      </c>
      <c r="B45" s="281"/>
      <c r="C45" s="271">
        <v>57</v>
      </c>
      <c r="D45" s="276">
        <v>98</v>
      </c>
      <c r="E45" s="108">
        <v>71.131</v>
      </c>
      <c r="F45" s="108">
        <v>501.39499999999998</v>
      </c>
      <c r="G45" s="109">
        <v>118.235</v>
      </c>
      <c r="H45" s="109">
        <v>192.67400000000001</v>
      </c>
      <c r="I45" s="109">
        <v>119.14</v>
      </c>
      <c r="J45" s="109">
        <v>260.32299999999998</v>
      </c>
      <c r="K45" s="109">
        <v>54.97</v>
      </c>
      <c r="L45" s="109">
        <v>64.295000000000002</v>
      </c>
      <c r="M45" s="109">
        <v>27.007000000000001</v>
      </c>
      <c r="N45" s="109">
        <v>61.481999999999999</v>
      </c>
      <c r="O45" s="109">
        <v>58.683</v>
      </c>
      <c r="P45" s="109">
        <v>125.697</v>
      </c>
      <c r="Q45" s="109">
        <v>77.046000000000006</v>
      </c>
      <c r="R45" s="109">
        <v>73.103999999999999</v>
      </c>
      <c r="S45" s="109">
        <v>237.51</v>
      </c>
      <c r="T45" s="109">
        <v>149.13300000000001</v>
      </c>
      <c r="U45" s="109">
        <v>80.525000000000006</v>
      </c>
      <c r="V45" s="109">
        <v>262.27999999999997</v>
      </c>
      <c r="W45" s="109">
        <v>31.347000000000001</v>
      </c>
      <c r="X45" s="109">
        <v>60.128999999999998</v>
      </c>
      <c r="Y45" s="109">
        <v>113.36499999999999</v>
      </c>
      <c r="Z45" s="109">
        <v>134.452</v>
      </c>
      <c r="AA45" s="109">
        <v>105.843</v>
      </c>
      <c r="AB45" s="109">
        <v>143.73099999999999</v>
      </c>
      <c r="AC45" s="109">
        <v>35.521999999999998</v>
      </c>
      <c r="AD45" s="109">
        <v>309.81599999999997</v>
      </c>
      <c r="AE45" s="110">
        <v>65.183000000000007</v>
      </c>
      <c r="AF45" s="109">
        <v>141.03200000000001</v>
      </c>
      <c r="AG45" s="109">
        <v>73.665999999999997</v>
      </c>
      <c r="AH45" s="109">
        <v>211.846</v>
      </c>
      <c r="AN45" s="130"/>
      <c r="AO45" s="130"/>
      <c r="AP45" s="130"/>
      <c r="AQ45" s="130"/>
      <c r="AR45" s="130"/>
      <c r="AS45" s="130"/>
      <c r="AT45" s="130"/>
      <c r="AU45" s="130"/>
      <c r="AV45" s="130"/>
      <c r="AW45" s="130"/>
      <c r="AX45" s="130"/>
      <c r="AY45" s="130"/>
      <c r="ALQ45" s="2" t="e">
        <v>#N/A</v>
      </c>
    </row>
    <row r="46" spans="1:1005" ht="15" x14ac:dyDescent="0.25">
      <c r="A46" s="164">
        <v>46235</v>
      </c>
      <c r="B46" s="281"/>
      <c r="C46" s="271">
        <v>48</v>
      </c>
      <c r="D46" s="276">
        <v>63</v>
      </c>
      <c r="E46" s="108">
        <v>46.652999999999999</v>
      </c>
      <c r="F46" s="108">
        <v>138.256</v>
      </c>
      <c r="G46" s="109">
        <v>58.552999999999997</v>
      </c>
      <c r="H46" s="109">
        <v>92.061000000000007</v>
      </c>
      <c r="I46" s="109">
        <v>57.302</v>
      </c>
      <c r="J46" s="109">
        <v>103.08499999999999</v>
      </c>
      <c r="K46" s="109">
        <v>49.283999999999999</v>
      </c>
      <c r="L46" s="109">
        <v>57.731000000000002</v>
      </c>
      <c r="M46" s="109">
        <v>24.170999999999999</v>
      </c>
      <c r="N46" s="109">
        <v>46.093000000000004</v>
      </c>
      <c r="O46" s="109">
        <v>41.469000000000001</v>
      </c>
      <c r="P46" s="109">
        <v>63.637</v>
      </c>
      <c r="Q46" s="109">
        <v>56.787999999999997</v>
      </c>
      <c r="R46" s="109">
        <v>54.898000000000003</v>
      </c>
      <c r="S46" s="109">
        <v>85.376000000000005</v>
      </c>
      <c r="T46" s="109">
        <v>60.052999999999997</v>
      </c>
      <c r="U46" s="109">
        <v>57.134999999999998</v>
      </c>
      <c r="V46" s="109">
        <v>77.617999999999995</v>
      </c>
      <c r="W46" s="109">
        <v>32.923999999999999</v>
      </c>
      <c r="X46" s="109">
        <v>44.694000000000003</v>
      </c>
      <c r="Y46" s="109">
        <v>64.394999999999996</v>
      </c>
      <c r="Z46" s="109">
        <v>58.543999999999997</v>
      </c>
      <c r="AA46" s="109">
        <v>58.595999999999997</v>
      </c>
      <c r="AB46" s="109">
        <v>70.168000000000006</v>
      </c>
      <c r="AC46" s="109">
        <v>30.114999999999998</v>
      </c>
      <c r="AD46" s="109">
        <v>92.218999999999994</v>
      </c>
      <c r="AE46" s="110">
        <v>43.755000000000003</v>
      </c>
      <c r="AF46" s="109">
        <v>61.256999999999998</v>
      </c>
      <c r="AG46" s="109">
        <v>60.948999999999998</v>
      </c>
      <c r="AH46" s="109">
        <v>75.206999999999994</v>
      </c>
      <c r="AN46" s="130"/>
      <c r="AO46" s="130"/>
      <c r="AP46" s="130"/>
      <c r="AQ46" s="130"/>
      <c r="AR46" s="130"/>
      <c r="AS46" s="130"/>
      <c r="AT46" s="130"/>
      <c r="AU46" s="130"/>
      <c r="AV46" s="130"/>
      <c r="AW46" s="130"/>
      <c r="AX46" s="130"/>
      <c r="AY46" s="130"/>
      <c r="ALQ46" s="2" t="e">
        <v>#N/A</v>
      </c>
    </row>
    <row r="47" spans="1:1005" ht="15" x14ac:dyDescent="0.25">
      <c r="A47" s="164">
        <v>46266</v>
      </c>
      <c r="B47" s="281"/>
      <c r="C47" s="271">
        <v>34</v>
      </c>
      <c r="D47" s="276">
        <v>42</v>
      </c>
      <c r="E47" s="108">
        <v>39.188000000000002</v>
      </c>
      <c r="F47" s="108">
        <v>69.745999999999995</v>
      </c>
      <c r="G47" s="109">
        <v>44.088000000000001</v>
      </c>
      <c r="H47" s="109">
        <v>66.128</v>
      </c>
      <c r="I47" s="109">
        <v>37.308999999999997</v>
      </c>
      <c r="J47" s="109">
        <v>55.344999999999999</v>
      </c>
      <c r="K47" s="109">
        <v>36.981000000000002</v>
      </c>
      <c r="L47" s="109">
        <v>34.799999999999997</v>
      </c>
      <c r="M47" s="109">
        <v>23.463000000000001</v>
      </c>
      <c r="N47" s="109">
        <v>66.004000000000005</v>
      </c>
      <c r="O47" s="109">
        <v>41.384</v>
      </c>
      <c r="P47" s="109">
        <v>40.741999999999997</v>
      </c>
      <c r="Q47" s="109">
        <v>41.83</v>
      </c>
      <c r="R47" s="109">
        <v>50.4</v>
      </c>
      <c r="S47" s="109">
        <v>49.481999999999999</v>
      </c>
      <c r="T47" s="109">
        <v>40.475999999999999</v>
      </c>
      <c r="U47" s="109">
        <v>32.999000000000002</v>
      </c>
      <c r="V47" s="109">
        <v>44.789000000000001</v>
      </c>
      <c r="W47" s="109">
        <v>26.664999999999999</v>
      </c>
      <c r="X47" s="109">
        <v>60.805</v>
      </c>
      <c r="Y47" s="109">
        <v>58.722999999999999</v>
      </c>
      <c r="Z47" s="109">
        <v>42.134</v>
      </c>
      <c r="AA47" s="109">
        <v>39.503999999999998</v>
      </c>
      <c r="AB47" s="109">
        <v>43.280999999999999</v>
      </c>
      <c r="AC47" s="109">
        <v>24.663</v>
      </c>
      <c r="AD47" s="109">
        <v>47.973999999999997</v>
      </c>
      <c r="AE47" s="110">
        <v>40.377000000000002</v>
      </c>
      <c r="AF47" s="109">
        <v>38.008000000000003</v>
      </c>
      <c r="AG47" s="109">
        <v>44.802999999999997</v>
      </c>
      <c r="AH47" s="109">
        <v>54.902000000000001</v>
      </c>
      <c r="AN47" s="130"/>
      <c r="AO47" s="130"/>
      <c r="AP47" s="130"/>
      <c r="AQ47" s="130"/>
      <c r="AR47" s="130"/>
      <c r="AS47" s="130"/>
      <c r="AT47" s="130"/>
      <c r="AU47" s="130"/>
      <c r="AV47" s="130"/>
      <c r="AW47" s="130"/>
      <c r="AX47" s="130"/>
      <c r="AY47" s="130"/>
      <c r="ALQ47" s="2" t="e">
        <v>#N/A</v>
      </c>
    </row>
    <row r="48" spans="1:1005" ht="15" x14ac:dyDescent="0.25">
      <c r="A48" s="164">
        <v>46296</v>
      </c>
      <c r="B48" s="281"/>
      <c r="C48" s="271">
        <v>38</v>
      </c>
      <c r="D48" s="276">
        <v>43</v>
      </c>
      <c r="E48" s="108">
        <v>51.97</v>
      </c>
      <c r="F48" s="108">
        <v>71.156000000000006</v>
      </c>
      <c r="G48" s="109">
        <v>61.689</v>
      </c>
      <c r="H48" s="109">
        <v>75.385999999999996</v>
      </c>
      <c r="I48" s="109">
        <v>55.039000000000001</v>
      </c>
      <c r="J48" s="109">
        <v>45.188000000000002</v>
      </c>
      <c r="K48" s="109">
        <v>37.347999999999999</v>
      </c>
      <c r="L48" s="109">
        <v>34.877000000000002</v>
      </c>
      <c r="M48" s="109">
        <v>38.734000000000002</v>
      </c>
      <c r="N48" s="109">
        <v>40.640999999999998</v>
      </c>
      <c r="O48" s="109">
        <v>41.85</v>
      </c>
      <c r="P48" s="109">
        <v>61.984000000000002</v>
      </c>
      <c r="Q48" s="109">
        <v>85.266000000000005</v>
      </c>
      <c r="R48" s="109">
        <v>57.664999999999999</v>
      </c>
      <c r="S48" s="109">
        <v>48.122999999999998</v>
      </c>
      <c r="T48" s="109">
        <v>45.636000000000003</v>
      </c>
      <c r="U48" s="109">
        <v>37.04</v>
      </c>
      <c r="V48" s="109">
        <v>48.091999999999999</v>
      </c>
      <c r="W48" s="109">
        <v>26.97</v>
      </c>
      <c r="X48" s="109">
        <v>61.718000000000004</v>
      </c>
      <c r="Y48" s="109">
        <v>75.430000000000007</v>
      </c>
      <c r="Z48" s="109">
        <v>39.435000000000002</v>
      </c>
      <c r="AA48" s="109">
        <v>36.441000000000003</v>
      </c>
      <c r="AB48" s="109">
        <v>46.877000000000002</v>
      </c>
      <c r="AC48" s="109">
        <v>29.326000000000001</v>
      </c>
      <c r="AD48" s="109">
        <v>43.688000000000002</v>
      </c>
      <c r="AE48" s="110">
        <v>42.069000000000003</v>
      </c>
      <c r="AF48" s="109">
        <v>33.850999999999999</v>
      </c>
      <c r="AG48" s="109">
        <v>33.988</v>
      </c>
      <c r="AH48" s="109">
        <v>52.021999999999998</v>
      </c>
      <c r="AN48" s="130"/>
      <c r="AO48" s="130"/>
      <c r="AP48" s="130"/>
      <c r="AQ48" s="130"/>
      <c r="AR48" s="130"/>
      <c r="AS48" s="130"/>
      <c r="AT48" s="130"/>
      <c r="AU48" s="130"/>
      <c r="AV48" s="130"/>
      <c r="AW48" s="130"/>
      <c r="AX48" s="130"/>
      <c r="AY48" s="130"/>
      <c r="ALQ48" s="2" t="e">
        <v>#N/A</v>
      </c>
    </row>
    <row r="49" spans="1:1005" ht="15" x14ac:dyDescent="0.25">
      <c r="A49" s="164">
        <v>46327</v>
      </c>
      <c r="B49" s="281"/>
      <c r="C49" s="271">
        <v>35</v>
      </c>
      <c r="D49" s="276">
        <v>37</v>
      </c>
      <c r="E49" s="108">
        <v>40.71</v>
      </c>
      <c r="F49" s="108">
        <v>52.228999999999999</v>
      </c>
      <c r="G49" s="109">
        <v>49.896999999999998</v>
      </c>
      <c r="H49" s="109">
        <v>55.552</v>
      </c>
      <c r="I49" s="109">
        <v>46.652999999999999</v>
      </c>
      <c r="J49" s="109">
        <v>36.860999999999997</v>
      </c>
      <c r="K49" s="109">
        <v>33.628999999999998</v>
      </c>
      <c r="L49" s="109">
        <v>34.298999999999999</v>
      </c>
      <c r="M49" s="109">
        <v>25.135000000000002</v>
      </c>
      <c r="N49" s="109">
        <v>30.577000000000002</v>
      </c>
      <c r="O49" s="109">
        <v>38.317999999999998</v>
      </c>
      <c r="P49" s="109">
        <v>47.994</v>
      </c>
      <c r="Q49" s="109">
        <v>56.680999999999997</v>
      </c>
      <c r="R49" s="109">
        <v>45.787999999999997</v>
      </c>
      <c r="S49" s="109">
        <v>42.524999999999999</v>
      </c>
      <c r="T49" s="109">
        <v>42.319000000000003</v>
      </c>
      <c r="U49" s="109">
        <v>38.222000000000001</v>
      </c>
      <c r="V49" s="109">
        <v>39.984999999999999</v>
      </c>
      <c r="W49" s="109">
        <v>23.54</v>
      </c>
      <c r="X49" s="109">
        <v>39.753999999999998</v>
      </c>
      <c r="Y49" s="109">
        <v>45.442999999999998</v>
      </c>
      <c r="Z49" s="109">
        <v>36.826000000000001</v>
      </c>
      <c r="AA49" s="109">
        <v>31.925999999999998</v>
      </c>
      <c r="AB49" s="109">
        <v>40.844000000000001</v>
      </c>
      <c r="AC49" s="109">
        <v>28.445</v>
      </c>
      <c r="AD49" s="109">
        <v>38.950000000000003</v>
      </c>
      <c r="AE49" s="110">
        <v>46.512</v>
      </c>
      <c r="AF49" s="109">
        <v>33.529000000000003</v>
      </c>
      <c r="AG49" s="109">
        <v>29.771999999999998</v>
      </c>
      <c r="AH49" s="109">
        <v>43.298000000000002</v>
      </c>
      <c r="AN49" s="130"/>
      <c r="AO49" s="130"/>
      <c r="AP49" s="130"/>
      <c r="AQ49" s="130"/>
      <c r="AR49" s="130"/>
      <c r="AS49" s="130"/>
      <c r="AT49" s="130"/>
      <c r="AU49" s="130"/>
      <c r="AV49" s="130"/>
      <c r="AW49" s="130"/>
      <c r="AX49" s="130"/>
      <c r="AY49" s="130"/>
      <c r="ALQ49" s="2" t="e">
        <v>#N/A</v>
      </c>
    </row>
    <row r="50" spans="1:1005" ht="15" x14ac:dyDescent="0.25">
      <c r="A50" s="164">
        <v>46357</v>
      </c>
      <c r="B50" s="281"/>
      <c r="C50" s="271">
        <v>32</v>
      </c>
      <c r="D50" s="276">
        <v>32</v>
      </c>
      <c r="E50" s="108">
        <v>32.091999999999999</v>
      </c>
      <c r="F50" s="108">
        <v>48.158000000000001</v>
      </c>
      <c r="G50" s="109">
        <v>40.529000000000003</v>
      </c>
      <c r="H50" s="109">
        <v>42.45</v>
      </c>
      <c r="I50" s="109">
        <v>41.377000000000002</v>
      </c>
      <c r="J50" s="109">
        <v>32.887999999999998</v>
      </c>
      <c r="K50" s="109">
        <v>28.805</v>
      </c>
      <c r="L50" s="109">
        <v>28.251999999999999</v>
      </c>
      <c r="M50" s="109">
        <v>21.187000000000001</v>
      </c>
      <c r="N50" s="109">
        <v>27.954999999999998</v>
      </c>
      <c r="O50" s="109">
        <v>29.879000000000001</v>
      </c>
      <c r="P50" s="109">
        <v>34.682000000000002</v>
      </c>
      <c r="Q50" s="109">
        <v>38.679000000000002</v>
      </c>
      <c r="R50" s="109">
        <v>32.097999999999999</v>
      </c>
      <c r="S50" s="109">
        <v>37.805</v>
      </c>
      <c r="T50" s="109">
        <v>34.103999999999999</v>
      </c>
      <c r="U50" s="109">
        <v>31.89</v>
      </c>
      <c r="V50" s="109">
        <v>34.817999999999998</v>
      </c>
      <c r="W50" s="109">
        <v>21.606999999999999</v>
      </c>
      <c r="X50" s="109">
        <v>29.533999999999999</v>
      </c>
      <c r="Y50" s="109">
        <v>36.758000000000003</v>
      </c>
      <c r="Z50" s="109">
        <v>32.448999999999998</v>
      </c>
      <c r="AA50" s="109">
        <v>29.797000000000001</v>
      </c>
      <c r="AB50" s="109">
        <v>37.877000000000002</v>
      </c>
      <c r="AC50" s="109">
        <v>22.994</v>
      </c>
      <c r="AD50" s="109">
        <v>36.290999999999997</v>
      </c>
      <c r="AE50" s="110">
        <v>36.533000000000001</v>
      </c>
      <c r="AF50" s="109">
        <v>30.498999999999999</v>
      </c>
      <c r="AG50" s="109">
        <v>26.853999999999999</v>
      </c>
      <c r="AH50" s="109">
        <v>36.569000000000003</v>
      </c>
      <c r="AN50" s="130"/>
      <c r="AO50" s="130"/>
      <c r="AP50" s="130"/>
      <c r="AQ50" s="130"/>
      <c r="AR50" s="130"/>
      <c r="AS50" s="130"/>
      <c r="AT50" s="130"/>
      <c r="AU50" s="130"/>
      <c r="AV50" s="130"/>
      <c r="AW50" s="130"/>
      <c r="AX50" s="130"/>
      <c r="AY50" s="130"/>
      <c r="ALQ50" s="2" t="e">
        <v>#N/A</v>
      </c>
    </row>
    <row r="51" spans="1:1005" ht="15" x14ac:dyDescent="0.25">
      <c r="A51" s="164">
        <v>46388</v>
      </c>
      <c r="B51" s="281"/>
      <c r="C51" s="271">
        <v>30</v>
      </c>
      <c r="D51" s="276">
        <v>31</v>
      </c>
      <c r="E51" s="108">
        <v>28.965</v>
      </c>
      <c r="F51" s="108">
        <v>40.572000000000003</v>
      </c>
      <c r="G51" s="109">
        <v>34.877000000000002</v>
      </c>
      <c r="H51" s="109">
        <v>37.646000000000001</v>
      </c>
      <c r="I51" s="109">
        <v>35.386000000000003</v>
      </c>
      <c r="J51" s="109">
        <v>32.752000000000002</v>
      </c>
      <c r="K51" s="109">
        <v>26.49</v>
      </c>
      <c r="L51" s="109">
        <v>24.87</v>
      </c>
      <c r="M51" s="109">
        <v>19.966999999999999</v>
      </c>
      <c r="N51" s="109">
        <v>24.988</v>
      </c>
      <c r="O51" s="109">
        <v>29.042999999999999</v>
      </c>
      <c r="P51" s="109">
        <v>29.853000000000002</v>
      </c>
      <c r="Q51" s="109">
        <v>32.423999999999999</v>
      </c>
      <c r="R51" s="109">
        <v>26.579000000000001</v>
      </c>
      <c r="S51" s="109">
        <v>34.186999999999998</v>
      </c>
      <c r="T51" s="109">
        <v>30.132000000000001</v>
      </c>
      <c r="U51" s="109">
        <v>29.007000000000001</v>
      </c>
      <c r="V51" s="109">
        <v>33.182000000000002</v>
      </c>
      <c r="W51" s="109">
        <v>20.042999999999999</v>
      </c>
      <c r="X51" s="109">
        <v>25.582000000000001</v>
      </c>
      <c r="Y51" s="109">
        <v>31.881</v>
      </c>
      <c r="Z51" s="109">
        <v>29.518000000000001</v>
      </c>
      <c r="AA51" s="109">
        <v>27.928999999999998</v>
      </c>
      <c r="AB51" s="109">
        <v>33.207999999999998</v>
      </c>
      <c r="AC51" s="109">
        <v>21.106999999999999</v>
      </c>
      <c r="AD51" s="109">
        <v>32.978999999999999</v>
      </c>
      <c r="AE51" s="110">
        <v>29.207999999999998</v>
      </c>
      <c r="AF51" s="109">
        <v>27.219000000000001</v>
      </c>
      <c r="AG51" s="109">
        <v>25.114999999999998</v>
      </c>
      <c r="AH51" s="109">
        <v>33.274999999999999</v>
      </c>
      <c r="AN51" s="130"/>
      <c r="AO51" s="130"/>
      <c r="AP51" s="130"/>
      <c r="AQ51" s="130"/>
      <c r="AR51" s="130"/>
      <c r="AS51" s="130"/>
      <c r="AT51" s="130"/>
      <c r="AU51" s="130"/>
      <c r="AV51" s="130"/>
      <c r="AW51" s="130"/>
      <c r="AX51" s="130"/>
      <c r="AY51" s="130"/>
      <c r="ALQ51" s="2" t="e">
        <v>#N/A</v>
      </c>
    </row>
    <row r="52" spans="1:1005" ht="15" x14ac:dyDescent="0.25">
      <c r="A52" s="164">
        <v>46419</v>
      </c>
      <c r="B52" s="281"/>
      <c r="C52" s="271">
        <v>28</v>
      </c>
      <c r="D52" s="276">
        <v>29</v>
      </c>
      <c r="E52" s="108">
        <v>31.007000000000001</v>
      </c>
      <c r="F52" s="108">
        <v>39.148000000000003</v>
      </c>
      <c r="G52" s="109">
        <v>28.268000000000001</v>
      </c>
      <c r="H52" s="109">
        <v>32.091000000000001</v>
      </c>
      <c r="I52" s="109">
        <v>34.061</v>
      </c>
      <c r="J52" s="109">
        <v>32.491999999999997</v>
      </c>
      <c r="K52" s="109">
        <v>25.032</v>
      </c>
      <c r="L52" s="109">
        <v>20.994</v>
      </c>
      <c r="M52" s="109">
        <v>23.163</v>
      </c>
      <c r="N52" s="109">
        <v>21.295999999999999</v>
      </c>
      <c r="O52" s="109">
        <v>25.349</v>
      </c>
      <c r="P52" s="109">
        <v>24.378</v>
      </c>
      <c r="Q52" s="109">
        <v>31.901</v>
      </c>
      <c r="R52" s="109">
        <v>21.535</v>
      </c>
      <c r="S52" s="109">
        <v>30.181000000000001</v>
      </c>
      <c r="T52" s="109">
        <v>24.917000000000002</v>
      </c>
      <c r="U52" s="109">
        <v>23.902999999999999</v>
      </c>
      <c r="V52" s="109">
        <v>27.527000000000001</v>
      </c>
      <c r="W52" s="109">
        <v>17.587</v>
      </c>
      <c r="X52" s="109">
        <v>26.413</v>
      </c>
      <c r="Y52" s="109">
        <v>37.32</v>
      </c>
      <c r="Z52" s="109">
        <v>27.45</v>
      </c>
      <c r="AA52" s="109">
        <v>34.085999999999999</v>
      </c>
      <c r="AB52" s="109">
        <v>34.405000000000001</v>
      </c>
      <c r="AC52" s="109">
        <v>18.3</v>
      </c>
      <c r="AD52" s="109">
        <v>29.064</v>
      </c>
      <c r="AE52" s="110">
        <v>27.234000000000002</v>
      </c>
      <c r="AF52" s="109">
        <v>24.911000000000001</v>
      </c>
      <c r="AG52" s="109">
        <v>22.914999999999999</v>
      </c>
      <c r="AH52" s="109">
        <v>27.876999999999999</v>
      </c>
      <c r="AN52" s="130"/>
      <c r="AO52" s="130"/>
      <c r="AP52" s="130"/>
      <c r="AQ52" s="130"/>
      <c r="AR52" s="130"/>
      <c r="AS52" s="130"/>
      <c r="AT52" s="130"/>
      <c r="AU52" s="130"/>
      <c r="AV52" s="130"/>
      <c r="AW52" s="130"/>
      <c r="AX52" s="130"/>
      <c r="AY52" s="130"/>
      <c r="ALQ52" s="2" t="e">
        <v>#N/A</v>
      </c>
    </row>
    <row r="53" spans="1:1005" ht="15" x14ac:dyDescent="0.25">
      <c r="A53" s="164">
        <v>46447</v>
      </c>
      <c r="B53" s="281"/>
      <c r="C53" s="271">
        <v>42</v>
      </c>
      <c r="D53" s="276">
        <v>46</v>
      </c>
      <c r="E53" s="108">
        <v>62.561</v>
      </c>
      <c r="F53" s="108">
        <v>52.054000000000002</v>
      </c>
      <c r="G53" s="109">
        <v>59.64</v>
      </c>
      <c r="H53" s="109">
        <v>53.762999999999998</v>
      </c>
      <c r="I53" s="109">
        <v>52.115000000000002</v>
      </c>
      <c r="J53" s="109">
        <v>39.887</v>
      </c>
      <c r="K53" s="109">
        <v>37.692999999999998</v>
      </c>
      <c r="L53" s="109">
        <v>27.315000000000001</v>
      </c>
      <c r="M53" s="109">
        <v>38.408999999999999</v>
      </c>
      <c r="N53" s="109">
        <v>58.134</v>
      </c>
      <c r="O53" s="109">
        <v>32.975999999999999</v>
      </c>
      <c r="P53" s="109">
        <v>35.662999999999997</v>
      </c>
      <c r="Q53" s="109">
        <v>81.585999999999999</v>
      </c>
      <c r="R53" s="109">
        <v>23.881</v>
      </c>
      <c r="S53" s="109">
        <v>55.366</v>
      </c>
      <c r="T53" s="109">
        <v>29.745000000000001</v>
      </c>
      <c r="U53" s="109">
        <v>41.036999999999999</v>
      </c>
      <c r="V53" s="109">
        <v>50.252000000000002</v>
      </c>
      <c r="W53" s="109">
        <v>26.292000000000002</v>
      </c>
      <c r="X53" s="109">
        <v>38.475999999999999</v>
      </c>
      <c r="Y53" s="109">
        <v>64.631</v>
      </c>
      <c r="Z53" s="109">
        <v>48.591000000000001</v>
      </c>
      <c r="AA53" s="109">
        <v>78.972999999999999</v>
      </c>
      <c r="AB53" s="109">
        <v>37.314</v>
      </c>
      <c r="AC53" s="109">
        <v>28.04</v>
      </c>
      <c r="AD53" s="109">
        <v>44.741</v>
      </c>
      <c r="AE53" s="110">
        <v>37.149000000000001</v>
      </c>
      <c r="AF53" s="109">
        <v>43.57</v>
      </c>
      <c r="AG53" s="109">
        <v>39.389000000000003</v>
      </c>
      <c r="AH53" s="109">
        <v>49.951000000000001</v>
      </c>
      <c r="AN53" s="130"/>
      <c r="AO53" s="130"/>
      <c r="AP53" s="130"/>
      <c r="AQ53" s="130"/>
      <c r="AR53" s="130"/>
      <c r="AS53" s="130"/>
      <c r="AT53" s="130"/>
      <c r="AU53" s="130"/>
      <c r="AV53" s="130"/>
      <c r="AW53" s="130"/>
      <c r="AX53" s="130"/>
      <c r="AY53" s="130"/>
      <c r="ALQ53" s="2" t="e">
        <v>#N/A</v>
      </c>
    </row>
    <row r="54" spans="1:1005" ht="15" x14ac:dyDescent="0.25">
      <c r="A54" s="164">
        <v>46478</v>
      </c>
      <c r="B54" s="281"/>
      <c r="C54" s="271">
        <v>82</v>
      </c>
      <c r="D54" s="276">
        <v>100</v>
      </c>
      <c r="E54" s="108">
        <v>75.075999999999993</v>
      </c>
      <c r="F54" s="109">
        <v>123.76600000000001</v>
      </c>
      <c r="G54" s="109">
        <v>113.277</v>
      </c>
      <c r="H54" s="109">
        <v>88.412000000000006</v>
      </c>
      <c r="I54" s="109">
        <v>75.018000000000001</v>
      </c>
      <c r="J54" s="109">
        <v>103.75</v>
      </c>
      <c r="K54" s="109">
        <v>82.037000000000006</v>
      </c>
      <c r="L54" s="109">
        <v>67.036000000000001</v>
      </c>
      <c r="M54" s="109">
        <v>71.765000000000001</v>
      </c>
      <c r="N54" s="109">
        <v>136.30199999999999</v>
      </c>
      <c r="O54" s="109">
        <v>83.225999999999999</v>
      </c>
      <c r="P54" s="109">
        <v>116.42400000000001</v>
      </c>
      <c r="Q54" s="109">
        <v>132.97399999999999</v>
      </c>
      <c r="R54" s="109">
        <v>73.825999999999993</v>
      </c>
      <c r="S54" s="109">
        <v>85.971000000000004</v>
      </c>
      <c r="T54" s="109">
        <v>72.415000000000006</v>
      </c>
      <c r="U54" s="109">
        <v>96.536000000000001</v>
      </c>
      <c r="V54" s="109">
        <v>115.348</v>
      </c>
      <c r="W54" s="109">
        <v>50.899000000000001</v>
      </c>
      <c r="X54" s="109">
        <v>84.233000000000004</v>
      </c>
      <c r="Y54" s="109">
        <v>102.556</v>
      </c>
      <c r="Z54" s="109">
        <v>83.866</v>
      </c>
      <c r="AA54" s="109">
        <v>145.04900000000001</v>
      </c>
      <c r="AB54" s="109">
        <v>64.87</v>
      </c>
      <c r="AC54" s="109">
        <v>106.325</v>
      </c>
      <c r="AD54" s="109">
        <v>64.378</v>
      </c>
      <c r="AE54" s="110">
        <v>66.335999999999999</v>
      </c>
      <c r="AF54" s="109">
        <v>93.117000000000004</v>
      </c>
      <c r="AG54" s="109">
        <v>92.748999999999995</v>
      </c>
      <c r="AH54" s="109">
        <v>93.531000000000006</v>
      </c>
      <c r="AN54" s="130"/>
      <c r="AO54" s="130"/>
      <c r="AP54" s="130"/>
      <c r="AQ54" s="130"/>
      <c r="AR54" s="130"/>
      <c r="AS54" s="130"/>
      <c r="AT54" s="130"/>
      <c r="AU54" s="130"/>
      <c r="AV54" s="130"/>
      <c r="AW54" s="130"/>
      <c r="AX54" s="130"/>
      <c r="AY54" s="130"/>
      <c r="ALQ54" s="2" t="e">
        <v>#N/A</v>
      </c>
    </row>
    <row r="55" spans="1:1005" ht="15" x14ac:dyDescent="0.25">
      <c r="A55" s="164">
        <v>46508</v>
      </c>
      <c r="B55" s="281"/>
      <c r="C55" s="271">
        <v>195</v>
      </c>
      <c r="D55" s="276">
        <v>251</v>
      </c>
      <c r="E55" s="108">
        <v>301.03199999999998</v>
      </c>
      <c r="F55" s="109">
        <v>423.61099999999999</v>
      </c>
      <c r="G55" s="109">
        <v>412.767</v>
      </c>
      <c r="H55" s="109">
        <v>252.47300000000001</v>
      </c>
      <c r="I55" s="109">
        <v>281.80399999999997</v>
      </c>
      <c r="J55" s="109">
        <v>293.45400000000001</v>
      </c>
      <c r="K55" s="109">
        <v>315.55500000000001</v>
      </c>
      <c r="L55" s="109">
        <v>108.35899999999999</v>
      </c>
      <c r="M55" s="109">
        <v>186.51499999999999</v>
      </c>
      <c r="N55" s="109">
        <v>274.99299999999999</v>
      </c>
      <c r="O55" s="109">
        <v>316.83199999999999</v>
      </c>
      <c r="P55" s="109">
        <v>286.23700000000002</v>
      </c>
      <c r="Q55" s="109">
        <v>298.79300000000001</v>
      </c>
      <c r="R55" s="109">
        <v>315.40100000000001</v>
      </c>
      <c r="S55" s="109">
        <v>372.12099999999998</v>
      </c>
      <c r="T55" s="109">
        <v>153.405</v>
      </c>
      <c r="U55" s="109">
        <v>207.51</v>
      </c>
      <c r="V55" s="109">
        <v>180.13300000000001</v>
      </c>
      <c r="W55" s="109">
        <v>125.49</v>
      </c>
      <c r="X55" s="109">
        <v>280.36700000000002</v>
      </c>
      <c r="Y55" s="109">
        <v>204.18799999999999</v>
      </c>
      <c r="Z55" s="109">
        <v>202.62200000000001</v>
      </c>
      <c r="AA55" s="109">
        <v>304.88</v>
      </c>
      <c r="AB55" s="109">
        <v>194.911</v>
      </c>
      <c r="AC55" s="109">
        <v>258.11099999999999</v>
      </c>
      <c r="AD55" s="109">
        <v>213.28700000000001</v>
      </c>
      <c r="AE55" s="110">
        <v>160.37700000000001</v>
      </c>
      <c r="AF55" s="109">
        <v>252.21799999999999</v>
      </c>
      <c r="AG55" s="109">
        <v>315.62799999999999</v>
      </c>
      <c r="AH55" s="109">
        <v>248.65</v>
      </c>
      <c r="AN55" s="130"/>
      <c r="AO55" s="130"/>
      <c r="AP55" s="130"/>
      <c r="AQ55" s="130"/>
      <c r="AR55" s="130"/>
      <c r="AS55" s="130"/>
      <c r="AT55" s="130"/>
      <c r="AU55" s="130"/>
      <c r="AV55" s="130"/>
      <c r="AW55" s="130"/>
      <c r="AX55" s="130"/>
      <c r="AY55" s="130"/>
      <c r="ALQ55" s="2" t="e">
        <v>#N/A</v>
      </c>
    </row>
    <row r="56" spans="1:1005" ht="15" x14ac:dyDescent="0.25">
      <c r="A56" s="164">
        <v>46539</v>
      </c>
      <c r="B56" s="281"/>
      <c r="C56" s="271">
        <v>190</v>
      </c>
      <c r="D56" s="276">
        <v>293</v>
      </c>
      <c r="E56" s="108">
        <v>666.01700000000005</v>
      </c>
      <c r="F56" s="109">
        <v>351.44499999999999</v>
      </c>
      <c r="G56" s="109">
        <v>578.32600000000002</v>
      </c>
      <c r="H56" s="109">
        <v>256.26</v>
      </c>
      <c r="I56" s="109">
        <v>401.19299999999998</v>
      </c>
      <c r="J56" s="109">
        <v>189.846</v>
      </c>
      <c r="K56" s="109">
        <v>230.15600000000001</v>
      </c>
      <c r="L56" s="109">
        <v>65.512</v>
      </c>
      <c r="M56" s="109">
        <v>247.315</v>
      </c>
      <c r="N56" s="109">
        <v>169.52799999999999</v>
      </c>
      <c r="O56" s="109">
        <v>335.61700000000002</v>
      </c>
      <c r="P56" s="109">
        <v>215.55699999999999</v>
      </c>
      <c r="Q56" s="109">
        <v>215.40299999999999</v>
      </c>
      <c r="R56" s="109">
        <v>574.15700000000004</v>
      </c>
      <c r="S56" s="109">
        <v>304.541</v>
      </c>
      <c r="T56" s="109">
        <v>328.86599999999999</v>
      </c>
      <c r="U56" s="109">
        <v>512.42100000000005</v>
      </c>
      <c r="V56" s="109">
        <v>67.385999999999996</v>
      </c>
      <c r="W56" s="109">
        <v>173.50700000000001</v>
      </c>
      <c r="X56" s="109">
        <v>394.45600000000002</v>
      </c>
      <c r="Y56" s="109">
        <v>414.21499999999997</v>
      </c>
      <c r="Z56" s="109">
        <v>353.23500000000001</v>
      </c>
      <c r="AA56" s="109">
        <v>459.80200000000002</v>
      </c>
      <c r="AB56" s="109">
        <v>84.475999999999999</v>
      </c>
      <c r="AC56" s="109">
        <v>477.31</v>
      </c>
      <c r="AD56" s="109">
        <v>231.066</v>
      </c>
      <c r="AE56" s="110">
        <v>316.59300000000002</v>
      </c>
      <c r="AF56" s="109">
        <v>200.90299999999999</v>
      </c>
      <c r="AG56" s="109">
        <v>474.60199999999998</v>
      </c>
      <c r="AH56" s="109">
        <v>256.39400000000001</v>
      </c>
      <c r="AN56" s="130"/>
      <c r="AO56" s="130"/>
      <c r="AP56" s="130"/>
      <c r="AQ56" s="130"/>
      <c r="AR56" s="130"/>
      <c r="AS56" s="130"/>
      <c r="AT56" s="130"/>
      <c r="AU56" s="130"/>
      <c r="AV56" s="130"/>
      <c r="AW56" s="130"/>
      <c r="AX56" s="130"/>
      <c r="AY56" s="130"/>
      <c r="ALQ56" s="2" t="e">
        <v>#N/A</v>
      </c>
    </row>
    <row r="57" spans="1:1005" ht="15" x14ac:dyDescent="0.25">
      <c r="A57" s="164">
        <v>46569</v>
      </c>
      <c r="B57" s="281"/>
      <c r="C57" s="271">
        <v>57</v>
      </c>
      <c r="D57" s="276">
        <v>98</v>
      </c>
      <c r="E57" s="108">
        <v>501.322</v>
      </c>
      <c r="F57" s="108">
        <v>123.581</v>
      </c>
      <c r="G57" s="109">
        <v>192.64400000000001</v>
      </c>
      <c r="H57" s="109">
        <v>119.107</v>
      </c>
      <c r="I57" s="109">
        <v>260.45999999999998</v>
      </c>
      <c r="J57" s="109">
        <v>56.073999999999998</v>
      </c>
      <c r="K57" s="109">
        <v>64.278000000000006</v>
      </c>
      <c r="L57" s="109">
        <v>26.978999999999999</v>
      </c>
      <c r="M57" s="109">
        <v>61.435000000000002</v>
      </c>
      <c r="N57" s="109">
        <v>59.198</v>
      </c>
      <c r="O57" s="109">
        <v>125.649</v>
      </c>
      <c r="P57" s="109">
        <v>76.930000000000007</v>
      </c>
      <c r="Q57" s="109">
        <v>73.126000000000005</v>
      </c>
      <c r="R57" s="109">
        <v>249.006</v>
      </c>
      <c r="S57" s="109">
        <v>149.14099999999999</v>
      </c>
      <c r="T57" s="109">
        <v>80.462999999999994</v>
      </c>
      <c r="U57" s="109">
        <v>262.495</v>
      </c>
      <c r="V57" s="109">
        <v>31.798999999999999</v>
      </c>
      <c r="W57" s="109">
        <v>60.033999999999999</v>
      </c>
      <c r="X57" s="109">
        <v>113.43</v>
      </c>
      <c r="Y57" s="109">
        <v>134.40899999999999</v>
      </c>
      <c r="Z57" s="109">
        <v>108.986</v>
      </c>
      <c r="AA57" s="109">
        <v>143.77699999999999</v>
      </c>
      <c r="AB57" s="109">
        <v>35.512999999999998</v>
      </c>
      <c r="AC57" s="109">
        <v>309.83100000000002</v>
      </c>
      <c r="AD57" s="109">
        <v>66.456999999999994</v>
      </c>
      <c r="AE57" s="110">
        <v>140.874</v>
      </c>
      <c r="AF57" s="109">
        <v>73.549000000000007</v>
      </c>
      <c r="AG57" s="109">
        <v>211.90899999999999</v>
      </c>
      <c r="AH57" s="109">
        <v>73.293999999999997</v>
      </c>
      <c r="AN57" s="130"/>
      <c r="AO57" s="130"/>
      <c r="AP57" s="130"/>
      <c r="AQ57" s="130"/>
      <c r="AR57" s="130"/>
      <c r="AS57" s="130"/>
      <c r="AT57" s="130"/>
      <c r="AU57" s="130"/>
      <c r="AV57" s="130"/>
      <c r="AW57" s="130"/>
      <c r="AX57" s="130"/>
      <c r="AY57" s="130"/>
      <c r="ALQ57" s="2" t="e">
        <v>#N/A</v>
      </c>
    </row>
    <row r="58" spans="1:1005" ht="15" x14ac:dyDescent="0.25">
      <c r="A58" s="164">
        <v>46600</v>
      </c>
      <c r="B58" s="281"/>
      <c r="C58" s="271">
        <v>48</v>
      </c>
      <c r="D58" s="276">
        <v>63</v>
      </c>
      <c r="E58" s="108">
        <v>138.208</v>
      </c>
      <c r="F58" s="108">
        <v>59.468000000000004</v>
      </c>
      <c r="G58" s="109">
        <v>92.034000000000006</v>
      </c>
      <c r="H58" s="109">
        <v>57.273000000000003</v>
      </c>
      <c r="I58" s="109">
        <v>103.20399999999999</v>
      </c>
      <c r="J58" s="109">
        <v>49.503999999999998</v>
      </c>
      <c r="K58" s="109">
        <v>57.710999999999999</v>
      </c>
      <c r="L58" s="109">
        <v>24.141999999999999</v>
      </c>
      <c r="M58" s="109">
        <v>46.045000000000002</v>
      </c>
      <c r="N58" s="109">
        <v>41.875</v>
      </c>
      <c r="O58" s="109">
        <v>63.601999999999997</v>
      </c>
      <c r="P58" s="109">
        <v>56.683999999999997</v>
      </c>
      <c r="Q58" s="109">
        <v>54.92</v>
      </c>
      <c r="R58" s="109">
        <v>87.521000000000001</v>
      </c>
      <c r="S58" s="109">
        <v>60.058999999999997</v>
      </c>
      <c r="T58" s="109">
        <v>57.076000000000001</v>
      </c>
      <c r="U58" s="109">
        <v>77.784999999999997</v>
      </c>
      <c r="V58" s="109">
        <v>33.003</v>
      </c>
      <c r="W58" s="109">
        <v>44.607999999999997</v>
      </c>
      <c r="X58" s="109">
        <v>64.445999999999998</v>
      </c>
      <c r="Y58" s="109">
        <v>58.509</v>
      </c>
      <c r="Z58" s="109">
        <v>58.67</v>
      </c>
      <c r="AA58" s="109">
        <v>70.207999999999998</v>
      </c>
      <c r="AB58" s="109">
        <v>30.102</v>
      </c>
      <c r="AC58" s="109">
        <v>92.23</v>
      </c>
      <c r="AD58" s="109">
        <v>44.345999999999997</v>
      </c>
      <c r="AE58" s="110">
        <v>61.12</v>
      </c>
      <c r="AF58" s="109">
        <v>60.834000000000003</v>
      </c>
      <c r="AG58" s="109">
        <v>75.27</v>
      </c>
      <c r="AH58" s="109">
        <v>46.941000000000003</v>
      </c>
      <c r="AN58" s="130"/>
      <c r="AO58" s="130"/>
      <c r="AP58" s="130"/>
      <c r="AQ58" s="130"/>
      <c r="AR58" s="130"/>
      <c r="AS58" s="130"/>
      <c r="AT58" s="130"/>
      <c r="AU58" s="130"/>
      <c r="AV58" s="130"/>
      <c r="AW58" s="130"/>
      <c r="AX58" s="130"/>
      <c r="AY58" s="130"/>
      <c r="ALQ58" s="2" t="e">
        <v>#N/A</v>
      </c>
    </row>
    <row r="59" spans="1:1005" ht="15" x14ac:dyDescent="0.25">
      <c r="A59" s="164">
        <v>46631</v>
      </c>
      <c r="B59" s="281"/>
      <c r="C59" s="271">
        <v>34</v>
      </c>
      <c r="D59" s="276">
        <v>42</v>
      </c>
      <c r="E59" s="108">
        <v>69.703000000000003</v>
      </c>
      <c r="F59" s="108">
        <v>44.164999999999999</v>
      </c>
      <c r="G59" s="109">
        <v>66.102999999999994</v>
      </c>
      <c r="H59" s="109">
        <v>37.283999999999999</v>
      </c>
      <c r="I59" s="109">
        <v>55.448</v>
      </c>
      <c r="J59" s="109">
        <v>37.603000000000002</v>
      </c>
      <c r="K59" s="109">
        <v>34.781999999999996</v>
      </c>
      <c r="L59" s="109">
        <v>23.44</v>
      </c>
      <c r="M59" s="109">
        <v>65.954999999999998</v>
      </c>
      <c r="N59" s="109">
        <v>40.552999999999997</v>
      </c>
      <c r="O59" s="109">
        <v>40.713000000000001</v>
      </c>
      <c r="P59" s="109">
        <v>41.738999999999997</v>
      </c>
      <c r="Q59" s="109">
        <v>50.423999999999999</v>
      </c>
      <c r="R59" s="109">
        <v>49.877000000000002</v>
      </c>
      <c r="S59" s="109">
        <v>40.481000000000002</v>
      </c>
      <c r="T59" s="109">
        <v>32.945999999999998</v>
      </c>
      <c r="U59" s="109">
        <v>44.938000000000002</v>
      </c>
      <c r="V59" s="109">
        <v>26.638000000000002</v>
      </c>
      <c r="W59" s="109">
        <v>60.715000000000003</v>
      </c>
      <c r="X59" s="109">
        <v>58.780999999999999</v>
      </c>
      <c r="Y59" s="109">
        <v>42.103000000000002</v>
      </c>
      <c r="Z59" s="109">
        <v>40.000999999999998</v>
      </c>
      <c r="AA59" s="109">
        <v>43.317</v>
      </c>
      <c r="AB59" s="109">
        <v>24.651</v>
      </c>
      <c r="AC59" s="109">
        <v>47.982999999999997</v>
      </c>
      <c r="AD59" s="109">
        <v>40.521000000000001</v>
      </c>
      <c r="AE59" s="110">
        <v>37.893000000000001</v>
      </c>
      <c r="AF59" s="109">
        <v>44.7</v>
      </c>
      <c r="AG59" s="109">
        <v>54.965000000000003</v>
      </c>
      <c r="AH59" s="109">
        <v>39.292000000000002</v>
      </c>
      <c r="AN59" s="130"/>
      <c r="AO59" s="130"/>
      <c r="AP59" s="130"/>
      <c r="AQ59" s="130"/>
      <c r="AR59" s="130"/>
      <c r="AS59" s="130"/>
      <c r="AT59" s="130"/>
      <c r="AU59" s="130"/>
      <c r="AV59" s="130"/>
      <c r="AW59" s="130"/>
      <c r="AX59" s="130"/>
      <c r="AY59" s="130"/>
      <c r="ALQ59" s="2" t="e">
        <v>#N/A</v>
      </c>
    </row>
    <row r="60" spans="1:1005" ht="15" x14ac:dyDescent="0.25">
      <c r="A60" s="164">
        <v>46661</v>
      </c>
      <c r="B60" s="281"/>
      <c r="C60" s="271">
        <v>38</v>
      </c>
      <c r="D60" s="276">
        <v>43</v>
      </c>
      <c r="E60" s="108">
        <v>71.111999999999995</v>
      </c>
      <c r="F60" s="108">
        <v>61.808</v>
      </c>
      <c r="G60" s="109">
        <v>75.363</v>
      </c>
      <c r="H60" s="109">
        <v>55.012</v>
      </c>
      <c r="I60" s="109">
        <v>45.287999999999997</v>
      </c>
      <c r="J60" s="109">
        <v>37.499000000000002</v>
      </c>
      <c r="K60" s="109">
        <v>34.863999999999997</v>
      </c>
      <c r="L60" s="109">
        <v>38.712000000000003</v>
      </c>
      <c r="M60" s="109">
        <v>40.598999999999997</v>
      </c>
      <c r="N60" s="109">
        <v>42.634</v>
      </c>
      <c r="O60" s="109">
        <v>61.953000000000003</v>
      </c>
      <c r="P60" s="109">
        <v>85.168999999999997</v>
      </c>
      <c r="Q60" s="109">
        <v>57.686999999999998</v>
      </c>
      <c r="R60" s="109">
        <v>48.256999999999998</v>
      </c>
      <c r="S60" s="109">
        <v>45.640999999999998</v>
      </c>
      <c r="T60" s="109">
        <v>36.996000000000002</v>
      </c>
      <c r="U60" s="109">
        <v>48.25</v>
      </c>
      <c r="V60" s="109">
        <v>27.167999999999999</v>
      </c>
      <c r="W60" s="109">
        <v>61.64</v>
      </c>
      <c r="X60" s="109">
        <v>75.483999999999995</v>
      </c>
      <c r="Y60" s="109">
        <v>39.405999999999999</v>
      </c>
      <c r="Z60" s="109">
        <v>36.584000000000003</v>
      </c>
      <c r="AA60" s="109">
        <v>46.911000000000001</v>
      </c>
      <c r="AB60" s="109">
        <v>29.315000000000001</v>
      </c>
      <c r="AC60" s="109">
        <v>43.697000000000003</v>
      </c>
      <c r="AD60" s="109">
        <v>41.817</v>
      </c>
      <c r="AE60" s="110">
        <v>33.735999999999997</v>
      </c>
      <c r="AF60" s="109">
        <v>33.9</v>
      </c>
      <c r="AG60" s="109">
        <v>52.085000000000001</v>
      </c>
      <c r="AH60" s="109">
        <v>51.594000000000001</v>
      </c>
      <c r="AN60" s="130"/>
      <c r="AO60" s="130"/>
      <c r="AP60" s="130"/>
      <c r="AQ60" s="130"/>
      <c r="AR60" s="130"/>
      <c r="AS60" s="130"/>
      <c r="AT60" s="130"/>
      <c r="AU60" s="130"/>
      <c r="AV60" s="130"/>
      <c r="AW60" s="130"/>
      <c r="AX60" s="130"/>
      <c r="AY60" s="130"/>
      <c r="ALQ60" s="2" t="e">
        <v>#N/A</v>
      </c>
    </row>
    <row r="61" spans="1:1005" ht="15" x14ac:dyDescent="0.25">
      <c r="A61" s="164">
        <v>46692</v>
      </c>
      <c r="B61" s="281"/>
      <c r="C61" s="271">
        <v>35</v>
      </c>
      <c r="D61" s="276">
        <v>37</v>
      </c>
      <c r="E61" s="108">
        <v>52.192</v>
      </c>
      <c r="F61" s="108">
        <v>50.314</v>
      </c>
      <c r="G61" s="109">
        <v>55.531999999999996</v>
      </c>
      <c r="H61" s="109">
        <v>46.63</v>
      </c>
      <c r="I61" s="109">
        <v>36.950000000000003</v>
      </c>
      <c r="J61" s="109">
        <v>34.206000000000003</v>
      </c>
      <c r="K61" s="109">
        <v>34.287999999999997</v>
      </c>
      <c r="L61" s="109">
        <v>25.116</v>
      </c>
      <c r="M61" s="109">
        <v>30.541</v>
      </c>
      <c r="N61" s="109">
        <v>38.744999999999997</v>
      </c>
      <c r="O61" s="109">
        <v>47.966000000000001</v>
      </c>
      <c r="P61" s="109">
        <v>56.6</v>
      </c>
      <c r="Q61" s="109">
        <v>45.805999999999997</v>
      </c>
      <c r="R61" s="109">
        <v>42.798000000000002</v>
      </c>
      <c r="S61" s="109">
        <v>42.323</v>
      </c>
      <c r="T61" s="109">
        <v>38.18</v>
      </c>
      <c r="U61" s="109">
        <v>40.128</v>
      </c>
      <c r="V61" s="109">
        <v>23.623999999999999</v>
      </c>
      <c r="W61" s="109">
        <v>39.69</v>
      </c>
      <c r="X61" s="109">
        <v>45.485999999999997</v>
      </c>
      <c r="Y61" s="109">
        <v>36.799999999999997</v>
      </c>
      <c r="Z61" s="109">
        <v>31.901</v>
      </c>
      <c r="AA61" s="109">
        <v>40.875</v>
      </c>
      <c r="AB61" s="109">
        <v>28.434999999999999</v>
      </c>
      <c r="AC61" s="109">
        <v>38.957999999999998</v>
      </c>
      <c r="AD61" s="109">
        <v>47.100999999999999</v>
      </c>
      <c r="AE61" s="110">
        <v>33.421999999999997</v>
      </c>
      <c r="AF61" s="109">
        <v>29.693000000000001</v>
      </c>
      <c r="AG61" s="109">
        <v>43.353999999999999</v>
      </c>
      <c r="AH61" s="109">
        <v>41.404000000000003</v>
      </c>
      <c r="AN61" s="130"/>
      <c r="AO61" s="130"/>
      <c r="AP61" s="130"/>
      <c r="AQ61" s="130"/>
      <c r="AR61" s="130"/>
      <c r="AS61" s="130"/>
      <c r="AT61" s="130"/>
      <c r="AU61" s="130"/>
      <c r="AV61" s="130"/>
      <c r="AW61" s="130"/>
      <c r="AX61" s="130"/>
      <c r="AY61" s="130"/>
      <c r="ALQ61" s="2" t="e">
        <v>#N/A</v>
      </c>
    </row>
    <row r="62" spans="1:1005" ht="15" x14ac:dyDescent="0.25">
      <c r="A62" s="164">
        <v>46722</v>
      </c>
      <c r="B62" s="281"/>
      <c r="C62" s="271">
        <v>32</v>
      </c>
      <c r="D62" s="276">
        <v>32</v>
      </c>
      <c r="E62" s="108">
        <v>48.122</v>
      </c>
      <c r="F62" s="108">
        <v>40.968000000000004</v>
      </c>
      <c r="G62" s="109">
        <v>42.432000000000002</v>
      </c>
      <c r="H62" s="109">
        <v>41.354999999999997</v>
      </c>
      <c r="I62" s="109">
        <v>32.972000000000001</v>
      </c>
      <c r="J62" s="109">
        <v>29.097000000000001</v>
      </c>
      <c r="K62" s="109">
        <v>28.241</v>
      </c>
      <c r="L62" s="109">
        <v>21.169</v>
      </c>
      <c r="M62" s="109">
        <v>27.920999999999999</v>
      </c>
      <c r="N62" s="109">
        <v>30.087</v>
      </c>
      <c r="O62" s="109">
        <v>34.656999999999996</v>
      </c>
      <c r="P62" s="109">
        <v>38.606000000000002</v>
      </c>
      <c r="Q62" s="109">
        <v>32.116</v>
      </c>
      <c r="R62" s="109">
        <v>37.959000000000003</v>
      </c>
      <c r="S62" s="109">
        <v>34.107999999999997</v>
      </c>
      <c r="T62" s="109">
        <v>31.852</v>
      </c>
      <c r="U62" s="109">
        <v>34.954999999999998</v>
      </c>
      <c r="V62" s="109">
        <v>21.681000000000001</v>
      </c>
      <c r="W62" s="109">
        <v>29.475000000000001</v>
      </c>
      <c r="X62" s="109">
        <v>36.799999999999997</v>
      </c>
      <c r="Y62" s="109">
        <v>32.424999999999997</v>
      </c>
      <c r="Z62" s="109">
        <v>29.722999999999999</v>
      </c>
      <c r="AA62" s="109">
        <v>37.905999999999999</v>
      </c>
      <c r="AB62" s="109">
        <v>22.984999999999999</v>
      </c>
      <c r="AC62" s="109">
        <v>36.298999999999999</v>
      </c>
      <c r="AD62" s="109">
        <v>37.097000000000001</v>
      </c>
      <c r="AE62" s="110">
        <v>30.396999999999998</v>
      </c>
      <c r="AF62" s="109">
        <v>26.779</v>
      </c>
      <c r="AG62" s="109">
        <v>36.622999999999998</v>
      </c>
      <c r="AH62" s="109">
        <v>32.28</v>
      </c>
      <c r="AN62" s="130"/>
      <c r="AO62" s="130"/>
      <c r="AP62" s="130"/>
      <c r="AQ62" s="130"/>
      <c r="AR62" s="130"/>
      <c r="AS62" s="130"/>
      <c r="AT62" s="130"/>
      <c r="AU62" s="130"/>
      <c r="AV62" s="130"/>
      <c r="AW62" s="130"/>
      <c r="AX62" s="130"/>
      <c r="AY62" s="130"/>
      <c r="ALQ62" s="2" t="e">
        <v>#N/A</v>
      </c>
    </row>
    <row r="63" spans="1:1005" ht="15" x14ac:dyDescent="0.25">
      <c r="A63" s="164">
        <v>46753</v>
      </c>
      <c r="B63" s="281"/>
      <c r="C63" s="271">
        <v>30</v>
      </c>
      <c r="D63" s="276">
        <v>31</v>
      </c>
      <c r="E63" s="108">
        <v>40.54</v>
      </c>
      <c r="F63" s="108">
        <v>35.066000000000003</v>
      </c>
      <c r="G63" s="109">
        <v>37.628999999999998</v>
      </c>
      <c r="H63" s="109">
        <v>35.365000000000002</v>
      </c>
      <c r="I63" s="109">
        <v>32.834000000000003</v>
      </c>
      <c r="J63" s="109">
        <v>26.72</v>
      </c>
      <c r="K63" s="109">
        <v>24.861000000000001</v>
      </c>
      <c r="L63" s="109">
        <v>19.95</v>
      </c>
      <c r="M63" s="109">
        <v>24.957000000000001</v>
      </c>
      <c r="N63" s="109">
        <v>29.059000000000001</v>
      </c>
      <c r="O63" s="109">
        <v>29.83</v>
      </c>
      <c r="P63" s="109">
        <v>32.356999999999999</v>
      </c>
      <c r="Q63" s="109">
        <v>26.596</v>
      </c>
      <c r="R63" s="109">
        <v>34.197000000000003</v>
      </c>
      <c r="S63" s="109">
        <v>30.135999999999999</v>
      </c>
      <c r="T63" s="109">
        <v>28.971</v>
      </c>
      <c r="U63" s="109">
        <v>33.313000000000002</v>
      </c>
      <c r="V63" s="109">
        <v>20.059999999999999</v>
      </c>
      <c r="W63" s="109">
        <v>25.527000000000001</v>
      </c>
      <c r="X63" s="109">
        <v>31.919</v>
      </c>
      <c r="Y63" s="109">
        <v>29.495000000000001</v>
      </c>
      <c r="Z63" s="109">
        <v>27.872</v>
      </c>
      <c r="AA63" s="109">
        <v>33.235999999999997</v>
      </c>
      <c r="AB63" s="109">
        <v>21.099</v>
      </c>
      <c r="AC63" s="109">
        <v>32.987000000000002</v>
      </c>
      <c r="AD63" s="109">
        <v>29.445</v>
      </c>
      <c r="AE63" s="110">
        <v>27.126999999999999</v>
      </c>
      <c r="AF63" s="109">
        <v>25.045999999999999</v>
      </c>
      <c r="AG63" s="109">
        <v>33.325000000000003</v>
      </c>
      <c r="AH63" s="109">
        <v>29.030999999999999</v>
      </c>
      <c r="AN63" s="130"/>
      <c r="AO63" s="130"/>
      <c r="AP63" s="130"/>
      <c r="AQ63" s="130"/>
      <c r="AR63" s="130"/>
      <c r="AS63" s="130"/>
      <c r="AT63" s="130"/>
      <c r="AU63" s="130"/>
      <c r="AV63" s="130"/>
      <c r="AW63" s="130"/>
      <c r="AX63" s="130"/>
      <c r="AY63" s="130"/>
      <c r="ALQ63" s="2" t="e">
        <v>#N/A</v>
      </c>
    </row>
    <row r="64" spans="1:1005" ht="15" x14ac:dyDescent="0.25">
      <c r="A64" s="164">
        <v>46784</v>
      </c>
      <c r="B64" s="281"/>
      <c r="C64" s="271">
        <v>28</v>
      </c>
      <c r="D64" s="276">
        <v>29</v>
      </c>
      <c r="E64" s="108">
        <v>39.148000000000003</v>
      </c>
      <c r="F64" s="108">
        <v>28.268000000000001</v>
      </c>
      <c r="G64" s="109">
        <v>32.091000000000001</v>
      </c>
      <c r="H64" s="109">
        <v>34.061</v>
      </c>
      <c r="I64" s="109">
        <v>32.491999999999997</v>
      </c>
      <c r="J64" s="109">
        <v>25.032</v>
      </c>
      <c r="K64" s="109">
        <v>20.994</v>
      </c>
      <c r="L64" s="109">
        <v>23.163</v>
      </c>
      <c r="M64" s="109">
        <v>21.295999999999999</v>
      </c>
      <c r="N64" s="109">
        <v>25.349</v>
      </c>
      <c r="O64" s="109">
        <v>24.378</v>
      </c>
      <c r="P64" s="109">
        <v>31.901</v>
      </c>
      <c r="Q64" s="109">
        <v>21.535</v>
      </c>
      <c r="R64" s="109">
        <v>30.181000000000001</v>
      </c>
      <c r="S64" s="109">
        <v>24.917000000000002</v>
      </c>
      <c r="T64" s="109">
        <v>23.902999999999999</v>
      </c>
      <c r="U64" s="109">
        <v>27.527000000000001</v>
      </c>
      <c r="V64" s="109">
        <v>17.587</v>
      </c>
      <c r="W64" s="109">
        <v>26.413</v>
      </c>
      <c r="X64" s="109">
        <v>37.32</v>
      </c>
      <c r="Y64" s="109">
        <v>27.45</v>
      </c>
      <c r="Z64" s="109">
        <v>34.085999999999999</v>
      </c>
      <c r="AA64" s="109">
        <v>34.405000000000001</v>
      </c>
      <c r="AB64" s="109">
        <v>18.3</v>
      </c>
      <c r="AC64" s="109">
        <v>29.064</v>
      </c>
      <c r="AD64" s="109">
        <v>27.234000000000002</v>
      </c>
      <c r="AE64" s="110">
        <v>24.911000000000001</v>
      </c>
      <c r="AF64" s="109">
        <v>22.914999999999999</v>
      </c>
      <c r="AG64" s="109">
        <v>27.876999999999999</v>
      </c>
      <c r="AH64" s="109">
        <v>27.876999999999999</v>
      </c>
      <c r="AN64" s="130"/>
      <c r="AO64" s="130"/>
      <c r="AP64" s="130"/>
      <c r="AQ64" s="130"/>
      <c r="AR64" s="130"/>
      <c r="AS64" s="130"/>
      <c r="AT64" s="130"/>
      <c r="AU64" s="130"/>
      <c r="AV64" s="130"/>
      <c r="AW64" s="130"/>
      <c r="AX64" s="130"/>
      <c r="AY64" s="130"/>
      <c r="ALQ64" s="2" t="e">
        <v>#N/A</v>
      </c>
    </row>
    <row r="65" spans="1:1005" ht="15" x14ac:dyDescent="0.25">
      <c r="A65" s="164">
        <v>46813</v>
      </c>
      <c r="B65" s="281"/>
      <c r="C65" s="271">
        <v>42</v>
      </c>
      <c r="D65" s="276">
        <v>46</v>
      </c>
      <c r="E65" s="108">
        <v>52.054000000000002</v>
      </c>
      <c r="F65" s="108">
        <v>59.64</v>
      </c>
      <c r="G65" s="109">
        <v>53.762999999999998</v>
      </c>
      <c r="H65" s="109">
        <v>52.115000000000002</v>
      </c>
      <c r="I65" s="109">
        <v>39.887</v>
      </c>
      <c r="J65" s="109">
        <v>37.692999999999998</v>
      </c>
      <c r="K65" s="109">
        <v>27.315000000000001</v>
      </c>
      <c r="L65" s="109">
        <v>38.408999999999999</v>
      </c>
      <c r="M65" s="109">
        <v>58.134</v>
      </c>
      <c r="N65" s="109">
        <v>32.975999999999999</v>
      </c>
      <c r="O65" s="109">
        <v>35.662999999999997</v>
      </c>
      <c r="P65" s="109">
        <v>81.585999999999999</v>
      </c>
      <c r="Q65" s="109">
        <v>23.881</v>
      </c>
      <c r="R65" s="109">
        <v>55.366</v>
      </c>
      <c r="S65" s="109">
        <v>29.745000000000001</v>
      </c>
      <c r="T65" s="109">
        <v>41.036999999999999</v>
      </c>
      <c r="U65" s="109">
        <v>50.252000000000002</v>
      </c>
      <c r="V65" s="109">
        <v>26.292000000000002</v>
      </c>
      <c r="W65" s="109">
        <v>38.475999999999999</v>
      </c>
      <c r="X65" s="109">
        <v>64.631</v>
      </c>
      <c r="Y65" s="109">
        <v>48.591000000000001</v>
      </c>
      <c r="Z65" s="109">
        <v>78.972999999999999</v>
      </c>
      <c r="AA65" s="109">
        <v>37.314</v>
      </c>
      <c r="AB65" s="109">
        <v>28.04</v>
      </c>
      <c r="AC65" s="109">
        <v>44.741</v>
      </c>
      <c r="AD65" s="109">
        <v>37.149000000000001</v>
      </c>
      <c r="AE65" s="110">
        <v>43.57</v>
      </c>
      <c r="AF65" s="109">
        <v>39.389000000000003</v>
      </c>
      <c r="AG65" s="109">
        <v>49.951000000000001</v>
      </c>
      <c r="AH65" s="109">
        <v>49.951000000000001</v>
      </c>
      <c r="AN65" s="130"/>
      <c r="AO65" s="130"/>
      <c r="AP65" s="130"/>
      <c r="AQ65" s="130"/>
      <c r="AR65" s="130"/>
      <c r="AS65" s="130"/>
      <c r="AT65" s="130"/>
      <c r="AU65" s="130"/>
      <c r="AV65" s="130"/>
      <c r="AW65" s="130"/>
      <c r="AX65" s="130"/>
      <c r="AY65" s="130"/>
      <c r="ALQ65" s="2" t="e">
        <v>#N/A</v>
      </c>
    </row>
    <row r="66" spans="1:1005" ht="15" x14ac:dyDescent="0.25">
      <c r="A66" s="164">
        <v>46844</v>
      </c>
      <c r="B66" s="281"/>
      <c r="C66" s="271">
        <v>82</v>
      </c>
      <c r="D66" s="276">
        <v>100</v>
      </c>
      <c r="E66" s="108">
        <v>123.76600000000001</v>
      </c>
      <c r="F66" s="109">
        <v>113.277</v>
      </c>
      <c r="G66" s="109">
        <v>88.412000000000006</v>
      </c>
      <c r="H66" s="109">
        <v>75.018000000000001</v>
      </c>
      <c r="I66" s="109">
        <v>103.75</v>
      </c>
      <c r="J66" s="109">
        <v>82.037000000000006</v>
      </c>
      <c r="K66" s="109">
        <v>67.036000000000001</v>
      </c>
      <c r="L66" s="109">
        <v>71.765000000000001</v>
      </c>
      <c r="M66" s="109">
        <v>136.30199999999999</v>
      </c>
      <c r="N66" s="109">
        <v>83.225999999999999</v>
      </c>
      <c r="O66" s="109">
        <v>116.42400000000001</v>
      </c>
      <c r="P66" s="109">
        <v>132.97399999999999</v>
      </c>
      <c r="Q66" s="109">
        <v>73.825999999999993</v>
      </c>
      <c r="R66" s="109">
        <v>85.971000000000004</v>
      </c>
      <c r="S66" s="109">
        <v>72.415000000000006</v>
      </c>
      <c r="T66" s="109">
        <v>96.536000000000001</v>
      </c>
      <c r="U66" s="109">
        <v>115.348</v>
      </c>
      <c r="V66" s="109">
        <v>50.899000000000001</v>
      </c>
      <c r="W66" s="109">
        <v>84.233000000000004</v>
      </c>
      <c r="X66" s="109">
        <v>102.556</v>
      </c>
      <c r="Y66" s="109">
        <v>83.866</v>
      </c>
      <c r="Z66" s="109">
        <v>145.04900000000001</v>
      </c>
      <c r="AA66" s="109">
        <v>64.87</v>
      </c>
      <c r="AB66" s="109">
        <v>106.325</v>
      </c>
      <c r="AC66" s="109">
        <v>64.378</v>
      </c>
      <c r="AD66" s="109">
        <v>66.335999999999999</v>
      </c>
      <c r="AE66" s="110">
        <v>93.117000000000004</v>
      </c>
      <c r="AF66" s="109">
        <v>92.748999999999995</v>
      </c>
      <c r="AG66" s="109">
        <v>93.531000000000006</v>
      </c>
      <c r="AH66" s="109">
        <v>93.531000000000006</v>
      </c>
      <c r="AN66" s="130"/>
      <c r="AO66" s="130"/>
      <c r="AP66" s="130"/>
      <c r="AQ66" s="130"/>
      <c r="AR66" s="130"/>
      <c r="AS66" s="130"/>
      <c r="AT66" s="130"/>
      <c r="AU66" s="130"/>
      <c r="AV66" s="130"/>
      <c r="AW66" s="130"/>
      <c r="AX66" s="130"/>
      <c r="AY66" s="130"/>
      <c r="ALQ66" s="2" t="e">
        <v>#N/A</v>
      </c>
    </row>
    <row r="67" spans="1:1005" ht="15" x14ac:dyDescent="0.25">
      <c r="A67" s="164">
        <v>46874</v>
      </c>
      <c r="B67" s="281"/>
      <c r="C67" s="271">
        <v>195</v>
      </c>
      <c r="D67" s="276">
        <v>251</v>
      </c>
      <c r="E67" s="108">
        <v>423.61099999999999</v>
      </c>
      <c r="F67" s="109">
        <v>412.767</v>
      </c>
      <c r="G67" s="109">
        <v>252.47300000000001</v>
      </c>
      <c r="H67" s="109">
        <v>281.80399999999997</v>
      </c>
      <c r="I67" s="109">
        <v>293.45400000000001</v>
      </c>
      <c r="J67" s="109">
        <v>315.55500000000001</v>
      </c>
      <c r="K67" s="109">
        <v>108.35899999999999</v>
      </c>
      <c r="L67" s="109">
        <v>186.51499999999999</v>
      </c>
      <c r="M67" s="109">
        <v>274.99299999999999</v>
      </c>
      <c r="N67" s="109">
        <v>316.83199999999999</v>
      </c>
      <c r="O67" s="109">
        <v>286.23700000000002</v>
      </c>
      <c r="P67" s="109">
        <v>298.79300000000001</v>
      </c>
      <c r="Q67" s="109">
        <v>315.40100000000001</v>
      </c>
      <c r="R67" s="109">
        <v>372.12099999999998</v>
      </c>
      <c r="S67" s="109">
        <v>153.405</v>
      </c>
      <c r="T67" s="109">
        <v>207.51</v>
      </c>
      <c r="U67" s="109">
        <v>180.13300000000001</v>
      </c>
      <c r="V67" s="109">
        <v>125.49</v>
      </c>
      <c r="W67" s="109">
        <v>280.36700000000002</v>
      </c>
      <c r="X67" s="109">
        <v>204.18799999999999</v>
      </c>
      <c r="Y67" s="109">
        <v>202.62200000000001</v>
      </c>
      <c r="Z67" s="109">
        <v>304.88</v>
      </c>
      <c r="AA67" s="109">
        <v>194.911</v>
      </c>
      <c r="AB67" s="109">
        <v>258.11099999999999</v>
      </c>
      <c r="AC67" s="109">
        <v>213.28700000000001</v>
      </c>
      <c r="AD67" s="109">
        <v>160.37700000000001</v>
      </c>
      <c r="AE67" s="110">
        <v>252.21799999999999</v>
      </c>
      <c r="AF67" s="109">
        <v>315.62799999999999</v>
      </c>
      <c r="AG67" s="109">
        <v>248.65</v>
      </c>
      <c r="AH67" s="109">
        <v>248.65</v>
      </c>
      <c r="AN67" s="130"/>
      <c r="AO67" s="130"/>
      <c r="AP67" s="130"/>
      <c r="AQ67" s="130"/>
      <c r="AR67" s="130"/>
      <c r="AS67" s="130"/>
      <c r="AT67" s="130"/>
      <c r="AU67" s="130"/>
      <c r="AV67" s="130"/>
      <c r="AW67" s="130"/>
      <c r="AX67" s="130"/>
      <c r="AY67" s="130"/>
      <c r="ALQ67" s="2" t="e">
        <v>#N/A</v>
      </c>
    </row>
    <row r="68" spans="1:1005" ht="15" x14ac:dyDescent="0.25">
      <c r="A68" s="164">
        <v>46905</v>
      </c>
      <c r="B68" s="281"/>
      <c r="C68" s="271">
        <v>190</v>
      </c>
      <c r="D68" s="276">
        <v>293</v>
      </c>
      <c r="E68" s="108">
        <v>351.44499999999999</v>
      </c>
      <c r="F68" s="109">
        <v>578.32600000000002</v>
      </c>
      <c r="G68" s="109">
        <v>256.26</v>
      </c>
      <c r="H68" s="109">
        <v>401.19299999999998</v>
      </c>
      <c r="I68" s="109">
        <v>189.846</v>
      </c>
      <c r="J68" s="109">
        <v>230.15600000000001</v>
      </c>
      <c r="K68" s="109">
        <v>65.512</v>
      </c>
      <c r="L68" s="109">
        <v>247.315</v>
      </c>
      <c r="M68" s="109">
        <v>169.52799999999999</v>
      </c>
      <c r="N68" s="109">
        <v>335.61700000000002</v>
      </c>
      <c r="O68" s="109">
        <v>215.55699999999999</v>
      </c>
      <c r="P68" s="109">
        <v>215.40299999999999</v>
      </c>
      <c r="Q68" s="109">
        <v>574.15700000000004</v>
      </c>
      <c r="R68" s="109">
        <v>304.541</v>
      </c>
      <c r="S68" s="109">
        <v>328.86599999999999</v>
      </c>
      <c r="T68" s="109">
        <v>512.42100000000005</v>
      </c>
      <c r="U68" s="109">
        <v>67.385999999999996</v>
      </c>
      <c r="V68" s="109">
        <v>173.50700000000001</v>
      </c>
      <c r="W68" s="109">
        <v>394.45600000000002</v>
      </c>
      <c r="X68" s="109">
        <v>414.21499999999997</v>
      </c>
      <c r="Y68" s="109">
        <v>353.23500000000001</v>
      </c>
      <c r="Z68" s="109">
        <v>459.80200000000002</v>
      </c>
      <c r="AA68" s="109">
        <v>84.475999999999999</v>
      </c>
      <c r="AB68" s="109">
        <v>477.31</v>
      </c>
      <c r="AC68" s="109">
        <v>231.066</v>
      </c>
      <c r="AD68" s="109">
        <v>316.59300000000002</v>
      </c>
      <c r="AE68" s="110">
        <v>200.90299999999999</v>
      </c>
      <c r="AF68" s="109">
        <v>474.60199999999998</v>
      </c>
      <c r="AG68" s="109">
        <v>256.39400000000001</v>
      </c>
      <c r="AH68" s="109">
        <v>256.39400000000001</v>
      </c>
      <c r="AN68" s="130"/>
      <c r="AO68" s="130"/>
      <c r="AP68" s="130"/>
      <c r="AQ68" s="130"/>
      <c r="AR68" s="130"/>
      <c r="AS68" s="130"/>
      <c r="AT68" s="130"/>
      <c r="AU68" s="130"/>
      <c r="AV68" s="130"/>
      <c r="AW68" s="130"/>
      <c r="AX68" s="130"/>
      <c r="AY68" s="130"/>
      <c r="ALQ68" s="2" t="e">
        <v>#N/A</v>
      </c>
    </row>
    <row r="69" spans="1:1005" ht="15" x14ac:dyDescent="0.25">
      <c r="A69" s="164">
        <v>46935</v>
      </c>
      <c r="B69" s="281"/>
      <c r="C69" s="271">
        <v>57</v>
      </c>
      <c r="D69" s="276">
        <v>98</v>
      </c>
      <c r="E69" s="108">
        <v>123.581</v>
      </c>
      <c r="F69" s="108">
        <v>192.64400000000001</v>
      </c>
      <c r="G69" s="109">
        <v>119.107</v>
      </c>
      <c r="H69" s="109">
        <v>260.45999999999998</v>
      </c>
      <c r="I69" s="109">
        <v>56.073999999999998</v>
      </c>
      <c r="J69" s="109">
        <v>64.278000000000006</v>
      </c>
      <c r="K69" s="109">
        <v>26.978999999999999</v>
      </c>
      <c r="L69" s="109">
        <v>61.435000000000002</v>
      </c>
      <c r="M69" s="109">
        <v>59.198</v>
      </c>
      <c r="N69" s="109">
        <v>125.649</v>
      </c>
      <c r="O69" s="109">
        <v>76.930000000000007</v>
      </c>
      <c r="P69" s="109">
        <v>73.126000000000005</v>
      </c>
      <c r="Q69" s="109">
        <v>249.006</v>
      </c>
      <c r="R69" s="109">
        <v>149.14099999999999</v>
      </c>
      <c r="S69" s="109">
        <v>80.462999999999994</v>
      </c>
      <c r="T69" s="109">
        <v>262.495</v>
      </c>
      <c r="U69" s="109">
        <v>31.798999999999999</v>
      </c>
      <c r="V69" s="109">
        <v>60.033999999999999</v>
      </c>
      <c r="W69" s="109">
        <v>113.43</v>
      </c>
      <c r="X69" s="109">
        <v>134.40899999999999</v>
      </c>
      <c r="Y69" s="109">
        <v>108.986</v>
      </c>
      <c r="Z69" s="109">
        <v>143.77699999999999</v>
      </c>
      <c r="AA69" s="109">
        <v>35.512999999999998</v>
      </c>
      <c r="AB69" s="109">
        <v>309.83100000000002</v>
      </c>
      <c r="AC69" s="109">
        <v>66.456999999999994</v>
      </c>
      <c r="AD69" s="109">
        <v>140.874</v>
      </c>
      <c r="AE69" s="110">
        <v>73.549000000000007</v>
      </c>
      <c r="AF69" s="109">
        <v>211.90899999999999</v>
      </c>
      <c r="AG69" s="109">
        <v>73.293999999999997</v>
      </c>
      <c r="AH69" s="109">
        <v>73.293999999999997</v>
      </c>
      <c r="AN69" s="130"/>
      <c r="AO69" s="130"/>
      <c r="AP69" s="130"/>
      <c r="AQ69" s="130"/>
      <c r="AR69" s="130"/>
      <c r="AS69" s="130"/>
      <c r="AT69" s="130"/>
      <c r="AU69" s="130"/>
      <c r="AV69" s="130"/>
      <c r="AW69" s="130"/>
      <c r="AX69" s="130"/>
      <c r="AY69" s="130"/>
      <c r="ALQ69" s="2" t="e">
        <v>#N/A</v>
      </c>
    </row>
    <row r="70" spans="1:1005" ht="15" x14ac:dyDescent="0.25">
      <c r="A70" s="164">
        <v>46966</v>
      </c>
      <c r="B70" s="281"/>
      <c r="C70" s="271">
        <v>48</v>
      </c>
      <c r="D70" s="276">
        <v>63</v>
      </c>
      <c r="E70" s="108">
        <v>59.468000000000004</v>
      </c>
      <c r="F70" s="108">
        <v>92.034000000000006</v>
      </c>
      <c r="G70" s="109">
        <v>57.273000000000003</v>
      </c>
      <c r="H70" s="109">
        <v>103.20399999999999</v>
      </c>
      <c r="I70" s="109">
        <v>49.503999999999998</v>
      </c>
      <c r="J70" s="109">
        <v>57.710999999999999</v>
      </c>
      <c r="K70" s="109">
        <v>24.141999999999999</v>
      </c>
      <c r="L70" s="109">
        <v>46.045000000000002</v>
      </c>
      <c r="M70" s="109">
        <v>41.875</v>
      </c>
      <c r="N70" s="109">
        <v>63.601999999999997</v>
      </c>
      <c r="O70" s="109">
        <v>56.683999999999997</v>
      </c>
      <c r="P70" s="109">
        <v>54.92</v>
      </c>
      <c r="Q70" s="109">
        <v>87.521000000000001</v>
      </c>
      <c r="R70" s="109">
        <v>60.058999999999997</v>
      </c>
      <c r="S70" s="109">
        <v>57.076000000000001</v>
      </c>
      <c r="T70" s="109">
        <v>77.784999999999997</v>
      </c>
      <c r="U70" s="109">
        <v>33.003</v>
      </c>
      <c r="V70" s="109">
        <v>44.607999999999997</v>
      </c>
      <c r="W70" s="109">
        <v>64.445999999999998</v>
      </c>
      <c r="X70" s="109">
        <v>58.509</v>
      </c>
      <c r="Y70" s="109">
        <v>58.67</v>
      </c>
      <c r="Z70" s="109">
        <v>70.207999999999998</v>
      </c>
      <c r="AA70" s="109">
        <v>30.102</v>
      </c>
      <c r="AB70" s="109">
        <v>92.23</v>
      </c>
      <c r="AC70" s="109">
        <v>44.345999999999997</v>
      </c>
      <c r="AD70" s="109">
        <v>61.12</v>
      </c>
      <c r="AE70" s="110">
        <v>60.834000000000003</v>
      </c>
      <c r="AF70" s="109">
        <v>75.27</v>
      </c>
      <c r="AG70" s="109">
        <v>46.941000000000003</v>
      </c>
      <c r="AH70" s="109">
        <v>46.941000000000003</v>
      </c>
      <c r="AN70" s="130"/>
      <c r="AO70" s="130"/>
      <c r="AP70" s="130"/>
      <c r="AQ70" s="130"/>
      <c r="AR70" s="130"/>
      <c r="AS70" s="130"/>
      <c r="AT70" s="130"/>
      <c r="AU70" s="130"/>
      <c r="AV70" s="130"/>
      <c r="AW70" s="130"/>
      <c r="AX70" s="130"/>
      <c r="AY70" s="130"/>
      <c r="ALQ70" s="2" t="e">
        <v>#N/A</v>
      </c>
    </row>
    <row r="71" spans="1:1005" ht="15" x14ac:dyDescent="0.25">
      <c r="A71" s="164">
        <v>46997</v>
      </c>
      <c r="B71" s="281"/>
      <c r="C71" s="271">
        <v>34</v>
      </c>
      <c r="D71" s="276">
        <v>42</v>
      </c>
      <c r="E71" s="1">
        <v>44.164999999999999</v>
      </c>
      <c r="F71" s="121">
        <v>66.102999999999994</v>
      </c>
      <c r="G71" s="2">
        <v>37.283999999999999</v>
      </c>
      <c r="H71" s="2">
        <v>55.448</v>
      </c>
      <c r="I71" s="2">
        <v>37.603000000000002</v>
      </c>
      <c r="J71" s="2">
        <v>34.781999999999996</v>
      </c>
      <c r="K71" s="2">
        <v>23.44</v>
      </c>
      <c r="L71" s="2">
        <v>65.954999999999998</v>
      </c>
      <c r="M71" s="2">
        <v>40.552999999999997</v>
      </c>
      <c r="N71" s="2">
        <v>40.713000000000001</v>
      </c>
      <c r="O71" s="2">
        <v>41.738999999999997</v>
      </c>
      <c r="P71" s="2">
        <v>50.423999999999999</v>
      </c>
      <c r="Q71" s="2">
        <v>49.877000000000002</v>
      </c>
      <c r="R71" s="2">
        <v>40.481000000000002</v>
      </c>
      <c r="S71" s="2">
        <v>32.945999999999998</v>
      </c>
      <c r="T71" s="2">
        <v>44.938000000000002</v>
      </c>
      <c r="U71" s="2">
        <v>26.638000000000002</v>
      </c>
      <c r="V71" s="2">
        <v>60.715000000000003</v>
      </c>
      <c r="W71" s="2">
        <v>58.780999999999999</v>
      </c>
      <c r="X71" s="2">
        <v>42.103000000000002</v>
      </c>
      <c r="Y71" s="2">
        <v>40.000999999999998</v>
      </c>
      <c r="Z71" s="2">
        <v>43.317</v>
      </c>
      <c r="AA71" s="2">
        <v>24.651</v>
      </c>
      <c r="AB71" s="2">
        <v>47.982999999999997</v>
      </c>
      <c r="AC71" s="2">
        <v>40.521000000000001</v>
      </c>
      <c r="AD71" s="2">
        <v>37.893000000000001</v>
      </c>
      <c r="AE71" s="37">
        <v>44.7</v>
      </c>
      <c r="AF71" s="2">
        <v>54.965000000000003</v>
      </c>
      <c r="AG71" s="2">
        <v>39.292000000000002</v>
      </c>
      <c r="AH71" s="2">
        <v>39.292000000000002</v>
      </c>
      <c r="AN71" s="130"/>
      <c r="AO71" s="130"/>
      <c r="AP71" s="130"/>
      <c r="AQ71" s="130"/>
      <c r="AR71" s="130"/>
      <c r="AS71" s="130"/>
      <c r="AT71" s="130"/>
      <c r="AU71" s="130"/>
      <c r="AV71" s="130"/>
      <c r="AW71" s="130"/>
      <c r="AX71" s="130"/>
      <c r="AY71" s="130"/>
      <c r="ALQ71" s="2" t="e">
        <v>#N/A</v>
      </c>
    </row>
    <row r="72" spans="1:1005" ht="15" x14ac:dyDescent="0.25">
      <c r="A72" s="198"/>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N72" s="130"/>
      <c r="AO72" s="130"/>
      <c r="AP72" s="130"/>
      <c r="AQ72" s="130"/>
      <c r="AR72" s="130"/>
      <c r="AS72" s="130"/>
      <c r="AT72" s="130"/>
      <c r="AU72" s="130"/>
      <c r="AV72" s="130"/>
      <c r="AW72" s="130"/>
      <c r="AX72" s="130"/>
      <c r="AY72" s="130"/>
      <c r="ALQ72" s="2" t="e">
        <v>#N/A</v>
      </c>
    </row>
    <row r="73" spans="1:1005" ht="15" x14ac:dyDescent="0.25">
      <c r="A73" s="198"/>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N73" s="126"/>
      <c r="AO73" s="126"/>
      <c r="AP73" s="126"/>
      <c r="AQ73" s="126"/>
      <c r="AR73" s="126"/>
      <c r="AS73" s="126"/>
      <c r="AT73" s="126"/>
      <c r="AU73" s="126"/>
      <c r="AV73" s="126"/>
      <c r="AW73" s="126"/>
      <c r="AX73" s="126"/>
      <c r="AY73" s="126"/>
    </row>
    <row r="74" spans="1:1005" ht="15" x14ac:dyDescent="0.25">
      <c r="A74" s="198"/>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N74" s="126"/>
      <c r="AO74" s="126"/>
      <c r="AP74" s="126"/>
      <c r="AQ74" s="126"/>
      <c r="AR74" s="126"/>
      <c r="AS74" s="126"/>
      <c r="AT74" s="126"/>
      <c r="AU74" s="126"/>
      <c r="AV74" s="126"/>
      <c r="AW74" s="126"/>
      <c r="AX74" s="126"/>
      <c r="AY74" s="126"/>
    </row>
    <row r="75" spans="1:1005" ht="15" x14ac:dyDescent="0.25">
      <c r="A75" s="198"/>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N75" s="126"/>
      <c r="AO75" s="126"/>
      <c r="AP75" s="126"/>
      <c r="AQ75" s="126"/>
      <c r="AR75" s="126"/>
      <c r="AS75" s="126"/>
      <c r="AT75" s="126"/>
      <c r="AU75" s="126"/>
      <c r="AV75" s="126"/>
      <c r="AW75" s="126"/>
      <c r="AX75" s="126"/>
      <c r="AY75" s="126"/>
    </row>
    <row r="76" spans="1:1005" ht="15" x14ac:dyDescent="0.25">
      <c r="A76" s="198"/>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N76" s="126"/>
      <c r="AO76" s="126"/>
      <c r="AP76" s="126"/>
      <c r="AQ76" s="126"/>
      <c r="AR76" s="126"/>
      <c r="AS76" s="126"/>
      <c r="AT76" s="126"/>
      <c r="AU76" s="126"/>
      <c r="AV76" s="126"/>
      <c r="AW76" s="126"/>
      <c r="AX76" s="126"/>
      <c r="AY76" s="126"/>
    </row>
    <row r="77" spans="1:1005" ht="15" x14ac:dyDescent="0.25">
      <c r="A77" s="198"/>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N77" s="126"/>
      <c r="AO77" s="126"/>
      <c r="AP77" s="126"/>
      <c r="AQ77" s="126"/>
      <c r="AR77" s="126"/>
      <c r="AS77" s="126"/>
      <c r="AT77" s="126"/>
      <c r="AU77" s="126"/>
      <c r="AV77" s="126"/>
      <c r="AW77" s="126"/>
      <c r="AX77" s="126"/>
      <c r="AY77" s="126"/>
    </row>
    <row r="78" spans="1:1005" ht="15" x14ac:dyDescent="0.25">
      <c r="A78" s="198"/>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N78" s="126"/>
      <c r="AO78" s="126"/>
      <c r="AP78" s="126"/>
      <c r="AQ78" s="126"/>
      <c r="AR78" s="126"/>
      <c r="AS78" s="126"/>
      <c r="AT78" s="126"/>
      <c r="AU78" s="126"/>
      <c r="AV78" s="126"/>
      <c r="AW78" s="126"/>
      <c r="AX78" s="126"/>
      <c r="AY78" s="126"/>
    </row>
    <row r="79" spans="1:1005" ht="15" x14ac:dyDescent="0.25">
      <c r="A79" s="198"/>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N79" s="126"/>
      <c r="AO79" s="126"/>
      <c r="AP79" s="126"/>
      <c r="AQ79" s="126"/>
      <c r="AR79" s="126"/>
      <c r="AS79" s="126"/>
      <c r="AT79" s="126"/>
      <c r="AU79" s="126"/>
      <c r="AV79" s="126"/>
      <c r="AW79" s="126"/>
      <c r="AX79" s="126"/>
      <c r="AY79" s="126"/>
    </row>
    <row r="80" spans="1:1005" ht="15" x14ac:dyDescent="0.25">
      <c r="A80" s="198"/>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N80" s="126"/>
      <c r="AO80" s="126"/>
      <c r="AP80" s="126"/>
      <c r="AQ80" s="126"/>
      <c r="AR80" s="126"/>
      <c r="AS80" s="126"/>
      <c r="AT80" s="126"/>
      <c r="AU80" s="126"/>
      <c r="AV80" s="126"/>
      <c r="AW80" s="126"/>
      <c r="AX80" s="126"/>
      <c r="AY80" s="126"/>
    </row>
    <row r="81" spans="2:4" ht="12.75" customHeight="1" x14ac:dyDescent="0.25">
      <c r="B81" s="289"/>
      <c r="C81" s="261"/>
      <c r="D81" s="27"/>
    </row>
    <row r="82" spans="2:4" ht="12.75" customHeight="1" x14ac:dyDescent="0.25">
      <c r="B82" s="289"/>
      <c r="C82" s="261"/>
      <c r="D82" s="27"/>
    </row>
    <row r="83" spans="2:4" ht="12.75" customHeight="1" x14ac:dyDescent="0.25">
      <c r="B83" s="289"/>
      <c r="C83" s="261"/>
      <c r="D83" s="27"/>
    </row>
    <row r="84" spans="2:4" ht="12.75" customHeight="1" x14ac:dyDescent="0.25">
      <c r="B84" s="289"/>
      <c r="C84" s="261"/>
      <c r="D84" s="27"/>
    </row>
    <row r="101" spans="3:4" ht="12.75" customHeight="1" x14ac:dyDescent="0.25">
      <c r="C101" s="282">
        <v>42</v>
      </c>
      <c r="D101" s="282">
        <v>46</v>
      </c>
    </row>
    <row r="102" spans="3:4" ht="12.75" customHeight="1" x14ac:dyDescent="0.25">
      <c r="C102" s="282">
        <v>82</v>
      </c>
      <c r="D102" s="282">
        <v>100</v>
      </c>
    </row>
    <row r="103" spans="3:4" ht="12.75" customHeight="1" x14ac:dyDescent="0.25">
      <c r="C103" s="282">
        <v>195</v>
      </c>
      <c r="D103" s="282">
        <v>251</v>
      </c>
    </row>
    <row r="104" spans="3:4" ht="12.75" customHeight="1" x14ac:dyDescent="0.25">
      <c r="C104" s="282">
        <v>190</v>
      </c>
      <c r="D104" s="282">
        <v>293</v>
      </c>
    </row>
    <row r="105" spans="3:4" ht="12.75" customHeight="1" x14ac:dyDescent="0.25">
      <c r="C105" s="282">
        <v>57</v>
      </c>
      <c r="D105" s="282">
        <v>98</v>
      </c>
    </row>
    <row r="106" spans="3:4" ht="12.75" customHeight="1" x14ac:dyDescent="0.25">
      <c r="C106" s="282">
        <v>48</v>
      </c>
      <c r="D106" s="282">
        <v>63</v>
      </c>
    </row>
    <row r="107" spans="3:4" ht="12.75" customHeight="1" x14ac:dyDescent="0.25">
      <c r="C107" s="282">
        <v>34</v>
      </c>
      <c r="D107" s="282">
        <v>42</v>
      </c>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107"/>
  <sheetViews>
    <sheetView topLeftCell="A37"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9" style="2" customWidth="1"/>
    <col min="32" max="54" width="8.85546875" style="2" customWidth="1"/>
    <col min="55" max="16384" width="18.7109375" style="2"/>
  </cols>
  <sheetData>
    <row r="1" spans="1:51" s="167" customFormat="1" ht="15" x14ac:dyDescent="0.25">
      <c r="A1" s="15"/>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s="162" customFormat="1" ht="15" x14ac:dyDescent="0.25">
      <c r="A2" s="15"/>
      <c r="B2" s="151" t="s">
        <v>46</v>
      </c>
      <c r="C2" s="151" t="s">
        <v>45</v>
      </c>
      <c r="D2" s="151" t="s">
        <v>47</v>
      </c>
      <c r="E2" s="151">
        <v>1991</v>
      </c>
      <c r="F2" s="151">
        <v>1992</v>
      </c>
      <c r="G2" s="151">
        <v>1993</v>
      </c>
      <c r="H2" s="151">
        <v>1994</v>
      </c>
      <c r="I2" s="151">
        <v>1995</v>
      </c>
      <c r="J2" s="151">
        <v>1996</v>
      </c>
      <c r="K2" s="151">
        <v>1997</v>
      </c>
      <c r="L2" s="151">
        <v>1998</v>
      </c>
      <c r="M2" s="151">
        <v>1999</v>
      </c>
      <c r="N2" s="151">
        <v>2000</v>
      </c>
      <c r="O2" s="151">
        <v>2001</v>
      </c>
      <c r="P2" s="151">
        <v>2002</v>
      </c>
      <c r="Q2" s="151">
        <v>2003</v>
      </c>
      <c r="R2" s="151">
        <v>2004</v>
      </c>
      <c r="S2" s="151">
        <v>2005</v>
      </c>
      <c r="T2" s="151">
        <v>2006</v>
      </c>
      <c r="U2" s="151">
        <v>2007</v>
      </c>
      <c r="V2" s="151">
        <v>2008</v>
      </c>
      <c r="W2" s="151">
        <v>2009</v>
      </c>
      <c r="X2" s="151">
        <v>2010</v>
      </c>
      <c r="Y2" s="151">
        <v>2011</v>
      </c>
      <c r="Z2" s="151">
        <v>2012</v>
      </c>
      <c r="AA2" s="151">
        <v>2013</v>
      </c>
      <c r="AB2" s="151">
        <v>2014</v>
      </c>
      <c r="AC2" s="151">
        <v>2015</v>
      </c>
      <c r="AD2" s="151">
        <v>2016</v>
      </c>
      <c r="AE2" s="151">
        <v>2017</v>
      </c>
      <c r="AF2" s="151">
        <v>2018</v>
      </c>
      <c r="AG2" s="151">
        <v>2019</v>
      </c>
      <c r="AH2" s="151">
        <v>2020</v>
      </c>
    </row>
    <row r="3" spans="1:51" s="162"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51" ht="15" x14ac:dyDescent="0.25">
      <c r="A4" s="141">
        <v>44958</v>
      </c>
      <c r="B4" s="277"/>
      <c r="C4" s="278">
        <v>26</v>
      </c>
      <c r="D4" s="283">
        <v>26</v>
      </c>
      <c r="E4" s="11">
        <v>29.631</v>
      </c>
      <c r="F4" s="11">
        <v>25.596</v>
      </c>
      <c r="G4" s="11">
        <v>24.716000000000001</v>
      </c>
      <c r="H4" s="11">
        <v>24.992000000000001</v>
      </c>
      <c r="I4" s="11">
        <v>32.773000000000003</v>
      </c>
      <c r="J4" s="11">
        <v>32.854999999999997</v>
      </c>
      <c r="K4" s="11">
        <v>25.295000000000002</v>
      </c>
      <c r="L4" s="11">
        <v>25.135000000000002</v>
      </c>
      <c r="M4" s="11">
        <v>26.181999999999999</v>
      </c>
      <c r="N4" s="11">
        <v>30.995999999999999</v>
      </c>
      <c r="O4" s="11">
        <v>26.538</v>
      </c>
      <c r="P4" s="11">
        <v>25.303999999999998</v>
      </c>
      <c r="Q4" s="11">
        <v>27.969000000000001</v>
      </c>
      <c r="R4" s="11">
        <v>24.745999999999999</v>
      </c>
      <c r="S4" s="11">
        <v>24.76</v>
      </c>
      <c r="T4" s="11">
        <v>25.495000000000001</v>
      </c>
      <c r="U4" s="11">
        <v>30.34</v>
      </c>
      <c r="V4" s="11">
        <v>24.687000000000001</v>
      </c>
      <c r="W4" s="11">
        <v>26.555</v>
      </c>
      <c r="X4" s="11">
        <v>24.71</v>
      </c>
      <c r="Y4" s="11">
        <v>24.759</v>
      </c>
      <c r="Z4" s="11">
        <v>25.399000000000001</v>
      </c>
      <c r="AA4" s="11">
        <v>25.885999999999999</v>
      </c>
      <c r="AB4" s="11">
        <v>32.265000000000001</v>
      </c>
      <c r="AC4" s="11">
        <v>38.380000000000003</v>
      </c>
      <c r="AD4" s="11">
        <v>34.951000000000001</v>
      </c>
      <c r="AE4" s="11">
        <v>37.470999999999997</v>
      </c>
      <c r="AF4" s="11">
        <v>31.565000000000001</v>
      </c>
      <c r="AG4" s="11">
        <v>26.114000000000001</v>
      </c>
      <c r="AH4" s="111">
        <v>24.870999999999999</v>
      </c>
      <c r="AI4" s="130"/>
      <c r="AJ4" s="130"/>
      <c r="AK4" s="130"/>
      <c r="AL4" s="130"/>
      <c r="AM4" s="130"/>
      <c r="AN4" s="130"/>
      <c r="AO4" s="130"/>
      <c r="AP4" s="130"/>
      <c r="AQ4" s="130"/>
      <c r="AR4" s="130"/>
      <c r="AS4" s="130"/>
      <c r="AT4" s="130"/>
      <c r="AU4" s="130"/>
      <c r="AV4" s="130"/>
      <c r="AW4" s="130"/>
      <c r="AX4" s="130"/>
      <c r="AY4" s="130"/>
    </row>
    <row r="5" spans="1:51" ht="15" x14ac:dyDescent="0.25">
      <c r="A5" s="141">
        <v>44986</v>
      </c>
      <c r="B5" s="279"/>
      <c r="C5" s="269">
        <v>45</v>
      </c>
      <c r="D5" s="284">
        <v>45</v>
      </c>
      <c r="E5" s="11">
        <v>37.426000000000002</v>
      </c>
      <c r="F5" s="11">
        <v>49.654000000000003</v>
      </c>
      <c r="G5" s="11">
        <v>46.761000000000003</v>
      </c>
      <c r="H5" s="11">
        <v>55.695999999999998</v>
      </c>
      <c r="I5" s="11">
        <v>65.712000000000003</v>
      </c>
      <c r="J5" s="11">
        <v>46.771000000000001</v>
      </c>
      <c r="K5" s="11">
        <v>44.234000000000002</v>
      </c>
      <c r="L5" s="11">
        <v>42.927999999999997</v>
      </c>
      <c r="M5" s="11">
        <v>45.765999999999998</v>
      </c>
      <c r="N5" s="11">
        <v>41.026000000000003</v>
      </c>
      <c r="O5" s="11">
        <v>41.811</v>
      </c>
      <c r="P5" s="11">
        <v>34.073999999999998</v>
      </c>
      <c r="Q5" s="11">
        <v>46.470999999999997</v>
      </c>
      <c r="R5" s="11">
        <v>52.244999999999997</v>
      </c>
      <c r="S5" s="11">
        <v>41.646999999999998</v>
      </c>
      <c r="T5" s="11">
        <v>34.768999999999998</v>
      </c>
      <c r="U5" s="11">
        <v>67.215000000000003</v>
      </c>
      <c r="V5" s="11">
        <v>31.53</v>
      </c>
      <c r="W5" s="11">
        <v>48.155999999999999</v>
      </c>
      <c r="X5" s="11">
        <v>38.515000000000001</v>
      </c>
      <c r="Y5" s="11">
        <v>31.707000000000001</v>
      </c>
      <c r="Z5" s="11">
        <v>54.874000000000002</v>
      </c>
      <c r="AA5" s="11">
        <v>41.387999999999998</v>
      </c>
      <c r="AB5" s="11">
        <v>47.817999999999998</v>
      </c>
      <c r="AC5" s="11">
        <v>59.898000000000003</v>
      </c>
      <c r="AD5" s="11">
        <v>55.421999999999997</v>
      </c>
      <c r="AE5" s="11">
        <v>85.465999999999994</v>
      </c>
      <c r="AF5" s="11">
        <v>37.9</v>
      </c>
      <c r="AG5" s="11">
        <v>38.970999999999997</v>
      </c>
      <c r="AH5" s="111">
        <v>39.487000000000002</v>
      </c>
      <c r="AI5" s="130"/>
      <c r="AJ5" s="130"/>
      <c r="AK5" s="130"/>
      <c r="AL5" s="130"/>
      <c r="AM5" s="130"/>
      <c r="AN5" s="130"/>
      <c r="AO5" s="130"/>
      <c r="AP5" s="130"/>
      <c r="AQ5" s="130"/>
      <c r="AR5" s="130"/>
      <c r="AS5" s="130"/>
      <c r="AT5" s="130"/>
      <c r="AU5" s="130"/>
      <c r="AV5" s="130"/>
      <c r="AW5" s="130"/>
      <c r="AX5" s="130"/>
      <c r="AY5" s="130"/>
    </row>
    <row r="6" spans="1:51" ht="15" x14ac:dyDescent="0.25">
      <c r="A6" s="141">
        <v>45017</v>
      </c>
      <c r="B6" s="279"/>
      <c r="C6" s="269">
        <v>43</v>
      </c>
      <c r="D6" s="284">
        <v>70</v>
      </c>
      <c r="E6" s="11">
        <v>60.564</v>
      </c>
      <c r="F6" s="11">
        <v>70.528000000000006</v>
      </c>
      <c r="G6" s="11">
        <v>68.834999999999994</v>
      </c>
      <c r="H6" s="11">
        <v>110.239</v>
      </c>
      <c r="I6" s="11">
        <v>69.471999999999994</v>
      </c>
      <c r="J6" s="11">
        <v>78.468000000000004</v>
      </c>
      <c r="K6" s="11">
        <v>49.021000000000001</v>
      </c>
      <c r="L6" s="11">
        <v>73.873000000000005</v>
      </c>
      <c r="M6" s="11">
        <v>59.433</v>
      </c>
      <c r="N6" s="11">
        <v>77.087999999999994</v>
      </c>
      <c r="O6" s="11">
        <v>59.195999999999998</v>
      </c>
      <c r="P6" s="11">
        <v>66.448999999999998</v>
      </c>
      <c r="Q6" s="11">
        <v>80.581000000000003</v>
      </c>
      <c r="R6" s="11">
        <v>98.126999999999995</v>
      </c>
      <c r="S6" s="11">
        <v>64.576999999999998</v>
      </c>
      <c r="T6" s="11">
        <v>81.671000000000006</v>
      </c>
      <c r="U6" s="11">
        <v>80.269000000000005</v>
      </c>
      <c r="V6" s="11">
        <v>35.253</v>
      </c>
      <c r="W6" s="11">
        <v>75.406999999999996</v>
      </c>
      <c r="X6" s="11">
        <v>63.753</v>
      </c>
      <c r="Y6" s="11">
        <v>53.402000000000001</v>
      </c>
      <c r="Z6" s="11">
        <v>109.16500000000001</v>
      </c>
      <c r="AA6" s="11">
        <v>50.472999999999999</v>
      </c>
      <c r="AB6" s="11">
        <v>84.379000000000005</v>
      </c>
      <c r="AC6" s="11">
        <v>62.262</v>
      </c>
      <c r="AD6" s="11">
        <v>94.438999999999993</v>
      </c>
      <c r="AE6" s="11">
        <v>133.91999999999999</v>
      </c>
      <c r="AF6" s="11">
        <v>66.784999999999997</v>
      </c>
      <c r="AG6" s="11">
        <v>103.562</v>
      </c>
      <c r="AH6" s="111">
        <v>56.110999999999997</v>
      </c>
      <c r="AI6" s="130"/>
      <c r="AJ6" s="130"/>
      <c r="AK6" s="130"/>
      <c r="AL6" s="130"/>
      <c r="AM6" s="130"/>
      <c r="AN6" s="130"/>
      <c r="AO6" s="130"/>
      <c r="AP6" s="130"/>
      <c r="AQ6" s="130"/>
      <c r="AR6" s="130"/>
      <c r="AS6" s="130"/>
      <c r="AT6" s="130"/>
      <c r="AU6" s="130"/>
      <c r="AV6" s="130"/>
      <c r="AW6" s="130"/>
      <c r="AX6" s="130"/>
      <c r="AY6" s="130"/>
    </row>
    <row r="7" spans="1:51" ht="15" x14ac:dyDescent="0.25">
      <c r="A7" s="141">
        <v>45047</v>
      </c>
      <c r="B7" s="279"/>
      <c r="C7" s="269">
        <v>80</v>
      </c>
      <c r="D7" s="284">
        <v>130</v>
      </c>
      <c r="E7" s="11">
        <v>108.82899999999999</v>
      </c>
      <c r="F7" s="11">
        <v>176.28399999999999</v>
      </c>
      <c r="G7" s="11">
        <v>231.22499999999999</v>
      </c>
      <c r="H7" s="11">
        <v>238.767</v>
      </c>
      <c r="I7" s="11">
        <v>93.49</v>
      </c>
      <c r="J7" s="11">
        <v>71.734999999999999</v>
      </c>
      <c r="K7" s="11">
        <v>130.87200000000001</v>
      </c>
      <c r="L7" s="11">
        <v>126.47799999999999</v>
      </c>
      <c r="M7" s="11">
        <v>154.68799999999999</v>
      </c>
      <c r="N7" s="11">
        <v>165.75700000000001</v>
      </c>
      <c r="O7" s="11">
        <v>150.92699999999999</v>
      </c>
      <c r="P7" s="11">
        <v>74.03</v>
      </c>
      <c r="Q7" s="11">
        <v>91.784000000000006</v>
      </c>
      <c r="R7" s="11">
        <v>114.31399999999999</v>
      </c>
      <c r="S7" s="11">
        <v>138.93700000000001</v>
      </c>
      <c r="T7" s="11">
        <v>156.40700000000001</v>
      </c>
      <c r="U7" s="11">
        <v>210.16200000000001</v>
      </c>
      <c r="V7" s="11">
        <v>122.42</v>
      </c>
      <c r="W7" s="11">
        <v>128.38999999999999</v>
      </c>
      <c r="X7" s="11">
        <v>47.954999999999998</v>
      </c>
      <c r="Y7" s="11">
        <v>116.373</v>
      </c>
      <c r="Z7" s="11">
        <v>144.25800000000001</v>
      </c>
      <c r="AA7" s="11">
        <v>115.711</v>
      </c>
      <c r="AB7" s="11">
        <v>220.423</v>
      </c>
      <c r="AC7" s="11">
        <v>99.843999999999994</v>
      </c>
      <c r="AD7" s="11">
        <v>140.4</v>
      </c>
      <c r="AE7" s="11">
        <v>215.03899999999999</v>
      </c>
      <c r="AF7" s="11">
        <v>218.72900000000001</v>
      </c>
      <c r="AG7" s="11">
        <v>124.476</v>
      </c>
      <c r="AH7" s="111">
        <v>129.12799999999999</v>
      </c>
      <c r="AI7" s="130"/>
      <c r="AJ7" s="130"/>
      <c r="AK7" s="130"/>
      <c r="AL7" s="130"/>
      <c r="AM7" s="130"/>
      <c r="AN7" s="130"/>
      <c r="AO7" s="130"/>
      <c r="AP7" s="130"/>
      <c r="AQ7" s="130"/>
      <c r="AR7" s="130"/>
      <c r="AS7" s="130"/>
      <c r="AT7" s="130"/>
      <c r="AU7" s="130"/>
      <c r="AV7" s="130"/>
      <c r="AW7" s="130"/>
      <c r="AX7" s="130"/>
      <c r="AY7" s="130"/>
    </row>
    <row r="8" spans="1:51" ht="15" x14ac:dyDescent="0.25">
      <c r="A8" s="141">
        <v>45078</v>
      </c>
      <c r="B8" s="279"/>
      <c r="C8" s="269">
        <v>178</v>
      </c>
      <c r="D8" s="284">
        <v>290</v>
      </c>
      <c r="E8" s="11">
        <v>373.38</v>
      </c>
      <c r="F8" s="11">
        <v>91.245000000000005</v>
      </c>
      <c r="G8" s="11">
        <v>374.29700000000003</v>
      </c>
      <c r="H8" s="11">
        <v>249.71700000000001</v>
      </c>
      <c r="I8" s="11">
        <v>441.495</v>
      </c>
      <c r="J8" s="11">
        <v>340.04700000000003</v>
      </c>
      <c r="K8" s="11">
        <v>297.93299999999999</v>
      </c>
      <c r="L8" s="11">
        <v>261.45600000000002</v>
      </c>
      <c r="M8" s="11">
        <v>443.262</v>
      </c>
      <c r="N8" s="11">
        <v>242.59800000000001</v>
      </c>
      <c r="O8" s="11">
        <v>185.416</v>
      </c>
      <c r="P8" s="11">
        <v>240.39599999999999</v>
      </c>
      <c r="Q8" s="11">
        <v>282.06599999999997</v>
      </c>
      <c r="R8" s="11">
        <v>233.58199999999999</v>
      </c>
      <c r="S8" s="11">
        <v>311.10000000000002</v>
      </c>
      <c r="T8" s="11">
        <v>163.09899999999999</v>
      </c>
      <c r="U8" s="11">
        <v>113.16</v>
      </c>
      <c r="V8" s="11">
        <v>280.36099999999999</v>
      </c>
      <c r="W8" s="11">
        <v>400.47699999999998</v>
      </c>
      <c r="X8" s="11">
        <v>254.72900000000001</v>
      </c>
      <c r="Y8" s="11">
        <v>315.67899999999997</v>
      </c>
      <c r="Z8" s="11">
        <v>174.18199999999999</v>
      </c>
      <c r="AA8" s="11">
        <v>158.58000000000001</v>
      </c>
      <c r="AB8" s="11">
        <v>458.52199999999999</v>
      </c>
      <c r="AC8" s="11">
        <v>246.02799999999999</v>
      </c>
      <c r="AD8" s="11">
        <v>330.108</v>
      </c>
      <c r="AE8" s="11">
        <v>439.76299999999998</v>
      </c>
      <c r="AF8" s="11">
        <v>373.96499999999997</v>
      </c>
      <c r="AG8" s="11">
        <v>335.88600000000002</v>
      </c>
      <c r="AH8" s="111">
        <v>331.84500000000003</v>
      </c>
      <c r="AI8" s="130"/>
      <c r="AJ8" s="130"/>
      <c r="AK8" s="130"/>
      <c r="AL8" s="130"/>
      <c r="AM8" s="130"/>
      <c r="AN8" s="130"/>
      <c r="AO8" s="130"/>
      <c r="AP8" s="130"/>
      <c r="AQ8" s="130"/>
      <c r="AR8" s="130"/>
      <c r="AS8" s="130"/>
      <c r="AT8" s="130"/>
      <c r="AU8" s="130"/>
      <c r="AV8" s="130"/>
      <c r="AW8" s="130"/>
      <c r="AX8" s="130"/>
      <c r="AY8" s="130"/>
    </row>
    <row r="9" spans="1:51" ht="15" x14ac:dyDescent="0.25">
      <c r="A9" s="141">
        <v>45108</v>
      </c>
      <c r="B9" s="279"/>
      <c r="C9" s="269">
        <v>98</v>
      </c>
      <c r="D9" s="284">
        <v>160</v>
      </c>
      <c r="E9" s="11">
        <v>183.15700000000001</v>
      </c>
      <c r="F9" s="11">
        <v>43.72</v>
      </c>
      <c r="G9" s="11">
        <v>223.46600000000001</v>
      </c>
      <c r="H9" s="11">
        <v>61.683999999999997</v>
      </c>
      <c r="I9" s="11">
        <v>420.262</v>
      </c>
      <c r="J9" s="11">
        <v>163.357</v>
      </c>
      <c r="K9" s="11">
        <v>106.378</v>
      </c>
      <c r="L9" s="11">
        <v>326.05799999999999</v>
      </c>
      <c r="M9" s="11">
        <v>273.73200000000003</v>
      </c>
      <c r="N9" s="11">
        <v>79.491</v>
      </c>
      <c r="O9" s="11">
        <v>60.81</v>
      </c>
      <c r="P9" s="11">
        <v>95.725999999999999</v>
      </c>
      <c r="Q9" s="11">
        <v>102.70699999999999</v>
      </c>
      <c r="R9" s="11">
        <v>156.643</v>
      </c>
      <c r="S9" s="11">
        <v>217.31100000000001</v>
      </c>
      <c r="T9" s="11">
        <v>36.21</v>
      </c>
      <c r="U9" s="11">
        <v>27.917999999999999</v>
      </c>
      <c r="V9" s="11">
        <v>207.85499999999999</v>
      </c>
      <c r="W9" s="11">
        <v>299.505</v>
      </c>
      <c r="X9" s="11">
        <v>247.60400000000001</v>
      </c>
      <c r="Y9" s="11">
        <v>478.041</v>
      </c>
      <c r="Z9" s="11">
        <v>56.893999999999998</v>
      </c>
      <c r="AA9" s="11">
        <v>57.280999999999999</v>
      </c>
      <c r="AB9" s="11">
        <v>271.16199999999998</v>
      </c>
      <c r="AC9" s="11">
        <v>109.504</v>
      </c>
      <c r="AD9" s="11">
        <v>115.23</v>
      </c>
      <c r="AE9" s="11">
        <v>201.09700000000001</v>
      </c>
      <c r="AF9" s="11">
        <v>138.65899999999999</v>
      </c>
      <c r="AG9" s="11">
        <v>261.68200000000002</v>
      </c>
      <c r="AH9" s="111">
        <v>163.62899999999999</v>
      </c>
      <c r="AI9" s="130"/>
      <c r="AJ9" s="130"/>
      <c r="AK9" s="130"/>
      <c r="AL9" s="130"/>
      <c r="AM9" s="130"/>
      <c r="AN9" s="130"/>
      <c r="AO9" s="130"/>
      <c r="AP9" s="130"/>
      <c r="AQ9" s="130"/>
      <c r="AR9" s="130"/>
      <c r="AS9" s="130"/>
      <c r="AT9" s="130"/>
      <c r="AU9" s="130"/>
      <c r="AV9" s="130"/>
      <c r="AW9" s="130"/>
      <c r="AX9" s="130"/>
      <c r="AY9" s="130"/>
    </row>
    <row r="10" spans="1:51" ht="15" x14ac:dyDescent="0.25">
      <c r="A10" s="141">
        <v>45139</v>
      </c>
      <c r="B10" s="279"/>
      <c r="C10" s="269">
        <v>44</v>
      </c>
      <c r="D10" s="284">
        <v>55</v>
      </c>
      <c r="E10" s="11">
        <v>73.052999999999997</v>
      </c>
      <c r="F10" s="11">
        <v>22.594999999999999</v>
      </c>
      <c r="G10" s="11">
        <v>161.32499999999999</v>
      </c>
      <c r="H10" s="11">
        <v>35.228999999999999</v>
      </c>
      <c r="I10" s="11">
        <v>137.017</v>
      </c>
      <c r="J10" s="11">
        <v>52.555</v>
      </c>
      <c r="K10" s="11">
        <v>65.668999999999997</v>
      </c>
      <c r="L10" s="11">
        <v>102.376</v>
      </c>
      <c r="M10" s="11">
        <v>92.087000000000003</v>
      </c>
      <c r="N10" s="11">
        <v>36.182000000000002</v>
      </c>
      <c r="O10" s="11">
        <v>29.196999999999999</v>
      </c>
      <c r="P10" s="11">
        <v>36.939</v>
      </c>
      <c r="Q10" s="11">
        <v>40.417000000000002</v>
      </c>
      <c r="R10" s="11">
        <v>56.219000000000001</v>
      </c>
      <c r="S10" s="11">
        <v>69.691999999999993</v>
      </c>
      <c r="T10" s="11">
        <v>26.771999999999998</v>
      </c>
      <c r="U10" s="11">
        <v>31.696000000000002</v>
      </c>
      <c r="V10" s="11">
        <v>60.17</v>
      </c>
      <c r="W10" s="11">
        <v>85.988</v>
      </c>
      <c r="X10" s="11">
        <v>73.855000000000004</v>
      </c>
      <c r="Y10" s="11">
        <v>133.572</v>
      </c>
      <c r="Z10" s="11">
        <v>28.48</v>
      </c>
      <c r="AA10" s="11">
        <v>28.863</v>
      </c>
      <c r="AB10" s="11">
        <v>87.623000000000005</v>
      </c>
      <c r="AC10" s="11">
        <v>39.691000000000003</v>
      </c>
      <c r="AD10" s="11">
        <v>45.744999999999997</v>
      </c>
      <c r="AE10" s="11">
        <v>69.867999999999995</v>
      </c>
      <c r="AF10" s="11">
        <v>51.531999999999996</v>
      </c>
      <c r="AG10" s="11">
        <v>86.697999999999993</v>
      </c>
      <c r="AH10" s="111">
        <v>53.780999999999999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41">
        <v>45170</v>
      </c>
      <c r="B11" s="279"/>
      <c r="C11" s="269">
        <v>31</v>
      </c>
      <c r="D11" s="284">
        <v>35</v>
      </c>
      <c r="E11" s="11">
        <v>50.731000000000002</v>
      </c>
      <c r="F11" s="11">
        <v>21.363</v>
      </c>
      <c r="G11" s="11">
        <v>55.972000000000001</v>
      </c>
      <c r="H11" s="11">
        <v>26.446000000000002</v>
      </c>
      <c r="I11" s="11">
        <v>52.841999999999999</v>
      </c>
      <c r="J11" s="11">
        <v>30.331</v>
      </c>
      <c r="K11" s="11">
        <v>47.55</v>
      </c>
      <c r="L11" s="11">
        <v>42.451999999999998</v>
      </c>
      <c r="M11" s="11">
        <v>57.945</v>
      </c>
      <c r="N11" s="11">
        <v>34.331000000000003</v>
      </c>
      <c r="O11" s="11">
        <v>21.640999999999998</v>
      </c>
      <c r="P11" s="11">
        <v>31.486000000000001</v>
      </c>
      <c r="Q11" s="11">
        <v>32.889000000000003</v>
      </c>
      <c r="R11" s="11">
        <v>41.802</v>
      </c>
      <c r="S11" s="11">
        <v>35.668999999999997</v>
      </c>
      <c r="T11" s="11">
        <v>21.675999999999998</v>
      </c>
      <c r="U11" s="11">
        <v>24.341000000000001</v>
      </c>
      <c r="V11" s="11">
        <v>38.488</v>
      </c>
      <c r="W11" s="11">
        <v>38.039000000000001</v>
      </c>
      <c r="X11" s="11">
        <v>38.359000000000002</v>
      </c>
      <c r="Y11" s="11">
        <v>54.018999999999998</v>
      </c>
      <c r="Z11" s="11">
        <v>20.312999999999999</v>
      </c>
      <c r="AA11" s="11">
        <v>28.518000000000001</v>
      </c>
      <c r="AB11" s="11">
        <v>54.845999999999997</v>
      </c>
      <c r="AC11" s="11">
        <v>27.189</v>
      </c>
      <c r="AD11" s="11">
        <v>33.93</v>
      </c>
      <c r="AE11" s="11">
        <v>47.594999999999999</v>
      </c>
      <c r="AF11" s="11">
        <v>30.795999999999999</v>
      </c>
      <c r="AG11" s="11">
        <v>48.914000000000001</v>
      </c>
      <c r="AH11" s="111">
        <v>31.056999999999999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41">
        <v>45200</v>
      </c>
      <c r="B12" s="279"/>
      <c r="C12" s="269">
        <v>39</v>
      </c>
      <c r="D12" s="284">
        <v>45</v>
      </c>
      <c r="E12" s="11">
        <v>43.308999999999997</v>
      </c>
      <c r="F12" s="11">
        <v>25.393999999999998</v>
      </c>
      <c r="G12" s="11">
        <v>54.887999999999998</v>
      </c>
      <c r="H12" s="11">
        <v>43.435000000000002</v>
      </c>
      <c r="I12" s="11">
        <v>57.948999999999998</v>
      </c>
      <c r="J12" s="11">
        <v>39.401000000000003</v>
      </c>
      <c r="K12" s="11">
        <v>58.137</v>
      </c>
      <c r="L12" s="11">
        <v>51.947000000000003</v>
      </c>
      <c r="M12" s="11">
        <v>49.381</v>
      </c>
      <c r="N12" s="11">
        <v>40.1</v>
      </c>
      <c r="O12" s="11">
        <v>28.535</v>
      </c>
      <c r="P12" s="11">
        <v>39.750999999999998</v>
      </c>
      <c r="Q12" s="11">
        <v>33.804000000000002</v>
      </c>
      <c r="R12" s="11">
        <v>48.037999999999997</v>
      </c>
      <c r="S12" s="11">
        <v>44.886000000000003</v>
      </c>
      <c r="T12" s="11">
        <v>44.728999999999999</v>
      </c>
      <c r="U12" s="11">
        <v>47.524000000000001</v>
      </c>
      <c r="V12" s="11">
        <v>43.268000000000001</v>
      </c>
      <c r="W12" s="11">
        <v>49.822000000000003</v>
      </c>
      <c r="X12" s="11">
        <v>38.969000000000001</v>
      </c>
      <c r="Y12" s="11">
        <v>59.709000000000003</v>
      </c>
      <c r="Z12" s="11">
        <v>27.619</v>
      </c>
      <c r="AA12" s="11">
        <v>39.426000000000002</v>
      </c>
      <c r="AB12" s="11">
        <v>119.878</v>
      </c>
      <c r="AC12" s="11">
        <v>42.932000000000002</v>
      </c>
      <c r="AD12" s="11">
        <v>75.097999999999999</v>
      </c>
      <c r="AE12" s="11">
        <v>68.765000000000001</v>
      </c>
      <c r="AF12" s="11">
        <v>40.707000000000001</v>
      </c>
      <c r="AG12" s="11">
        <v>53.756999999999998</v>
      </c>
      <c r="AH12" s="111">
        <v>36.902999999999999</v>
      </c>
      <c r="AI12" s="130"/>
      <c r="AJ12" s="130"/>
      <c r="AK12" s="130"/>
      <c r="AL12" s="130"/>
      <c r="AM12" s="130"/>
      <c r="AN12" s="130"/>
      <c r="AO12" s="130"/>
      <c r="AP12" s="130"/>
      <c r="AQ12" s="130"/>
      <c r="AR12" s="130"/>
      <c r="AS12" s="130"/>
      <c r="AT12" s="130"/>
      <c r="AU12" s="130"/>
      <c r="AV12" s="130"/>
      <c r="AW12" s="130"/>
      <c r="AX12" s="130"/>
      <c r="AY12" s="130"/>
    </row>
    <row r="13" spans="1:51" ht="15" x14ac:dyDescent="0.25">
      <c r="A13" s="141">
        <v>45231</v>
      </c>
      <c r="B13" s="279"/>
      <c r="C13" s="269">
        <v>39</v>
      </c>
      <c r="D13" s="284">
        <v>41</v>
      </c>
      <c r="E13" s="11">
        <v>42.972000000000001</v>
      </c>
      <c r="F13" s="11">
        <v>26.908000000000001</v>
      </c>
      <c r="G13" s="11">
        <v>45.762999999999998</v>
      </c>
      <c r="H13" s="11">
        <v>39.387</v>
      </c>
      <c r="I13" s="11">
        <v>50.968000000000004</v>
      </c>
      <c r="J13" s="11">
        <v>39.914999999999999</v>
      </c>
      <c r="K13" s="11">
        <v>39.798000000000002</v>
      </c>
      <c r="L13" s="11">
        <v>42.191000000000003</v>
      </c>
      <c r="M13" s="11">
        <v>43.616</v>
      </c>
      <c r="N13" s="11">
        <v>35.875</v>
      </c>
      <c r="O13" s="11">
        <v>36.976999999999997</v>
      </c>
      <c r="P13" s="11">
        <v>34.225000000000001</v>
      </c>
      <c r="Q13" s="11">
        <v>34.168999999999997</v>
      </c>
      <c r="R13" s="11">
        <v>48.314999999999998</v>
      </c>
      <c r="S13" s="11">
        <v>40.540999999999997</v>
      </c>
      <c r="T13" s="11">
        <v>34.156999999999996</v>
      </c>
      <c r="U13" s="11">
        <v>39.79</v>
      </c>
      <c r="V13" s="11">
        <v>43.911999999999999</v>
      </c>
      <c r="W13" s="11">
        <v>46.786000000000001</v>
      </c>
      <c r="X13" s="11">
        <v>38.534999999999997</v>
      </c>
      <c r="Y13" s="11">
        <v>51.46</v>
      </c>
      <c r="Z13" s="11">
        <v>34.591000000000001</v>
      </c>
      <c r="AA13" s="11">
        <v>33.567999999999998</v>
      </c>
      <c r="AB13" s="11">
        <v>62.856999999999999</v>
      </c>
      <c r="AC13" s="11">
        <v>34.430999999999997</v>
      </c>
      <c r="AD13" s="11">
        <v>78.400999999999996</v>
      </c>
      <c r="AE13" s="11">
        <v>55.521000000000001</v>
      </c>
      <c r="AF13" s="11">
        <v>40.753</v>
      </c>
      <c r="AG13" s="11">
        <v>44.356000000000002</v>
      </c>
      <c r="AH13" s="111">
        <v>40.616</v>
      </c>
      <c r="AI13" s="130"/>
      <c r="AJ13" s="130"/>
      <c r="AK13" s="130"/>
      <c r="AL13" s="130"/>
      <c r="AM13" s="130"/>
      <c r="AN13" s="130"/>
      <c r="AO13" s="130"/>
      <c r="AP13" s="130"/>
      <c r="AQ13" s="130"/>
      <c r="AR13" s="130"/>
      <c r="AS13" s="130"/>
      <c r="AT13" s="130"/>
      <c r="AU13" s="130"/>
      <c r="AV13" s="130"/>
      <c r="AW13" s="130"/>
      <c r="AX13" s="130"/>
      <c r="AY13" s="130"/>
    </row>
    <row r="14" spans="1:51" ht="15" x14ac:dyDescent="0.25">
      <c r="A14" s="141">
        <v>45261</v>
      </c>
      <c r="B14" s="279"/>
      <c r="C14" s="269">
        <v>32</v>
      </c>
      <c r="D14" s="284">
        <v>32</v>
      </c>
      <c r="E14" s="11">
        <v>37.228000000000002</v>
      </c>
      <c r="F14" s="11">
        <v>23.219000000000001</v>
      </c>
      <c r="G14" s="11">
        <v>38.848999999999997</v>
      </c>
      <c r="H14" s="11">
        <v>31.984999999999999</v>
      </c>
      <c r="I14" s="11">
        <v>49.476999999999997</v>
      </c>
      <c r="J14" s="11">
        <v>37.679000000000002</v>
      </c>
      <c r="K14" s="11">
        <v>31.620999999999999</v>
      </c>
      <c r="L14" s="11">
        <v>37.189</v>
      </c>
      <c r="M14" s="11">
        <v>38.023000000000003</v>
      </c>
      <c r="N14" s="11">
        <v>29.600999999999999</v>
      </c>
      <c r="O14" s="11">
        <v>28.745999999999999</v>
      </c>
      <c r="P14" s="11">
        <v>28.518999999999998</v>
      </c>
      <c r="Q14" s="11">
        <v>29.47</v>
      </c>
      <c r="R14" s="11">
        <v>34.473999999999997</v>
      </c>
      <c r="S14" s="11">
        <v>35.475000000000001</v>
      </c>
      <c r="T14" s="11">
        <v>29.706</v>
      </c>
      <c r="U14" s="11">
        <v>29.433</v>
      </c>
      <c r="V14" s="11">
        <v>35.18</v>
      </c>
      <c r="W14" s="11">
        <v>37.835000000000001</v>
      </c>
      <c r="X14" s="11">
        <v>32.637999999999998</v>
      </c>
      <c r="Y14" s="11">
        <v>42.05</v>
      </c>
      <c r="Z14" s="11">
        <v>29.088999999999999</v>
      </c>
      <c r="AA14" s="11">
        <v>27.023</v>
      </c>
      <c r="AB14" s="11">
        <v>48.475000000000001</v>
      </c>
      <c r="AC14" s="11">
        <v>28.401</v>
      </c>
      <c r="AD14" s="11">
        <v>44.174999999999997</v>
      </c>
      <c r="AE14" s="11">
        <v>49.835999999999999</v>
      </c>
      <c r="AF14" s="11">
        <v>33.926000000000002</v>
      </c>
      <c r="AG14" s="11">
        <v>37.396000000000001</v>
      </c>
      <c r="AH14" s="111">
        <v>34.411999999999999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141">
        <v>45292</v>
      </c>
      <c r="B15" s="279"/>
      <c r="C15" s="269">
        <v>29</v>
      </c>
      <c r="D15" s="284">
        <v>31</v>
      </c>
      <c r="E15" s="11">
        <v>32.012999999999998</v>
      </c>
      <c r="F15" s="11">
        <v>20.873999999999999</v>
      </c>
      <c r="G15" s="11">
        <v>33.881999999999998</v>
      </c>
      <c r="H15" s="11">
        <v>27.885000000000002</v>
      </c>
      <c r="I15" s="11">
        <v>39.17</v>
      </c>
      <c r="J15" s="11">
        <v>37.89</v>
      </c>
      <c r="K15" s="11">
        <v>27.105</v>
      </c>
      <c r="L15" s="11">
        <v>31.65</v>
      </c>
      <c r="M15" s="11">
        <v>33.387</v>
      </c>
      <c r="N15" s="11">
        <v>25.785</v>
      </c>
      <c r="O15" s="11">
        <v>24.010999999999999</v>
      </c>
      <c r="P15" s="11">
        <v>24.890999999999998</v>
      </c>
      <c r="Q15" s="11">
        <v>26.218</v>
      </c>
      <c r="R15" s="11">
        <v>28.946000000000002</v>
      </c>
      <c r="S15" s="11">
        <v>34.844000000000001</v>
      </c>
      <c r="T15" s="11">
        <v>27.518000000000001</v>
      </c>
      <c r="U15" s="11">
        <v>24.515000000000001</v>
      </c>
      <c r="V15" s="11">
        <v>31.913</v>
      </c>
      <c r="W15" s="11">
        <v>32.518999999999998</v>
      </c>
      <c r="X15" s="11">
        <v>29.405000000000001</v>
      </c>
      <c r="Y15" s="11">
        <v>37.731999999999999</v>
      </c>
      <c r="Z15" s="11">
        <v>24.47</v>
      </c>
      <c r="AA15" s="11">
        <v>23.891999999999999</v>
      </c>
      <c r="AB15" s="11">
        <v>43.860999999999997</v>
      </c>
      <c r="AC15" s="11">
        <v>25.164999999999999</v>
      </c>
      <c r="AD15" s="11">
        <v>35.356999999999999</v>
      </c>
      <c r="AE15" s="11">
        <v>42.488999999999997</v>
      </c>
      <c r="AF15" s="11">
        <v>29.643000000000001</v>
      </c>
      <c r="AG15" s="11">
        <v>32.441000000000003</v>
      </c>
      <c r="AH15" s="111">
        <v>29.329000000000001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41">
        <v>45323</v>
      </c>
      <c r="B16" s="279"/>
      <c r="C16" s="269">
        <v>27</v>
      </c>
      <c r="D16" s="284">
        <v>29</v>
      </c>
      <c r="E16" s="11">
        <v>28.600999999999999</v>
      </c>
      <c r="F16" s="11">
        <v>20.152000000000001</v>
      </c>
      <c r="G16" s="11">
        <v>29.669</v>
      </c>
      <c r="H16" s="11">
        <v>36.619999999999997</v>
      </c>
      <c r="I16" s="11">
        <v>43.386000000000003</v>
      </c>
      <c r="J16" s="11">
        <v>31.782</v>
      </c>
      <c r="K16" s="11">
        <v>23.937000000000001</v>
      </c>
      <c r="L16" s="11">
        <v>29.885999999999999</v>
      </c>
      <c r="M16" s="11">
        <v>33.731999999999999</v>
      </c>
      <c r="N16" s="11">
        <v>23.317</v>
      </c>
      <c r="O16" s="11">
        <v>21.542000000000002</v>
      </c>
      <c r="P16" s="11">
        <v>30.994</v>
      </c>
      <c r="Q16" s="11">
        <v>24.713000000000001</v>
      </c>
      <c r="R16" s="11">
        <v>26.478999999999999</v>
      </c>
      <c r="S16" s="11">
        <v>30.242000000000001</v>
      </c>
      <c r="T16" s="11">
        <v>26.675999999999998</v>
      </c>
      <c r="U16" s="11">
        <v>21.539000000000001</v>
      </c>
      <c r="V16" s="11">
        <v>30.646999999999998</v>
      </c>
      <c r="W16" s="11">
        <v>28.379000000000001</v>
      </c>
      <c r="X16" s="11">
        <v>28.125</v>
      </c>
      <c r="Y16" s="11">
        <v>35.402000000000001</v>
      </c>
      <c r="Z16" s="11">
        <v>22.385999999999999</v>
      </c>
      <c r="AA16" s="11">
        <v>28.885999999999999</v>
      </c>
      <c r="AB16" s="11">
        <v>47.457000000000001</v>
      </c>
      <c r="AC16" s="11">
        <v>31.763000000000002</v>
      </c>
      <c r="AD16" s="11">
        <v>47.375999999999998</v>
      </c>
      <c r="AE16" s="11">
        <v>38.909999999999997</v>
      </c>
      <c r="AF16" s="11">
        <v>29.623000000000001</v>
      </c>
      <c r="AG16" s="11">
        <v>29.45</v>
      </c>
      <c r="AH16" s="111">
        <v>30.135999999999999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141">
        <v>45352</v>
      </c>
      <c r="B17" s="279"/>
      <c r="C17" s="269">
        <v>43</v>
      </c>
      <c r="D17" s="284">
        <v>51</v>
      </c>
      <c r="E17" s="11">
        <v>50.05</v>
      </c>
      <c r="F17" s="11">
        <v>41.536999999999999</v>
      </c>
      <c r="G17" s="11">
        <v>50.901000000000003</v>
      </c>
      <c r="H17" s="11">
        <v>65.013999999999996</v>
      </c>
      <c r="I17" s="11">
        <v>58.372999999999998</v>
      </c>
      <c r="J17" s="11">
        <v>54.344999999999999</v>
      </c>
      <c r="K17" s="11">
        <v>42.753999999999998</v>
      </c>
      <c r="L17" s="11">
        <v>46.363999999999997</v>
      </c>
      <c r="M17" s="11">
        <v>42.747999999999998</v>
      </c>
      <c r="N17" s="11">
        <v>36.146999999999998</v>
      </c>
      <c r="O17" s="11">
        <v>29.753</v>
      </c>
      <c r="P17" s="11">
        <v>38.671999999999997</v>
      </c>
      <c r="Q17" s="11">
        <v>56.021999999999998</v>
      </c>
      <c r="R17" s="11">
        <v>46.731999999999999</v>
      </c>
      <c r="S17" s="11">
        <v>38.206000000000003</v>
      </c>
      <c r="T17" s="11">
        <v>61.015000000000001</v>
      </c>
      <c r="U17" s="11">
        <v>29.132000000000001</v>
      </c>
      <c r="V17" s="11">
        <v>49.262</v>
      </c>
      <c r="W17" s="11">
        <v>37.847999999999999</v>
      </c>
      <c r="X17" s="11">
        <v>35.110999999999997</v>
      </c>
      <c r="Y17" s="11">
        <v>63.814999999999998</v>
      </c>
      <c r="Z17" s="11">
        <v>35.874000000000002</v>
      </c>
      <c r="AA17" s="11">
        <v>41.091999999999999</v>
      </c>
      <c r="AB17" s="11">
        <v>77.997</v>
      </c>
      <c r="AC17" s="11">
        <v>49.823999999999998</v>
      </c>
      <c r="AD17" s="11">
        <v>129.19399999999999</v>
      </c>
      <c r="AE17" s="11">
        <v>45.191000000000003</v>
      </c>
      <c r="AF17" s="11">
        <v>43.381</v>
      </c>
      <c r="AG17" s="11">
        <v>46.734999999999999</v>
      </c>
      <c r="AH17" s="111">
        <v>36.505000000000003</v>
      </c>
      <c r="AI17" s="130"/>
      <c r="AJ17" s="130"/>
      <c r="AK17" s="130"/>
      <c r="AL17" s="130"/>
      <c r="AM17" s="130"/>
      <c r="AN17" s="130"/>
      <c r="AO17" s="130"/>
      <c r="AP17" s="130"/>
      <c r="AQ17" s="130"/>
      <c r="AR17" s="130"/>
      <c r="AS17" s="130"/>
      <c r="AT17" s="130"/>
      <c r="AU17" s="130"/>
      <c r="AV17" s="130"/>
      <c r="AW17" s="130"/>
      <c r="AX17" s="130"/>
      <c r="AY17" s="130"/>
    </row>
    <row r="18" spans="1:51" ht="15" x14ac:dyDescent="0.25">
      <c r="A18" s="141">
        <v>45383</v>
      </c>
      <c r="B18" s="279"/>
      <c r="C18" s="269">
        <v>65</v>
      </c>
      <c r="D18" s="284">
        <v>77</v>
      </c>
      <c r="E18" s="11">
        <v>66.453999999999994</v>
      </c>
      <c r="F18" s="11">
        <v>62.462000000000003</v>
      </c>
      <c r="G18" s="11">
        <v>90.566000000000003</v>
      </c>
      <c r="H18" s="11">
        <v>64.009</v>
      </c>
      <c r="I18" s="11">
        <v>114.09099999999999</v>
      </c>
      <c r="J18" s="11">
        <v>81.942999999999998</v>
      </c>
      <c r="K18" s="11">
        <v>71.236999999999995</v>
      </c>
      <c r="L18" s="11">
        <v>63.261000000000003</v>
      </c>
      <c r="M18" s="11">
        <v>78.007999999999996</v>
      </c>
      <c r="N18" s="11">
        <v>46.024000000000001</v>
      </c>
      <c r="O18" s="11">
        <v>59.491</v>
      </c>
      <c r="P18" s="11">
        <v>62.594000000000001</v>
      </c>
      <c r="Q18" s="11">
        <v>109.414</v>
      </c>
      <c r="R18" s="11">
        <v>70.100999999999999</v>
      </c>
      <c r="S18" s="11">
        <v>98.274000000000001</v>
      </c>
      <c r="T18" s="11">
        <v>63.703000000000003</v>
      </c>
      <c r="U18" s="11">
        <v>33.420999999999999</v>
      </c>
      <c r="V18" s="11">
        <v>78.521000000000001</v>
      </c>
      <c r="W18" s="11">
        <v>52.14</v>
      </c>
      <c r="X18" s="11">
        <v>59.194000000000003</v>
      </c>
      <c r="Y18" s="11">
        <v>125.375</v>
      </c>
      <c r="Z18" s="11">
        <v>42.284999999999997</v>
      </c>
      <c r="AA18" s="11">
        <v>71.945999999999998</v>
      </c>
      <c r="AB18" s="11">
        <v>83.06</v>
      </c>
      <c r="AC18" s="11">
        <v>78.313999999999993</v>
      </c>
      <c r="AD18" s="11">
        <v>250.435</v>
      </c>
      <c r="AE18" s="11">
        <v>78.95</v>
      </c>
      <c r="AF18" s="11">
        <v>96.209000000000003</v>
      </c>
      <c r="AG18" s="11">
        <v>64.474999999999994</v>
      </c>
      <c r="AH18" s="111">
        <v>57.584000000000003</v>
      </c>
      <c r="AI18" s="130"/>
      <c r="AJ18" s="130"/>
      <c r="AK18" s="130"/>
      <c r="AL18" s="130"/>
      <c r="AM18" s="130"/>
      <c r="AN18" s="130"/>
      <c r="AO18" s="130"/>
      <c r="AP18" s="130"/>
      <c r="AQ18" s="130"/>
      <c r="AR18" s="130"/>
      <c r="AS18" s="130"/>
      <c r="AT18" s="130"/>
      <c r="AU18" s="130"/>
      <c r="AV18" s="130"/>
      <c r="AW18" s="130"/>
      <c r="AX18" s="130"/>
      <c r="AY18" s="130"/>
    </row>
    <row r="19" spans="1:51" ht="15" x14ac:dyDescent="0.25">
      <c r="A19" s="141">
        <v>45413</v>
      </c>
      <c r="B19" s="279"/>
      <c r="C19" s="269">
        <v>116</v>
      </c>
      <c r="D19" s="284">
        <v>166</v>
      </c>
      <c r="E19" s="11">
        <v>155.02199999999999</v>
      </c>
      <c r="F19" s="11">
        <v>185.95599999999999</v>
      </c>
      <c r="G19" s="11">
        <v>192.31200000000001</v>
      </c>
      <c r="H19" s="11">
        <v>65.510999999999996</v>
      </c>
      <c r="I19" s="11">
        <v>156.48400000000001</v>
      </c>
      <c r="J19" s="11">
        <v>318.33100000000002</v>
      </c>
      <c r="K19" s="11">
        <v>140.62700000000001</v>
      </c>
      <c r="L19" s="11">
        <v>172.70500000000001</v>
      </c>
      <c r="M19" s="11">
        <v>166.721</v>
      </c>
      <c r="N19" s="11">
        <v>102.498</v>
      </c>
      <c r="O19" s="11">
        <v>58.36</v>
      </c>
      <c r="P19" s="11">
        <v>72.474000000000004</v>
      </c>
      <c r="Q19" s="11">
        <v>105.928</v>
      </c>
      <c r="R19" s="11">
        <v>134.124</v>
      </c>
      <c r="S19" s="11">
        <v>237.816</v>
      </c>
      <c r="T19" s="11">
        <v>160.12899999999999</v>
      </c>
      <c r="U19" s="11">
        <v>110.706</v>
      </c>
      <c r="V19" s="11">
        <v>137.94300000000001</v>
      </c>
      <c r="W19" s="11">
        <v>28.347000000000001</v>
      </c>
      <c r="X19" s="11">
        <v>150.208</v>
      </c>
      <c r="Y19" s="11">
        <v>170.905</v>
      </c>
      <c r="Z19" s="11">
        <v>65.558999999999997</v>
      </c>
      <c r="AA19" s="11">
        <v>193.029</v>
      </c>
      <c r="AB19" s="11">
        <v>190.18700000000001</v>
      </c>
      <c r="AC19" s="11">
        <v>121.175</v>
      </c>
      <c r="AD19" s="11">
        <v>373.16800000000001</v>
      </c>
      <c r="AE19" s="11">
        <v>265.84699999999998</v>
      </c>
      <c r="AF19" s="11">
        <v>82.165000000000006</v>
      </c>
      <c r="AG19" s="11">
        <v>129.44999999999999</v>
      </c>
      <c r="AH19" s="111">
        <v>76.228999999999999</v>
      </c>
      <c r="AI19" s="130"/>
      <c r="AJ19" s="130"/>
      <c r="AK19" s="130"/>
      <c r="AL19" s="130"/>
      <c r="AM19" s="130"/>
      <c r="AN19" s="130"/>
      <c r="AO19" s="130"/>
      <c r="AP19" s="130"/>
      <c r="AQ19" s="130"/>
      <c r="AR19" s="130"/>
      <c r="AS19" s="130"/>
      <c r="AT19" s="130"/>
      <c r="AU19" s="130"/>
      <c r="AV19" s="130"/>
      <c r="AW19" s="130"/>
      <c r="AX19" s="130"/>
      <c r="AY19" s="130"/>
    </row>
    <row r="20" spans="1:51" ht="15" x14ac:dyDescent="0.25">
      <c r="A20" s="141">
        <v>45444</v>
      </c>
      <c r="B20" s="279"/>
      <c r="C20" s="269">
        <v>201</v>
      </c>
      <c r="D20" s="284">
        <v>301</v>
      </c>
      <c r="E20" s="11">
        <v>61.293999999999997</v>
      </c>
      <c r="F20" s="11">
        <v>352.98399999999998</v>
      </c>
      <c r="G20" s="11">
        <v>154.458</v>
      </c>
      <c r="H20" s="11">
        <v>429.28399999999999</v>
      </c>
      <c r="I20" s="11">
        <v>585.65599999999995</v>
      </c>
      <c r="J20" s="11">
        <v>693.245</v>
      </c>
      <c r="K20" s="11">
        <v>288.22000000000003</v>
      </c>
      <c r="L20" s="11">
        <v>533.92399999999998</v>
      </c>
      <c r="M20" s="11">
        <v>217.71700000000001</v>
      </c>
      <c r="N20" s="11">
        <v>122.94799999999999</v>
      </c>
      <c r="O20" s="11">
        <v>199.875</v>
      </c>
      <c r="P20" s="11">
        <v>218.81299999999999</v>
      </c>
      <c r="Q20" s="11">
        <v>251.548</v>
      </c>
      <c r="R20" s="11">
        <v>360.33</v>
      </c>
      <c r="S20" s="11">
        <v>272.07400000000001</v>
      </c>
      <c r="T20" s="11">
        <v>61.345999999999997</v>
      </c>
      <c r="U20" s="11">
        <v>279.45999999999998</v>
      </c>
      <c r="V20" s="11">
        <v>451.82799999999997</v>
      </c>
      <c r="W20" s="11">
        <v>205.38499999999999</v>
      </c>
      <c r="X20" s="11">
        <v>411.46199999999999</v>
      </c>
      <c r="Y20" s="11">
        <v>205.02</v>
      </c>
      <c r="Z20" s="11">
        <v>94.552000000000007</v>
      </c>
      <c r="AA20" s="11">
        <v>447.94400000000002</v>
      </c>
      <c r="AB20" s="11">
        <v>300.26299999999998</v>
      </c>
      <c r="AC20" s="11">
        <v>274.11200000000002</v>
      </c>
      <c r="AD20" s="11">
        <v>717.81899999999996</v>
      </c>
      <c r="AE20" s="11">
        <v>439.13400000000001</v>
      </c>
      <c r="AF20" s="11">
        <v>261.41199999999998</v>
      </c>
      <c r="AG20" s="11">
        <v>349.52100000000002</v>
      </c>
      <c r="AH20" s="111">
        <v>325.30500000000001</v>
      </c>
      <c r="AI20" s="130"/>
      <c r="AJ20" s="130"/>
      <c r="AK20" s="130"/>
      <c r="AL20" s="130"/>
      <c r="AM20" s="130"/>
      <c r="AN20" s="130"/>
      <c r="AO20" s="130"/>
      <c r="AP20" s="130"/>
      <c r="AQ20" s="130"/>
      <c r="AR20" s="130"/>
      <c r="AS20" s="130"/>
      <c r="AT20" s="130"/>
      <c r="AU20" s="130"/>
      <c r="AV20" s="130"/>
      <c r="AW20" s="130"/>
      <c r="AX20" s="130"/>
      <c r="AY20" s="130"/>
    </row>
    <row r="21" spans="1:51" ht="15" x14ac:dyDescent="0.25">
      <c r="A21" s="141">
        <v>45474</v>
      </c>
      <c r="B21" s="279"/>
      <c r="C21" s="269">
        <v>90</v>
      </c>
      <c r="D21" s="284">
        <v>146</v>
      </c>
      <c r="E21" s="11">
        <v>34.713999999999999</v>
      </c>
      <c r="F21" s="11">
        <v>228.739</v>
      </c>
      <c r="G21" s="11">
        <v>31.265999999999998</v>
      </c>
      <c r="H21" s="11">
        <v>421.20100000000002</v>
      </c>
      <c r="I21" s="11">
        <v>288.678</v>
      </c>
      <c r="J21" s="11">
        <v>312.32100000000003</v>
      </c>
      <c r="K21" s="11">
        <v>343.03800000000001</v>
      </c>
      <c r="L21" s="11">
        <v>325.404</v>
      </c>
      <c r="M21" s="11">
        <v>66.992000000000004</v>
      </c>
      <c r="N21" s="11">
        <v>33.847999999999999</v>
      </c>
      <c r="O21" s="11">
        <v>79.781999999999996</v>
      </c>
      <c r="P21" s="11">
        <v>77.376000000000005</v>
      </c>
      <c r="Q21" s="11">
        <v>172.70599999999999</v>
      </c>
      <c r="R21" s="11">
        <v>259.99700000000001</v>
      </c>
      <c r="S21" s="11">
        <v>76.037000000000006</v>
      </c>
      <c r="T21" s="11">
        <v>10.965</v>
      </c>
      <c r="U21" s="11">
        <v>198.232</v>
      </c>
      <c r="V21" s="11">
        <v>351.49900000000002</v>
      </c>
      <c r="W21" s="11">
        <v>171.565</v>
      </c>
      <c r="X21" s="11">
        <v>615.202</v>
      </c>
      <c r="Y21" s="11">
        <v>73.197999999999993</v>
      </c>
      <c r="Z21" s="11">
        <v>37.779000000000003</v>
      </c>
      <c r="AA21" s="11">
        <v>284.68299999999999</v>
      </c>
      <c r="AB21" s="11">
        <v>136.541</v>
      </c>
      <c r="AC21" s="11">
        <v>90.873999999999995</v>
      </c>
      <c r="AD21" s="11">
        <v>363.69900000000001</v>
      </c>
      <c r="AE21" s="11">
        <v>187.49799999999999</v>
      </c>
      <c r="AF21" s="11">
        <v>212.11699999999999</v>
      </c>
      <c r="AG21" s="11">
        <v>172.964</v>
      </c>
      <c r="AH21" s="111">
        <v>170.82300000000001</v>
      </c>
      <c r="AI21" s="130"/>
      <c r="AJ21" s="130"/>
      <c r="AK21" s="130"/>
      <c r="AL21" s="130"/>
      <c r="AM21" s="130"/>
      <c r="AN21" s="130"/>
      <c r="AO21" s="130"/>
      <c r="AP21" s="130"/>
      <c r="AQ21" s="130"/>
      <c r="AR21" s="130"/>
      <c r="AS21" s="130"/>
      <c r="AT21" s="130"/>
      <c r="AU21" s="130"/>
      <c r="AV21" s="130"/>
      <c r="AW21" s="130"/>
      <c r="AX21" s="130"/>
      <c r="AY21" s="130"/>
    </row>
    <row r="22" spans="1:51" ht="15" x14ac:dyDescent="0.25">
      <c r="A22" s="141">
        <v>45505</v>
      </c>
      <c r="B22" s="279"/>
      <c r="C22" s="269">
        <v>42</v>
      </c>
      <c r="D22" s="284">
        <v>59</v>
      </c>
      <c r="E22" s="11">
        <v>22.277000000000001</v>
      </c>
      <c r="F22" s="11">
        <v>179.434</v>
      </c>
      <c r="G22" s="11">
        <v>27.984000000000002</v>
      </c>
      <c r="H22" s="11">
        <v>147.63</v>
      </c>
      <c r="I22" s="11">
        <v>92.32</v>
      </c>
      <c r="J22" s="11">
        <v>150.697</v>
      </c>
      <c r="K22" s="11">
        <v>111.578</v>
      </c>
      <c r="L22" s="11">
        <v>113.449</v>
      </c>
      <c r="M22" s="11">
        <v>38.508000000000003</v>
      </c>
      <c r="N22" s="11">
        <v>22.091000000000001</v>
      </c>
      <c r="O22" s="11">
        <v>35.685000000000002</v>
      </c>
      <c r="P22" s="11">
        <v>35.953000000000003</v>
      </c>
      <c r="Q22" s="11">
        <v>68.772000000000006</v>
      </c>
      <c r="R22" s="11">
        <v>84.372</v>
      </c>
      <c r="S22" s="11">
        <v>45.554000000000002</v>
      </c>
      <c r="T22" s="11">
        <v>26.657</v>
      </c>
      <c r="U22" s="11">
        <v>63.387999999999998</v>
      </c>
      <c r="V22" s="11">
        <v>109.88500000000001</v>
      </c>
      <c r="W22" s="11">
        <v>58.847999999999999</v>
      </c>
      <c r="X22" s="11">
        <v>179.56800000000001</v>
      </c>
      <c r="Y22" s="11">
        <v>37.923999999999999</v>
      </c>
      <c r="Z22" s="11">
        <v>23.83</v>
      </c>
      <c r="AA22" s="11">
        <v>98.494</v>
      </c>
      <c r="AB22" s="11">
        <v>54.084000000000003</v>
      </c>
      <c r="AC22" s="11">
        <v>43.466999999999999</v>
      </c>
      <c r="AD22" s="11">
        <v>118.111</v>
      </c>
      <c r="AE22" s="11">
        <v>68.733000000000004</v>
      </c>
      <c r="AF22" s="11">
        <v>79.076999999999998</v>
      </c>
      <c r="AG22" s="11">
        <v>61.716000000000001</v>
      </c>
      <c r="AH22" s="111">
        <v>74.103999999999999</v>
      </c>
      <c r="AI22" s="130"/>
      <c r="AJ22" s="130"/>
      <c r="AK22" s="130"/>
      <c r="AL22" s="130"/>
      <c r="AM22" s="130"/>
      <c r="AN22" s="130"/>
      <c r="AO22" s="130"/>
      <c r="AP22" s="130"/>
      <c r="AQ22" s="130"/>
      <c r="AR22" s="130"/>
      <c r="AS22" s="130"/>
      <c r="AT22" s="130"/>
      <c r="AU22" s="130"/>
      <c r="AV22" s="130"/>
      <c r="AW22" s="130"/>
      <c r="AX22" s="130"/>
      <c r="AY22" s="130"/>
    </row>
    <row r="23" spans="1:51" ht="15" x14ac:dyDescent="0.25">
      <c r="A23" s="141">
        <v>45536</v>
      </c>
      <c r="B23" s="279"/>
      <c r="C23" s="269">
        <v>32</v>
      </c>
      <c r="D23" s="284">
        <v>39</v>
      </c>
      <c r="E23" s="11">
        <v>25.361000000000001</v>
      </c>
      <c r="F23" s="11">
        <v>69.141999999999996</v>
      </c>
      <c r="G23" s="11">
        <v>26.439</v>
      </c>
      <c r="H23" s="11">
        <v>63.758000000000003</v>
      </c>
      <c r="I23" s="11">
        <v>55.627000000000002</v>
      </c>
      <c r="J23" s="11">
        <v>94.745000000000005</v>
      </c>
      <c r="K23" s="11">
        <v>53.393000000000001</v>
      </c>
      <c r="L23" s="11">
        <v>78.325999999999993</v>
      </c>
      <c r="M23" s="11">
        <v>42.741</v>
      </c>
      <c r="N23" s="11">
        <v>20.533999999999999</v>
      </c>
      <c r="O23" s="11">
        <v>36.200000000000003</v>
      </c>
      <c r="P23" s="11">
        <v>35.548000000000002</v>
      </c>
      <c r="Q23" s="11">
        <v>55.195</v>
      </c>
      <c r="R23" s="11">
        <v>47.213000000000001</v>
      </c>
      <c r="S23" s="11">
        <v>37.387999999999998</v>
      </c>
      <c r="T23" s="11">
        <v>25.341999999999999</v>
      </c>
      <c r="U23" s="11">
        <v>47.128999999999998</v>
      </c>
      <c r="V23" s="11">
        <v>53.048999999999999</v>
      </c>
      <c r="W23" s="11">
        <v>38.533000000000001</v>
      </c>
      <c r="X23" s="11">
        <v>79.271000000000001</v>
      </c>
      <c r="Y23" s="11">
        <v>29.734000000000002</v>
      </c>
      <c r="Z23" s="11">
        <v>29.821000000000002</v>
      </c>
      <c r="AA23" s="11">
        <v>68.281999999999996</v>
      </c>
      <c r="AB23" s="11">
        <v>41.648000000000003</v>
      </c>
      <c r="AC23" s="11">
        <v>38.408000000000001</v>
      </c>
      <c r="AD23" s="11">
        <v>80.718999999999994</v>
      </c>
      <c r="AE23" s="11">
        <v>43.527999999999999</v>
      </c>
      <c r="AF23" s="11">
        <v>54.529000000000003</v>
      </c>
      <c r="AG23" s="11">
        <v>40.506</v>
      </c>
      <c r="AH23" s="111">
        <v>59.875999999999998</v>
      </c>
      <c r="AI23" s="130"/>
      <c r="AJ23" s="130"/>
      <c r="AK23" s="130"/>
      <c r="AL23" s="130"/>
      <c r="AM23" s="130"/>
      <c r="AN23" s="130"/>
      <c r="AO23" s="130"/>
      <c r="AP23" s="130"/>
      <c r="AQ23" s="130"/>
      <c r="AR23" s="130"/>
      <c r="AS23" s="130"/>
      <c r="AT23" s="130"/>
      <c r="AU23" s="130"/>
      <c r="AV23" s="130"/>
      <c r="AW23" s="130"/>
      <c r="AX23" s="130"/>
      <c r="AY23" s="130"/>
    </row>
    <row r="24" spans="1:51" ht="15" x14ac:dyDescent="0.25">
      <c r="A24" s="141">
        <v>45566</v>
      </c>
      <c r="B24" s="279"/>
      <c r="C24" s="269">
        <v>40</v>
      </c>
      <c r="D24" s="284">
        <v>45</v>
      </c>
      <c r="E24" s="11">
        <v>24.128</v>
      </c>
      <c r="F24" s="11">
        <v>53.145000000000003</v>
      </c>
      <c r="G24" s="11">
        <v>37.688000000000002</v>
      </c>
      <c r="H24" s="11">
        <v>55.293999999999997</v>
      </c>
      <c r="I24" s="11">
        <v>52.594000000000001</v>
      </c>
      <c r="J24" s="11">
        <v>81.869</v>
      </c>
      <c r="K24" s="11">
        <v>51.673000000000002</v>
      </c>
      <c r="L24" s="11">
        <v>51.539000000000001</v>
      </c>
      <c r="M24" s="11">
        <v>39.9</v>
      </c>
      <c r="N24" s="11">
        <v>23.015000000000001</v>
      </c>
      <c r="O24" s="11">
        <v>36.628999999999998</v>
      </c>
      <c r="P24" s="11">
        <v>28.959</v>
      </c>
      <c r="Q24" s="11">
        <v>49.957000000000001</v>
      </c>
      <c r="R24" s="11">
        <v>46.439</v>
      </c>
      <c r="S24" s="11">
        <v>53.253999999999998</v>
      </c>
      <c r="T24" s="11">
        <v>42.137</v>
      </c>
      <c r="U24" s="11">
        <v>40.773000000000003</v>
      </c>
      <c r="V24" s="11">
        <v>52.392000000000003</v>
      </c>
      <c r="W24" s="11">
        <v>32.963999999999999</v>
      </c>
      <c r="X24" s="11">
        <v>67.733000000000004</v>
      </c>
      <c r="Y24" s="11">
        <v>31.196000000000002</v>
      </c>
      <c r="Z24" s="11">
        <v>34.128999999999998</v>
      </c>
      <c r="AA24" s="11">
        <v>114.735</v>
      </c>
      <c r="AB24" s="11">
        <v>48.874000000000002</v>
      </c>
      <c r="AC24" s="11">
        <v>71.242999999999995</v>
      </c>
      <c r="AD24" s="11">
        <v>84.814999999999998</v>
      </c>
      <c r="AE24" s="11">
        <v>44.411000000000001</v>
      </c>
      <c r="AF24" s="11">
        <v>48.256999999999998</v>
      </c>
      <c r="AG24" s="11">
        <v>37.991</v>
      </c>
      <c r="AH24" s="111">
        <v>40.238</v>
      </c>
      <c r="AI24" s="130"/>
      <c r="AJ24" s="130"/>
      <c r="AK24" s="130"/>
      <c r="AL24" s="130"/>
      <c r="AM24" s="130"/>
      <c r="AN24" s="130"/>
      <c r="AO24" s="130"/>
      <c r="AP24" s="130"/>
      <c r="AQ24" s="130"/>
      <c r="AR24" s="130"/>
      <c r="AS24" s="130"/>
      <c r="AT24" s="130"/>
      <c r="AU24" s="130"/>
      <c r="AV24" s="130"/>
      <c r="AW24" s="130"/>
      <c r="AX24" s="130"/>
      <c r="AY24" s="130"/>
    </row>
    <row r="25" spans="1:51" ht="15" x14ac:dyDescent="0.25">
      <c r="A25" s="141">
        <v>45597</v>
      </c>
      <c r="B25" s="279"/>
      <c r="C25" s="269">
        <v>39</v>
      </c>
      <c r="D25" s="284">
        <v>42</v>
      </c>
      <c r="E25" s="11">
        <v>25.933</v>
      </c>
      <c r="F25" s="11">
        <v>44.28</v>
      </c>
      <c r="G25" s="11">
        <v>34.402000000000001</v>
      </c>
      <c r="H25" s="11">
        <v>49.057000000000002</v>
      </c>
      <c r="I25" s="11">
        <v>50.637999999999998</v>
      </c>
      <c r="J25" s="11">
        <v>56.372</v>
      </c>
      <c r="K25" s="11">
        <v>41.863</v>
      </c>
      <c r="L25" s="11">
        <v>45.396000000000001</v>
      </c>
      <c r="M25" s="11">
        <v>35.600999999999999</v>
      </c>
      <c r="N25" s="11">
        <v>32.097000000000001</v>
      </c>
      <c r="O25" s="11">
        <v>31.585000000000001</v>
      </c>
      <c r="P25" s="11">
        <v>30.091000000000001</v>
      </c>
      <c r="Q25" s="11">
        <v>49.258000000000003</v>
      </c>
      <c r="R25" s="11">
        <v>41.59</v>
      </c>
      <c r="S25" s="11">
        <v>40.386000000000003</v>
      </c>
      <c r="T25" s="11">
        <v>35.031999999999996</v>
      </c>
      <c r="U25" s="11">
        <v>42.145000000000003</v>
      </c>
      <c r="V25" s="11">
        <v>48.542000000000002</v>
      </c>
      <c r="W25" s="11">
        <v>33.948</v>
      </c>
      <c r="X25" s="11">
        <v>56.601999999999997</v>
      </c>
      <c r="Y25" s="11">
        <v>37.67</v>
      </c>
      <c r="Z25" s="11">
        <v>29.402999999999999</v>
      </c>
      <c r="AA25" s="11">
        <v>60.097000000000001</v>
      </c>
      <c r="AB25" s="11">
        <v>39.078000000000003</v>
      </c>
      <c r="AC25" s="11">
        <v>72.254999999999995</v>
      </c>
      <c r="AD25" s="11">
        <v>67.331999999999994</v>
      </c>
      <c r="AE25" s="11">
        <v>43.100999999999999</v>
      </c>
      <c r="AF25" s="11">
        <v>40.308999999999997</v>
      </c>
      <c r="AG25" s="11">
        <v>41.363999999999997</v>
      </c>
      <c r="AH25" s="111">
        <v>40.508000000000003</v>
      </c>
      <c r="AI25" s="130"/>
      <c r="AJ25" s="130"/>
      <c r="AK25" s="130"/>
      <c r="AL25" s="130"/>
      <c r="AM25" s="130"/>
      <c r="AN25" s="130"/>
      <c r="AO25" s="130"/>
      <c r="AP25" s="130"/>
      <c r="AQ25" s="130"/>
      <c r="AR25" s="130"/>
      <c r="AS25" s="130"/>
      <c r="AT25" s="130"/>
      <c r="AU25" s="130"/>
      <c r="AV25" s="130"/>
      <c r="AW25" s="130"/>
      <c r="AX25" s="130"/>
      <c r="AY25" s="130"/>
    </row>
    <row r="26" spans="1:51" ht="15" x14ac:dyDescent="0.25">
      <c r="A26" s="141">
        <v>45627</v>
      </c>
      <c r="B26" s="279"/>
      <c r="C26" s="269">
        <v>32</v>
      </c>
      <c r="D26" s="284">
        <v>32</v>
      </c>
      <c r="E26" s="11">
        <v>22.271999999999998</v>
      </c>
      <c r="F26" s="11">
        <v>37.43</v>
      </c>
      <c r="G26" s="11">
        <v>27.724</v>
      </c>
      <c r="H26" s="11">
        <v>47.286999999999999</v>
      </c>
      <c r="I26" s="11">
        <v>46.506999999999998</v>
      </c>
      <c r="J26" s="11">
        <v>46.027000000000001</v>
      </c>
      <c r="K26" s="11">
        <v>37.000999999999998</v>
      </c>
      <c r="L26" s="11">
        <v>39.537999999999997</v>
      </c>
      <c r="M26" s="11">
        <v>29.399000000000001</v>
      </c>
      <c r="N26" s="11">
        <v>24.542999999999999</v>
      </c>
      <c r="O26" s="11">
        <v>26.181999999999999</v>
      </c>
      <c r="P26" s="11">
        <v>25.731000000000002</v>
      </c>
      <c r="Q26" s="11">
        <v>35.465000000000003</v>
      </c>
      <c r="R26" s="11">
        <v>36.340000000000003</v>
      </c>
      <c r="S26" s="11">
        <v>35.325000000000003</v>
      </c>
      <c r="T26" s="11">
        <v>25.623000000000001</v>
      </c>
      <c r="U26" s="11">
        <v>33.487000000000002</v>
      </c>
      <c r="V26" s="11">
        <v>39.186</v>
      </c>
      <c r="W26" s="11">
        <v>28.523</v>
      </c>
      <c r="X26" s="11">
        <v>46.526000000000003</v>
      </c>
      <c r="Y26" s="11">
        <v>31.620999999999999</v>
      </c>
      <c r="Z26" s="11">
        <v>23.239000000000001</v>
      </c>
      <c r="AA26" s="11">
        <v>46.14</v>
      </c>
      <c r="AB26" s="11">
        <v>32.573</v>
      </c>
      <c r="AC26" s="11">
        <v>40.387</v>
      </c>
      <c r="AD26" s="11">
        <v>60.033999999999999</v>
      </c>
      <c r="AE26" s="11">
        <v>36.085999999999999</v>
      </c>
      <c r="AF26" s="11">
        <v>33.843000000000004</v>
      </c>
      <c r="AG26" s="11">
        <v>34.844000000000001</v>
      </c>
      <c r="AH26" s="111">
        <v>34.981999999999999</v>
      </c>
      <c r="AI26" s="130"/>
      <c r="AJ26" s="130"/>
      <c r="AK26" s="130"/>
      <c r="AL26" s="130"/>
      <c r="AM26" s="130"/>
      <c r="AN26" s="130"/>
      <c r="AO26" s="130"/>
      <c r="AP26" s="130"/>
      <c r="AQ26" s="130"/>
      <c r="AR26" s="130"/>
      <c r="AS26" s="130"/>
      <c r="AT26" s="130"/>
      <c r="AU26" s="130"/>
      <c r="AV26" s="130"/>
      <c r="AW26" s="130"/>
      <c r="AX26" s="130"/>
      <c r="AY26" s="130"/>
    </row>
    <row r="27" spans="1:51" ht="15" x14ac:dyDescent="0.25">
      <c r="A27" s="141">
        <v>45658</v>
      </c>
      <c r="B27" s="279"/>
      <c r="C27" s="269">
        <v>29</v>
      </c>
      <c r="D27" s="284">
        <v>31</v>
      </c>
      <c r="E27" s="11">
        <v>20.033000000000001</v>
      </c>
      <c r="F27" s="11">
        <v>32.625</v>
      </c>
      <c r="G27" s="11">
        <v>24.141999999999999</v>
      </c>
      <c r="H27" s="11">
        <v>37.432000000000002</v>
      </c>
      <c r="I27" s="11">
        <v>45.784999999999997</v>
      </c>
      <c r="J27" s="11">
        <v>39.701000000000001</v>
      </c>
      <c r="K27" s="11">
        <v>31.48</v>
      </c>
      <c r="L27" s="11">
        <v>34.722000000000001</v>
      </c>
      <c r="M27" s="11">
        <v>25.626999999999999</v>
      </c>
      <c r="N27" s="11">
        <v>20.356999999999999</v>
      </c>
      <c r="O27" s="11">
        <v>22.861999999999998</v>
      </c>
      <c r="P27" s="11">
        <v>22.925999999999998</v>
      </c>
      <c r="Q27" s="11">
        <v>29.92</v>
      </c>
      <c r="R27" s="11">
        <v>35.631999999999998</v>
      </c>
      <c r="S27" s="11">
        <v>32.215000000000003</v>
      </c>
      <c r="T27" s="11">
        <v>21.274999999999999</v>
      </c>
      <c r="U27" s="11">
        <v>30.594999999999999</v>
      </c>
      <c r="V27" s="11">
        <v>33.677999999999997</v>
      </c>
      <c r="W27" s="11">
        <v>25.852</v>
      </c>
      <c r="X27" s="11">
        <v>41.732999999999997</v>
      </c>
      <c r="Y27" s="11">
        <v>26.766999999999999</v>
      </c>
      <c r="Z27" s="11">
        <v>20.539000000000001</v>
      </c>
      <c r="AA27" s="11">
        <v>41.850999999999999</v>
      </c>
      <c r="AB27" s="11">
        <v>28.867999999999999</v>
      </c>
      <c r="AC27" s="11">
        <v>32.531999999999996</v>
      </c>
      <c r="AD27" s="11">
        <v>51.076000000000001</v>
      </c>
      <c r="AE27" s="11">
        <v>31.591999999999999</v>
      </c>
      <c r="AF27" s="11">
        <v>29.335000000000001</v>
      </c>
      <c r="AG27" s="11">
        <v>29.806999999999999</v>
      </c>
      <c r="AH27" s="111">
        <v>30.062999999999999</v>
      </c>
      <c r="AI27" s="130"/>
      <c r="AJ27" s="130"/>
      <c r="AK27" s="130"/>
      <c r="AL27" s="130"/>
      <c r="AM27" s="130"/>
      <c r="AN27" s="130"/>
      <c r="AO27" s="130"/>
      <c r="AP27" s="130"/>
      <c r="AQ27" s="130"/>
      <c r="AR27" s="130"/>
      <c r="AS27" s="130"/>
      <c r="AT27" s="130"/>
      <c r="AU27" s="130"/>
      <c r="AV27" s="130"/>
      <c r="AW27" s="130"/>
      <c r="AX27" s="130"/>
      <c r="AY27" s="130"/>
    </row>
    <row r="28" spans="1:51" ht="15" x14ac:dyDescent="0.25">
      <c r="A28" s="141">
        <v>45689</v>
      </c>
      <c r="B28" s="279"/>
      <c r="C28" s="269">
        <v>27</v>
      </c>
      <c r="D28" s="284">
        <v>29</v>
      </c>
      <c r="E28" s="11">
        <v>18.73</v>
      </c>
      <c r="F28" s="11">
        <v>27.536999999999999</v>
      </c>
      <c r="G28" s="11">
        <v>32.460999999999999</v>
      </c>
      <c r="H28" s="11">
        <v>40.677</v>
      </c>
      <c r="I28" s="11">
        <v>36.909999999999997</v>
      </c>
      <c r="J28" s="11">
        <v>33.159999999999997</v>
      </c>
      <c r="K28" s="11">
        <v>28.747</v>
      </c>
      <c r="L28" s="11">
        <v>33.767000000000003</v>
      </c>
      <c r="M28" s="11">
        <v>22.353000000000002</v>
      </c>
      <c r="N28" s="11">
        <v>17.754000000000001</v>
      </c>
      <c r="O28" s="11">
        <v>28.395</v>
      </c>
      <c r="P28" s="11">
        <v>21.146999999999998</v>
      </c>
      <c r="Q28" s="11">
        <v>26.298999999999999</v>
      </c>
      <c r="R28" s="11">
        <v>29.815000000000001</v>
      </c>
      <c r="S28" s="11">
        <v>29.742000000000001</v>
      </c>
      <c r="T28" s="11">
        <v>18.158000000000001</v>
      </c>
      <c r="U28" s="11">
        <v>28.491</v>
      </c>
      <c r="V28" s="11">
        <v>28.29</v>
      </c>
      <c r="W28" s="11">
        <v>24.177</v>
      </c>
      <c r="X28" s="11">
        <v>37.176000000000002</v>
      </c>
      <c r="Y28" s="11">
        <v>23.433</v>
      </c>
      <c r="Z28" s="11">
        <v>24.888000000000002</v>
      </c>
      <c r="AA28" s="11">
        <v>43.944000000000003</v>
      </c>
      <c r="AB28" s="11">
        <v>33.863</v>
      </c>
      <c r="AC28" s="11">
        <v>43.738999999999997</v>
      </c>
      <c r="AD28" s="11">
        <v>44.536000000000001</v>
      </c>
      <c r="AE28" s="11">
        <v>30.143000000000001</v>
      </c>
      <c r="AF28" s="11">
        <v>25.884</v>
      </c>
      <c r="AG28" s="11">
        <v>29.477</v>
      </c>
      <c r="AH28" s="111">
        <v>26.018999999999998</v>
      </c>
      <c r="AI28" s="130"/>
      <c r="AJ28" s="130"/>
      <c r="AK28" s="130"/>
      <c r="AL28" s="130"/>
      <c r="AM28" s="130"/>
      <c r="AN28" s="130"/>
      <c r="AO28" s="130"/>
      <c r="AP28" s="130"/>
      <c r="AQ28" s="130"/>
      <c r="AR28" s="130"/>
      <c r="AS28" s="130"/>
      <c r="AT28" s="130"/>
      <c r="AU28" s="130"/>
      <c r="AV28" s="130"/>
      <c r="AW28" s="130"/>
      <c r="AX28" s="130"/>
      <c r="AY28" s="130"/>
    </row>
    <row r="29" spans="1:51" ht="15" x14ac:dyDescent="0.25">
      <c r="A29" s="141">
        <v>45717</v>
      </c>
      <c r="B29" s="279"/>
      <c r="C29" s="269">
        <v>43</v>
      </c>
      <c r="D29" s="284">
        <v>51</v>
      </c>
      <c r="E29" s="11">
        <v>40.966000000000001</v>
      </c>
      <c r="F29" s="11">
        <v>49.43</v>
      </c>
      <c r="G29" s="11">
        <v>61.558</v>
      </c>
      <c r="H29" s="11">
        <v>57.082000000000001</v>
      </c>
      <c r="I29" s="11">
        <v>61.438000000000002</v>
      </c>
      <c r="J29" s="11">
        <v>52.232999999999997</v>
      </c>
      <c r="K29" s="11">
        <v>46.302999999999997</v>
      </c>
      <c r="L29" s="11">
        <v>43.933999999999997</v>
      </c>
      <c r="M29" s="11">
        <v>36.085000000000001</v>
      </c>
      <c r="N29" s="11">
        <v>26.614999999999998</v>
      </c>
      <c r="O29" s="11">
        <v>37.014000000000003</v>
      </c>
      <c r="P29" s="11">
        <v>52.923999999999999</v>
      </c>
      <c r="Q29" s="11">
        <v>47.722999999999999</v>
      </c>
      <c r="R29" s="11">
        <v>38.591000000000001</v>
      </c>
      <c r="S29" s="11">
        <v>66.353999999999999</v>
      </c>
      <c r="T29" s="11">
        <v>26.608000000000001</v>
      </c>
      <c r="U29" s="11">
        <v>48.095999999999997</v>
      </c>
      <c r="V29" s="11">
        <v>38.503</v>
      </c>
      <c r="W29" s="11">
        <v>32.273000000000003</v>
      </c>
      <c r="X29" s="11">
        <v>67.591999999999999</v>
      </c>
      <c r="Y29" s="11">
        <v>37.92</v>
      </c>
      <c r="Z29" s="11">
        <v>38.317</v>
      </c>
      <c r="AA29" s="11">
        <v>75.622</v>
      </c>
      <c r="AB29" s="11">
        <v>53.140999999999998</v>
      </c>
      <c r="AC29" s="11">
        <v>124.953</v>
      </c>
      <c r="AD29" s="11">
        <v>51.866999999999997</v>
      </c>
      <c r="AE29" s="11">
        <v>44.997999999999998</v>
      </c>
      <c r="AF29" s="11">
        <v>44.125</v>
      </c>
      <c r="AG29" s="11">
        <v>36.975999999999999</v>
      </c>
      <c r="AH29" s="111">
        <v>47.695999999999998</v>
      </c>
      <c r="AI29" s="130"/>
      <c r="AJ29" s="130"/>
      <c r="AK29" s="130"/>
      <c r="AL29" s="130"/>
      <c r="AM29" s="130"/>
      <c r="AN29" s="130"/>
      <c r="AO29" s="130"/>
      <c r="AP29" s="130"/>
      <c r="AQ29" s="130"/>
      <c r="AR29" s="130"/>
      <c r="AS29" s="130"/>
      <c r="AT29" s="130"/>
      <c r="AU29" s="130"/>
      <c r="AV29" s="130"/>
      <c r="AW29" s="130"/>
      <c r="AX29" s="130"/>
      <c r="AY29" s="130"/>
    </row>
    <row r="30" spans="1:51" ht="15" x14ac:dyDescent="0.25">
      <c r="A30" s="141">
        <v>45748</v>
      </c>
      <c r="B30" s="279"/>
      <c r="C30" s="269">
        <v>65</v>
      </c>
      <c r="D30" s="284">
        <v>77</v>
      </c>
      <c r="E30" s="11">
        <v>62.725999999999999</v>
      </c>
      <c r="F30" s="11">
        <v>88.057000000000002</v>
      </c>
      <c r="G30" s="11">
        <v>61.59</v>
      </c>
      <c r="H30" s="11">
        <v>112.624</v>
      </c>
      <c r="I30" s="11">
        <v>90.433999999999997</v>
      </c>
      <c r="J30" s="11">
        <v>83.6</v>
      </c>
      <c r="K30" s="11">
        <v>63.857999999999997</v>
      </c>
      <c r="L30" s="11">
        <v>80.257999999999996</v>
      </c>
      <c r="M30" s="11">
        <v>46.856999999999999</v>
      </c>
      <c r="N30" s="11">
        <v>55.932000000000002</v>
      </c>
      <c r="O30" s="11">
        <v>61.390999999999998</v>
      </c>
      <c r="P30" s="11">
        <v>106.435</v>
      </c>
      <c r="Q30" s="11">
        <v>71.912999999999997</v>
      </c>
      <c r="R30" s="11">
        <v>96.596999999999994</v>
      </c>
      <c r="S30" s="11">
        <v>69.528999999999996</v>
      </c>
      <c r="T30" s="11">
        <v>31.783000000000001</v>
      </c>
      <c r="U30" s="11">
        <v>77.513999999999996</v>
      </c>
      <c r="V30" s="11">
        <v>52.44</v>
      </c>
      <c r="W30" s="11">
        <v>56.774999999999999</v>
      </c>
      <c r="X30" s="11">
        <v>131.02600000000001</v>
      </c>
      <c r="Y30" s="11">
        <v>45.067</v>
      </c>
      <c r="Z30" s="11">
        <v>67.813000000000002</v>
      </c>
      <c r="AA30" s="11">
        <v>81.796000000000006</v>
      </c>
      <c r="AB30" s="11">
        <v>83.284000000000006</v>
      </c>
      <c r="AC30" s="11">
        <v>245.46299999999999</v>
      </c>
      <c r="AD30" s="11">
        <v>84.103999999999999</v>
      </c>
      <c r="AE30" s="11">
        <v>99.159000000000006</v>
      </c>
      <c r="AF30" s="11">
        <v>62.265999999999998</v>
      </c>
      <c r="AG30" s="11">
        <v>58.67</v>
      </c>
      <c r="AH30" s="111">
        <v>63.625999999999998</v>
      </c>
      <c r="AI30" s="130"/>
      <c r="AJ30" s="130"/>
      <c r="AK30" s="130"/>
      <c r="AL30" s="130"/>
      <c r="AM30" s="130"/>
      <c r="AN30" s="130"/>
      <c r="AO30" s="130"/>
      <c r="AP30" s="130"/>
      <c r="AQ30" s="130"/>
      <c r="AR30" s="130"/>
      <c r="AS30" s="130"/>
      <c r="AT30" s="130"/>
      <c r="AU30" s="130"/>
      <c r="AV30" s="130"/>
      <c r="AW30" s="130"/>
      <c r="AX30" s="130"/>
      <c r="AY30" s="130"/>
    </row>
    <row r="31" spans="1:51" ht="15" x14ac:dyDescent="0.25">
      <c r="A31" s="141">
        <v>45778</v>
      </c>
      <c r="B31" s="279"/>
      <c r="C31" s="269">
        <v>116</v>
      </c>
      <c r="D31" s="284">
        <v>166</v>
      </c>
      <c r="E31" s="11">
        <v>184.84200000000001</v>
      </c>
      <c r="F31" s="11">
        <v>182.99799999999999</v>
      </c>
      <c r="G31" s="11">
        <v>62.176000000000002</v>
      </c>
      <c r="H31" s="11">
        <v>154.47</v>
      </c>
      <c r="I31" s="11">
        <v>339.45499999999998</v>
      </c>
      <c r="J31" s="11">
        <v>159.851</v>
      </c>
      <c r="K31" s="11">
        <v>173.09899999999999</v>
      </c>
      <c r="L31" s="11">
        <v>170.96199999999999</v>
      </c>
      <c r="M31" s="11">
        <v>102.416</v>
      </c>
      <c r="N31" s="11">
        <v>49.841000000000001</v>
      </c>
      <c r="O31" s="11">
        <v>70.096999999999994</v>
      </c>
      <c r="P31" s="11">
        <v>101.229</v>
      </c>
      <c r="Q31" s="11">
        <v>136.721</v>
      </c>
      <c r="R31" s="11">
        <v>232.108</v>
      </c>
      <c r="S31" s="11">
        <v>172.59299999999999</v>
      </c>
      <c r="T31" s="11">
        <v>104.872</v>
      </c>
      <c r="U31" s="11">
        <v>135.809</v>
      </c>
      <c r="V31" s="11">
        <v>27.268000000000001</v>
      </c>
      <c r="W31" s="11">
        <v>144.16800000000001</v>
      </c>
      <c r="X31" s="11">
        <v>179.102</v>
      </c>
      <c r="Y31" s="11">
        <v>69.956000000000003</v>
      </c>
      <c r="Z31" s="11">
        <v>168.78399999999999</v>
      </c>
      <c r="AA31" s="11">
        <v>188.29499999999999</v>
      </c>
      <c r="AB31" s="11">
        <v>127.08</v>
      </c>
      <c r="AC31" s="11">
        <v>365.42500000000001</v>
      </c>
      <c r="AD31" s="11">
        <v>272.53699999999998</v>
      </c>
      <c r="AE31" s="11">
        <v>86.137</v>
      </c>
      <c r="AF31" s="11">
        <v>123.879</v>
      </c>
      <c r="AG31" s="11">
        <v>77.805000000000007</v>
      </c>
      <c r="AH31" s="111">
        <v>147.15899999999999</v>
      </c>
      <c r="AI31" s="130"/>
      <c r="AJ31" s="130"/>
      <c r="AK31" s="130"/>
      <c r="AL31" s="130"/>
      <c r="AM31" s="130"/>
      <c r="AN31" s="130"/>
      <c r="AO31" s="130"/>
      <c r="AP31" s="130"/>
      <c r="AQ31" s="130"/>
      <c r="AR31" s="130"/>
      <c r="AS31" s="130"/>
      <c r="AT31" s="130"/>
      <c r="AU31" s="130"/>
      <c r="AV31" s="130"/>
      <c r="AW31" s="130"/>
      <c r="AX31" s="130"/>
      <c r="AY31" s="130"/>
    </row>
    <row r="32" spans="1:51" ht="15" x14ac:dyDescent="0.25">
      <c r="A32" s="141">
        <v>45809</v>
      </c>
      <c r="B32" s="279"/>
      <c r="C32" s="269">
        <v>201</v>
      </c>
      <c r="D32" s="284">
        <v>301</v>
      </c>
      <c r="E32" s="11">
        <v>348.64100000000002</v>
      </c>
      <c r="F32" s="11">
        <v>159.476</v>
      </c>
      <c r="G32" s="11">
        <v>413.54399999999998</v>
      </c>
      <c r="H32" s="11">
        <v>581.17999999999995</v>
      </c>
      <c r="I32" s="11">
        <v>711.57500000000005</v>
      </c>
      <c r="J32" s="11">
        <v>309.14800000000002</v>
      </c>
      <c r="K32" s="11">
        <v>531.58699999999999</v>
      </c>
      <c r="L32" s="11">
        <v>219.27799999999999</v>
      </c>
      <c r="M32" s="11">
        <v>120.407</v>
      </c>
      <c r="N32" s="11">
        <v>187.816</v>
      </c>
      <c r="O32" s="11">
        <v>212.36799999999999</v>
      </c>
      <c r="P32" s="11">
        <v>244.239</v>
      </c>
      <c r="Q32" s="11">
        <v>360.58600000000001</v>
      </c>
      <c r="R32" s="11">
        <v>279.92200000000003</v>
      </c>
      <c r="S32" s="11">
        <v>65.174999999999997</v>
      </c>
      <c r="T32" s="11">
        <v>268.71899999999999</v>
      </c>
      <c r="U32" s="11">
        <v>446.58100000000002</v>
      </c>
      <c r="V32" s="11">
        <v>200.48</v>
      </c>
      <c r="W32" s="11">
        <v>394.327</v>
      </c>
      <c r="X32" s="11">
        <v>208.38</v>
      </c>
      <c r="Y32" s="11">
        <v>95.42</v>
      </c>
      <c r="Z32" s="11">
        <v>443.59100000000001</v>
      </c>
      <c r="AA32" s="11">
        <v>297.82400000000001</v>
      </c>
      <c r="AB32" s="11">
        <v>277.16899999999998</v>
      </c>
      <c r="AC32" s="11">
        <v>708.95399999999995</v>
      </c>
      <c r="AD32" s="11">
        <v>455.91800000000001</v>
      </c>
      <c r="AE32" s="11">
        <v>265.459</v>
      </c>
      <c r="AF32" s="11">
        <v>341.05</v>
      </c>
      <c r="AG32" s="11">
        <v>324.04700000000003</v>
      </c>
      <c r="AH32" s="111">
        <v>59.533999999999999</v>
      </c>
      <c r="AI32" s="130"/>
      <c r="AJ32" s="130"/>
      <c r="AK32" s="130"/>
      <c r="AL32" s="130"/>
      <c r="AM32" s="130"/>
      <c r="AN32" s="130"/>
      <c r="AO32" s="130"/>
      <c r="AP32" s="130"/>
      <c r="AQ32" s="130"/>
      <c r="AR32" s="130"/>
      <c r="AS32" s="130"/>
      <c r="AT32" s="130"/>
      <c r="AU32" s="130"/>
      <c r="AV32" s="130"/>
      <c r="AW32" s="130"/>
      <c r="AX32" s="130"/>
      <c r="AY32" s="130"/>
    </row>
    <row r="33" spans="1:51" ht="15" x14ac:dyDescent="0.25">
      <c r="A33" s="141">
        <v>45839</v>
      </c>
      <c r="B33" s="280"/>
      <c r="C33" s="270">
        <v>90</v>
      </c>
      <c r="D33" s="284">
        <v>146</v>
      </c>
      <c r="E33" s="11">
        <v>226.13900000000001</v>
      </c>
      <c r="F33" s="11">
        <v>31.427</v>
      </c>
      <c r="G33" s="11">
        <v>413.11900000000003</v>
      </c>
      <c r="H33" s="11">
        <v>285.84100000000001</v>
      </c>
      <c r="I33" s="11">
        <v>315.08800000000002</v>
      </c>
      <c r="J33" s="11">
        <v>355.488</v>
      </c>
      <c r="K33" s="11">
        <v>323.38</v>
      </c>
      <c r="L33" s="11">
        <v>66.013000000000005</v>
      </c>
      <c r="M33" s="11">
        <v>31.782</v>
      </c>
      <c r="N33" s="11">
        <v>80.126000000000005</v>
      </c>
      <c r="O33" s="11">
        <v>73.873000000000005</v>
      </c>
      <c r="P33" s="11">
        <v>168.59</v>
      </c>
      <c r="Q33" s="11">
        <v>258.87099999999998</v>
      </c>
      <c r="R33" s="11">
        <v>78.978999999999999</v>
      </c>
      <c r="S33" s="11">
        <v>11.667</v>
      </c>
      <c r="T33" s="11">
        <v>192.73099999999999</v>
      </c>
      <c r="U33" s="11">
        <v>348.346</v>
      </c>
      <c r="V33" s="11">
        <v>180.01499999999999</v>
      </c>
      <c r="W33" s="11">
        <v>604.52</v>
      </c>
      <c r="X33" s="11">
        <v>73.475999999999999</v>
      </c>
      <c r="Y33" s="11">
        <v>37.088000000000001</v>
      </c>
      <c r="Z33" s="11">
        <v>288.53899999999999</v>
      </c>
      <c r="AA33" s="11">
        <v>133.893</v>
      </c>
      <c r="AB33" s="11">
        <v>91.069000000000003</v>
      </c>
      <c r="AC33" s="11">
        <v>359.786</v>
      </c>
      <c r="AD33" s="11">
        <v>198.41399999999999</v>
      </c>
      <c r="AE33" s="11">
        <v>212.90600000000001</v>
      </c>
      <c r="AF33" s="11">
        <v>169.001</v>
      </c>
      <c r="AG33" s="11">
        <v>169.155</v>
      </c>
      <c r="AH33" s="111">
        <v>34.296999999999997</v>
      </c>
      <c r="AI33" s="130"/>
      <c r="AJ33" s="130"/>
      <c r="AK33" s="130"/>
      <c r="AL33" s="130"/>
      <c r="AM33" s="130"/>
      <c r="AN33" s="130"/>
      <c r="AO33" s="130"/>
      <c r="AP33" s="130"/>
      <c r="AQ33" s="130"/>
      <c r="AR33" s="130"/>
      <c r="AS33" s="130"/>
      <c r="AT33" s="130"/>
      <c r="AU33" s="130"/>
      <c r="AV33" s="130"/>
      <c r="AW33" s="130"/>
      <c r="AX33" s="130"/>
      <c r="AY33" s="130"/>
    </row>
    <row r="34" spans="1:51" ht="15" x14ac:dyDescent="0.25">
      <c r="A34" s="141">
        <v>45870</v>
      </c>
      <c r="B34" s="279"/>
      <c r="C34" s="269">
        <v>42</v>
      </c>
      <c r="D34" s="284">
        <v>59</v>
      </c>
      <c r="E34" s="11">
        <v>178.376</v>
      </c>
      <c r="F34" s="11">
        <v>27.216999999999999</v>
      </c>
      <c r="G34" s="11">
        <v>145.21100000000001</v>
      </c>
      <c r="H34" s="11">
        <v>91.185000000000002</v>
      </c>
      <c r="I34" s="11">
        <v>151.911</v>
      </c>
      <c r="J34" s="11">
        <v>120.71899999999999</v>
      </c>
      <c r="K34" s="11">
        <v>112.68</v>
      </c>
      <c r="L34" s="11">
        <v>38.262</v>
      </c>
      <c r="M34" s="11">
        <v>21.42</v>
      </c>
      <c r="N34" s="11">
        <v>34.255000000000003</v>
      </c>
      <c r="O34" s="11">
        <v>34.4</v>
      </c>
      <c r="P34" s="11">
        <v>66.942999999999998</v>
      </c>
      <c r="Q34" s="11">
        <v>84.153000000000006</v>
      </c>
      <c r="R34" s="11">
        <v>45.874000000000002</v>
      </c>
      <c r="S34" s="11">
        <v>28.068999999999999</v>
      </c>
      <c r="T34" s="11">
        <v>61.332999999999998</v>
      </c>
      <c r="U34" s="11">
        <v>108.747</v>
      </c>
      <c r="V34" s="11">
        <v>59.777999999999999</v>
      </c>
      <c r="W34" s="11">
        <v>177.279</v>
      </c>
      <c r="X34" s="11">
        <v>38.774999999999999</v>
      </c>
      <c r="Y34" s="11">
        <v>24.096</v>
      </c>
      <c r="Z34" s="11">
        <v>97.831999999999994</v>
      </c>
      <c r="AA34" s="11">
        <v>52.680999999999997</v>
      </c>
      <c r="AB34" s="11">
        <v>44.116</v>
      </c>
      <c r="AC34" s="11">
        <v>116.88500000000001</v>
      </c>
      <c r="AD34" s="11">
        <v>72.253</v>
      </c>
      <c r="AE34" s="11">
        <v>79.165000000000006</v>
      </c>
      <c r="AF34" s="11">
        <v>59.993000000000002</v>
      </c>
      <c r="AG34" s="11">
        <v>73.588999999999999</v>
      </c>
      <c r="AH34" s="111">
        <v>21.213000000000001</v>
      </c>
      <c r="AI34" s="130"/>
      <c r="AJ34" s="130"/>
      <c r="AK34" s="130"/>
      <c r="AL34" s="130"/>
      <c r="AM34" s="130"/>
      <c r="AN34" s="130"/>
      <c r="AO34" s="130"/>
      <c r="AP34" s="130"/>
      <c r="AQ34" s="130"/>
      <c r="AR34" s="130"/>
      <c r="AS34" s="130"/>
      <c r="AT34" s="130"/>
      <c r="AU34" s="130"/>
      <c r="AV34" s="130"/>
      <c r="AW34" s="130"/>
      <c r="AX34" s="130"/>
      <c r="AY34" s="130"/>
    </row>
    <row r="35" spans="1:51" ht="15" x14ac:dyDescent="0.25">
      <c r="A35" s="141">
        <v>45901</v>
      </c>
      <c r="B35" s="279"/>
      <c r="C35" s="269">
        <v>32</v>
      </c>
      <c r="D35" s="284">
        <v>39</v>
      </c>
      <c r="E35" s="11">
        <v>68.864999999999995</v>
      </c>
      <c r="F35" s="11">
        <v>26.004000000000001</v>
      </c>
      <c r="G35" s="11">
        <v>62.642000000000003</v>
      </c>
      <c r="H35" s="11">
        <v>55.158000000000001</v>
      </c>
      <c r="I35" s="11">
        <v>95.853999999999999</v>
      </c>
      <c r="J35" s="11">
        <v>57.344999999999999</v>
      </c>
      <c r="K35" s="11">
        <v>78.087000000000003</v>
      </c>
      <c r="L35" s="11">
        <v>42.99</v>
      </c>
      <c r="M35" s="11">
        <v>20.440000000000001</v>
      </c>
      <c r="N35" s="11">
        <v>34.676000000000002</v>
      </c>
      <c r="O35" s="11">
        <v>34.715000000000003</v>
      </c>
      <c r="P35" s="11">
        <v>54.125999999999998</v>
      </c>
      <c r="Q35" s="11">
        <v>47.433</v>
      </c>
      <c r="R35" s="11">
        <v>37.207999999999998</v>
      </c>
      <c r="S35" s="11">
        <v>26.927</v>
      </c>
      <c r="T35" s="11">
        <v>45.956000000000003</v>
      </c>
      <c r="U35" s="11">
        <v>52.566000000000003</v>
      </c>
      <c r="V35" s="11">
        <v>39.624000000000002</v>
      </c>
      <c r="W35" s="11">
        <v>78.332999999999998</v>
      </c>
      <c r="X35" s="11">
        <v>30.827999999999999</v>
      </c>
      <c r="Y35" s="11">
        <v>30.533999999999999</v>
      </c>
      <c r="Z35" s="11">
        <v>66.634</v>
      </c>
      <c r="AA35" s="11">
        <v>40.877000000000002</v>
      </c>
      <c r="AB35" s="11">
        <v>39.374000000000002</v>
      </c>
      <c r="AC35" s="11">
        <v>80.218000000000004</v>
      </c>
      <c r="AD35" s="11">
        <v>45.816000000000003</v>
      </c>
      <c r="AE35" s="11">
        <v>54.996000000000002</v>
      </c>
      <c r="AF35" s="11">
        <v>39.564999999999998</v>
      </c>
      <c r="AG35" s="11">
        <v>59.860999999999997</v>
      </c>
      <c r="AH35" s="111">
        <v>24.521999999999998</v>
      </c>
      <c r="AI35" s="130"/>
      <c r="AJ35" s="130"/>
      <c r="AK35" s="130"/>
      <c r="AL35" s="130"/>
      <c r="AM35" s="130"/>
      <c r="AN35" s="130"/>
      <c r="AO35" s="130"/>
      <c r="AP35" s="130"/>
      <c r="AQ35" s="130"/>
      <c r="AR35" s="130"/>
      <c r="AS35" s="130"/>
      <c r="AT35" s="130"/>
      <c r="AU35" s="130"/>
      <c r="AV35" s="130"/>
      <c r="AW35" s="130"/>
      <c r="AX35" s="130"/>
      <c r="AY35" s="130"/>
    </row>
    <row r="36" spans="1:51" ht="15" x14ac:dyDescent="0.25">
      <c r="A36" s="141">
        <v>45931</v>
      </c>
      <c r="B36" s="279"/>
      <c r="C36" s="269">
        <v>40</v>
      </c>
      <c r="D36" s="285">
        <v>45</v>
      </c>
      <c r="E36" s="11">
        <v>52.841999999999999</v>
      </c>
      <c r="F36" s="11">
        <v>36.978999999999999</v>
      </c>
      <c r="G36" s="11">
        <v>54.27</v>
      </c>
      <c r="H36" s="11">
        <v>52.116999999999997</v>
      </c>
      <c r="I36" s="11">
        <v>82.66</v>
      </c>
      <c r="J36" s="11">
        <v>54.786999999999999</v>
      </c>
      <c r="K36" s="11">
        <v>51.24</v>
      </c>
      <c r="L36" s="11">
        <v>40.01</v>
      </c>
      <c r="M36" s="11">
        <v>22.850999999999999</v>
      </c>
      <c r="N36" s="11">
        <v>35.347999999999999</v>
      </c>
      <c r="O36" s="11">
        <v>28.152999999999999</v>
      </c>
      <c r="P36" s="11">
        <v>48.918999999999997</v>
      </c>
      <c r="Q36" s="11">
        <v>46.54</v>
      </c>
      <c r="R36" s="11">
        <v>53.780999999999999</v>
      </c>
      <c r="S36" s="11">
        <v>43.68</v>
      </c>
      <c r="T36" s="11">
        <v>39.676000000000002</v>
      </c>
      <c r="U36" s="11">
        <v>51.856999999999999</v>
      </c>
      <c r="V36" s="11">
        <v>33.173000000000002</v>
      </c>
      <c r="W36" s="11">
        <v>66.869</v>
      </c>
      <c r="X36" s="11">
        <v>32.084000000000003</v>
      </c>
      <c r="Y36" s="11">
        <v>34.731999999999999</v>
      </c>
      <c r="Z36" s="11">
        <v>116.224</v>
      </c>
      <c r="AA36" s="11">
        <v>48.042000000000002</v>
      </c>
      <c r="AB36" s="11">
        <v>72.149000000000001</v>
      </c>
      <c r="AC36" s="11">
        <v>84.275000000000006</v>
      </c>
      <c r="AD36" s="11">
        <v>45.841999999999999</v>
      </c>
      <c r="AE36" s="11">
        <v>48.597000000000001</v>
      </c>
      <c r="AF36" s="11">
        <v>37.055999999999997</v>
      </c>
      <c r="AG36" s="10">
        <v>40.159999999999997</v>
      </c>
      <c r="AH36" s="10">
        <v>23.373999999999999</v>
      </c>
      <c r="AI36" s="130"/>
      <c r="AJ36" s="130"/>
      <c r="AK36" s="130"/>
      <c r="AL36" s="130"/>
      <c r="AM36" s="130"/>
      <c r="AN36" s="130"/>
      <c r="AO36" s="130"/>
      <c r="AP36" s="130"/>
      <c r="AQ36" s="130"/>
      <c r="AR36" s="130"/>
      <c r="AS36" s="130"/>
      <c r="AT36" s="130"/>
      <c r="AU36" s="130"/>
      <c r="AV36" s="130"/>
      <c r="AW36" s="130"/>
      <c r="AX36" s="130"/>
      <c r="AY36" s="130"/>
    </row>
    <row r="37" spans="1:51" ht="15" x14ac:dyDescent="0.25">
      <c r="A37" s="141">
        <v>45962</v>
      </c>
      <c r="B37" s="281"/>
      <c r="C37" s="271">
        <v>39</v>
      </c>
      <c r="D37" s="285">
        <v>42</v>
      </c>
      <c r="E37" s="11">
        <v>44.063000000000002</v>
      </c>
      <c r="F37" s="11">
        <v>34.316000000000003</v>
      </c>
      <c r="G37" s="11">
        <v>48.225000000000001</v>
      </c>
      <c r="H37" s="11">
        <v>50.218000000000004</v>
      </c>
      <c r="I37" s="11">
        <v>57.011000000000003</v>
      </c>
      <c r="J37" s="11">
        <v>44.484000000000002</v>
      </c>
      <c r="K37" s="11">
        <v>45.146999999999998</v>
      </c>
      <c r="L37" s="11">
        <v>35.722000000000001</v>
      </c>
      <c r="M37" s="11">
        <v>31.97</v>
      </c>
      <c r="N37" s="11">
        <v>30.702999999999999</v>
      </c>
      <c r="O37" s="11">
        <v>29.477</v>
      </c>
      <c r="P37" s="11">
        <v>48.365000000000002</v>
      </c>
      <c r="Q37" s="11">
        <v>41.706000000000003</v>
      </c>
      <c r="R37" s="11">
        <v>40.704000000000001</v>
      </c>
      <c r="S37" s="11">
        <v>36.26</v>
      </c>
      <c r="T37" s="11">
        <v>41.209000000000003</v>
      </c>
      <c r="U37" s="11">
        <v>48.104999999999997</v>
      </c>
      <c r="V37" s="11">
        <v>34.133000000000003</v>
      </c>
      <c r="W37" s="11">
        <v>55.965000000000003</v>
      </c>
      <c r="X37" s="11">
        <v>38.469000000000001</v>
      </c>
      <c r="Y37" s="11">
        <v>29.916</v>
      </c>
      <c r="Z37" s="11">
        <v>60.55</v>
      </c>
      <c r="AA37" s="11">
        <v>38.402000000000001</v>
      </c>
      <c r="AB37" s="11">
        <v>73.034999999999997</v>
      </c>
      <c r="AC37" s="11">
        <v>66.923000000000002</v>
      </c>
      <c r="AD37" s="11">
        <v>44.828000000000003</v>
      </c>
      <c r="AE37" s="11">
        <v>40.564999999999998</v>
      </c>
      <c r="AF37" s="11">
        <v>40.548000000000002</v>
      </c>
      <c r="AG37" s="10">
        <v>40.473999999999997</v>
      </c>
      <c r="AH37" s="10">
        <v>25.28</v>
      </c>
      <c r="AI37" s="130"/>
      <c r="AJ37" s="130"/>
      <c r="AK37" s="130"/>
      <c r="AL37" s="130"/>
      <c r="AM37" s="130"/>
      <c r="AN37" s="130"/>
      <c r="AO37" s="130"/>
      <c r="AP37" s="130"/>
      <c r="AQ37" s="130"/>
      <c r="AR37" s="130"/>
      <c r="AS37" s="130"/>
      <c r="AT37" s="130"/>
      <c r="AU37" s="130"/>
      <c r="AV37" s="130"/>
      <c r="AW37" s="130"/>
      <c r="AX37" s="130"/>
      <c r="AY37" s="130"/>
    </row>
    <row r="38" spans="1:51" ht="15" x14ac:dyDescent="0.25">
      <c r="A38" s="141">
        <v>45992</v>
      </c>
      <c r="B38" s="281"/>
      <c r="C38" s="271">
        <v>32</v>
      </c>
      <c r="D38" s="285">
        <v>32</v>
      </c>
      <c r="E38" s="11">
        <v>37.308</v>
      </c>
      <c r="F38" s="11">
        <v>27.506</v>
      </c>
      <c r="G38" s="11">
        <v>46.591999999999999</v>
      </c>
      <c r="H38" s="11">
        <v>46.210999999999999</v>
      </c>
      <c r="I38" s="11">
        <v>46.679000000000002</v>
      </c>
      <c r="J38" s="11">
        <v>39.340000000000003</v>
      </c>
      <c r="K38" s="11">
        <v>39.406999999999996</v>
      </c>
      <c r="L38" s="11">
        <v>29.548999999999999</v>
      </c>
      <c r="M38" s="11">
        <v>24.518999999999998</v>
      </c>
      <c r="N38" s="11">
        <v>25.332000000000001</v>
      </c>
      <c r="O38" s="11">
        <v>25.212</v>
      </c>
      <c r="P38" s="11">
        <v>34.765000000000001</v>
      </c>
      <c r="Q38" s="11">
        <v>36.531999999999996</v>
      </c>
      <c r="R38" s="11">
        <v>35.527000000000001</v>
      </c>
      <c r="S38" s="11">
        <v>26.785</v>
      </c>
      <c r="T38" s="11">
        <v>32.759</v>
      </c>
      <c r="U38" s="11">
        <v>38.878999999999998</v>
      </c>
      <c r="V38" s="11">
        <v>28.788</v>
      </c>
      <c r="W38" s="11">
        <v>46.026000000000003</v>
      </c>
      <c r="X38" s="11">
        <v>32.417000000000002</v>
      </c>
      <c r="Y38" s="11">
        <v>23.79</v>
      </c>
      <c r="Z38" s="11">
        <v>45.978999999999999</v>
      </c>
      <c r="AA38" s="11">
        <v>32.036000000000001</v>
      </c>
      <c r="AB38" s="11">
        <v>41.067999999999998</v>
      </c>
      <c r="AC38" s="11">
        <v>59.747</v>
      </c>
      <c r="AD38" s="11">
        <v>37.506</v>
      </c>
      <c r="AE38" s="11">
        <v>34.152000000000001</v>
      </c>
      <c r="AF38" s="11">
        <v>34.177999999999997</v>
      </c>
      <c r="AG38" s="10">
        <v>35.015000000000001</v>
      </c>
      <c r="AH38" s="10">
        <v>21.768999999999998</v>
      </c>
      <c r="AI38" s="130"/>
      <c r="AJ38" s="130"/>
      <c r="AK38" s="130"/>
      <c r="AL38" s="130"/>
      <c r="AM38" s="130"/>
      <c r="AN38" s="130"/>
      <c r="AO38" s="130"/>
      <c r="AP38" s="130"/>
      <c r="AQ38" s="130"/>
      <c r="AR38" s="130"/>
      <c r="AS38" s="130"/>
      <c r="AT38" s="130"/>
      <c r="AU38" s="130"/>
      <c r="AV38" s="130"/>
      <c r="AW38" s="130"/>
      <c r="AX38" s="130"/>
      <c r="AY38" s="130"/>
    </row>
    <row r="39" spans="1:51" ht="15" x14ac:dyDescent="0.25">
      <c r="A39" s="141">
        <v>46023</v>
      </c>
      <c r="B39" s="281"/>
      <c r="C39" s="271">
        <v>29</v>
      </c>
      <c r="D39" s="285">
        <v>31</v>
      </c>
      <c r="E39" s="11">
        <v>32.521999999999998</v>
      </c>
      <c r="F39" s="11">
        <v>23.957000000000001</v>
      </c>
      <c r="G39" s="11">
        <v>36.854999999999997</v>
      </c>
      <c r="H39" s="11">
        <v>45.526000000000003</v>
      </c>
      <c r="I39" s="11">
        <v>40.273000000000003</v>
      </c>
      <c r="J39" s="11">
        <v>33.500999999999998</v>
      </c>
      <c r="K39" s="11">
        <v>34.606000000000002</v>
      </c>
      <c r="L39" s="11">
        <v>25.756</v>
      </c>
      <c r="M39" s="11">
        <v>20.338000000000001</v>
      </c>
      <c r="N39" s="11">
        <v>22.065000000000001</v>
      </c>
      <c r="O39" s="11">
        <v>22.463000000000001</v>
      </c>
      <c r="P39" s="11">
        <v>29.297999999999998</v>
      </c>
      <c r="Q39" s="11">
        <v>35.804000000000002</v>
      </c>
      <c r="R39" s="11">
        <v>32.591999999999999</v>
      </c>
      <c r="S39" s="11">
        <v>22.305</v>
      </c>
      <c r="T39" s="11">
        <v>29.948</v>
      </c>
      <c r="U39" s="11">
        <v>33.402999999999999</v>
      </c>
      <c r="V39" s="11">
        <v>26.023</v>
      </c>
      <c r="W39" s="11">
        <v>41.293999999999997</v>
      </c>
      <c r="X39" s="11">
        <v>27.462</v>
      </c>
      <c r="Y39" s="11">
        <v>21.039000000000001</v>
      </c>
      <c r="Z39" s="11">
        <v>41.561</v>
      </c>
      <c r="AA39" s="11">
        <v>28.388000000000002</v>
      </c>
      <c r="AB39" s="11">
        <v>33.125999999999998</v>
      </c>
      <c r="AC39" s="11">
        <v>50.831000000000003</v>
      </c>
      <c r="AD39" s="11">
        <v>32.807000000000002</v>
      </c>
      <c r="AE39" s="11">
        <v>29.611999999999998</v>
      </c>
      <c r="AF39" s="11">
        <v>29.212</v>
      </c>
      <c r="AG39" s="10">
        <v>30.091999999999999</v>
      </c>
      <c r="AH39" s="10">
        <v>19.613</v>
      </c>
      <c r="AI39" s="130"/>
      <c r="AJ39" s="130"/>
      <c r="AK39" s="130"/>
      <c r="AL39" s="130"/>
      <c r="AM39" s="130"/>
      <c r="AN39" s="130"/>
      <c r="AO39" s="130"/>
      <c r="AP39" s="130"/>
      <c r="AQ39" s="130"/>
      <c r="AR39" s="130"/>
      <c r="AS39" s="130"/>
      <c r="AT39" s="130"/>
      <c r="AU39" s="130"/>
      <c r="AV39" s="130"/>
      <c r="AW39" s="130"/>
      <c r="AX39" s="130"/>
      <c r="AY39" s="130"/>
    </row>
    <row r="40" spans="1:51" ht="15" x14ac:dyDescent="0.25">
      <c r="A40" s="141">
        <v>46054</v>
      </c>
      <c r="B40" s="281"/>
      <c r="C40" s="271">
        <v>27</v>
      </c>
      <c r="D40" s="285">
        <v>29</v>
      </c>
      <c r="E40" s="11">
        <v>27.456</v>
      </c>
      <c r="F40" s="10">
        <v>31.414000000000001</v>
      </c>
      <c r="G40" s="10">
        <v>40.197000000000003</v>
      </c>
      <c r="H40" s="10">
        <v>36.704000000000001</v>
      </c>
      <c r="I40" s="10">
        <v>33.618000000000002</v>
      </c>
      <c r="J40" s="10">
        <v>30.193000000000001</v>
      </c>
      <c r="K40" s="10">
        <v>33.668999999999997</v>
      </c>
      <c r="L40" s="10">
        <v>22.454000000000001</v>
      </c>
      <c r="M40" s="10">
        <v>17.739999999999998</v>
      </c>
      <c r="N40" s="10">
        <v>27.655999999999999</v>
      </c>
      <c r="O40" s="10">
        <v>20.768999999999998</v>
      </c>
      <c r="P40" s="10">
        <v>25.791</v>
      </c>
      <c r="Q40" s="10">
        <v>29.952000000000002</v>
      </c>
      <c r="R40" s="10">
        <v>29.824000000000002</v>
      </c>
      <c r="S40" s="10">
        <v>18.995000000000001</v>
      </c>
      <c r="T40" s="10">
        <v>27.963000000000001</v>
      </c>
      <c r="U40" s="10">
        <v>28.065000000000001</v>
      </c>
      <c r="V40" s="10">
        <v>24.381</v>
      </c>
      <c r="W40" s="10">
        <v>36.822000000000003</v>
      </c>
      <c r="X40" s="10">
        <v>23.989000000000001</v>
      </c>
      <c r="Y40" s="10">
        <v>25.297999999999998</v>
      </c>
      <c r="Z40" s="10">
        <v>43.679000000000002</v>
      </c>
      <c r="AA40" s="10">
        <v>33.44</v>
      </c>
      <c r="AB40" s="10">
        <v>44.232999999999997</v>
      </c>
      <c r="AC40" s="10">
        <v>44.331000000000003</v>
      </c>
      <c r="AD40" s="10">
        <v>30.971</v>
      </c>
      <c r="AE40" s="10">
        <v>26.111000000000001</v>
      </c>
      <c r="AF40" s="10">
        <v>28.969000000000001</v>
      </c>
      <c r="AG40" s="10">
        <v>26.042999999999999</v>
      </c>
      <c r="AH40" s="10">
        <v>18.393999999999998</v>
      </c>
      <c r="AI40" s="130"/>
      <c r="AJ40" s="130"/>
      <c r="AK40" s="130"/>
      <c r="AL40" s="130"/>
      <c r="AM40" s="130"/>
      <c r="AN40" s="130"/>
      <c r="AO40" s="130"/>
      <c r="AP40" s="130"/>
      <c r="AQ40" s="130"/>
      <c r="AR40" s="130"/>
      <c r="AS40" s="130"/>
      <c r="AT40" s="130"/>
      <c r="AU40" s="130"/>
      <c r="AV40" s="130"/>
      <c r="AW40" s="130"/>
      <c r="AX40" s="130"/>
      <c r="AY40" s="130"/>
    </row>
    <row r="41" spans="1:51" ht="15" x14ac:dyDescent="0.25">
      <c r="A41" s="141">
        <v>46082</v>
      </c>
      <c r="B41" s="281"/>
      <c r="C41" s="271">
        <v>43</v>
      </c>
      <c r="D41" s="285">
        <v>51</v>
      </c>
      <c r="E41" s="11">
        <v>49.356000000000002</v>
      </c>
      <c r="F41" s="10">
        <v>61.444000000000003</v>
      </c>
      <c r="G41" s="10">
        <v>56.582000000000001</v>
      </c>
      <c r="H41" s="10">
        <v>61.177999999999997</v>
      </c>
      <c r="I41" s="10">
        <v>52.738999999999997</v>
      </c>
      <c r="J41" s="10">
        <v>47.518999999999998</v>
      </c>
      <c r="K41" s="10">
        <v>43.831000000000003</v>
      </c>
      <c r="L41" s="10">
        <v>36.164999999999999</v>
      </c>
      <c r="M41" s="10">
        <v>26.603000000000002</v>
      </c>
      <c r="N41" s="10">
        <v>36.14</v>
      </c>
      <c r="O41" s="10">
        <v>52.496000000000002</v>
      </c>
      <c r="P41" s="10">
        <v>47.174999999999997</v>
      </c>
      <c r="Q41" s="10">
        <v>38.728000000000002</v>
      </c>
      <c r="R41" s="10">
        <v>64.903000000000006</v>
      </c>
      <c r="S41" s="10">
        <v>27.445</v>
      </c>
      <c r="T41" s="10">
        <v>47.521000000000001</v>
      </c>
      <c r="U41" s="10">
        <v>38.261000000000003</v>
      </c>
      <c r="V41" s="10">
        <v>32.316000000000003</v>
      </c>
      <c r="W41" s="10">
        <v>67.164000000000001</v>
      </c>
      <c r="X41" s="10">
        <v>38.515999999999998</v>
      </c>
      <c r="Y41" s="10">
        <v>38.755000000000003</v>
      </c>
      <c r="Z41" s="10">
        <v>73.254999999999995</v>
      </c>
      <c r="AA41" s="10">
        <v>52.637999999999998</v>
      </c>
      <c r="AB41" s="10">
        <v>125.768</v>
      </c>
      <c r="AC41" s="10">
        <v>51.654000000000003</v>
      </c>
      <c r="AD41" s="10">
        <v>45.381999999999998</v>
      </c>
      <c r="AE41" s="10">
        <v>44.354999999999997</v>
      </c>
      <c r="AF41" s="10">
        <v>36.46</v>
      </c>
      <c r="AG41" s="10">
        <v>47.722999999999999</v>
      </c>
      <c r="AH41" s="10">
        <v>38.518999999999998</v>
      </c>
      <c r="AI41" s="130"/>
      <c r="AJ41" s="130"/>
      <c r="AK41" s="130"/>
      <c r="AL41" s="130"/>
      <c r="AM41" s="130"/>
      <c r="AN41" s="130"/>
      <c r="AO41" s="130"/>
      <c r="AP41" s="130"/>
      <c r="AQ41" s="130"/>
      <c r="AR41" s="130"/>
      <c r="AS41" s="130"/>
      <c r="AT41" s="130"/>
      <c r="AU41" s="130"/>
      <c r="AV41" s="130"/>
      <c r="AW41" s="130"/>
      <c r="AX41" s="130"/>
      <c r="AY41" s="130"/>
    </row>
    <row r="42" spans="1:51" ht="15" x14ac:dyDescent="0.25">
      <c r="A42" s="141">
        <v>46113</v>
      </c>
      <c r="B42" s="281"/>
      <c r="C42" s="271">
        <v>65</v>
      </c>
      <c r="D42" s="285">
        <v>77</v>
      </c>
      <c r="E42" s="11">
        <v>87.974000000000004</v>
      </c>
      <c r="F42" s="10">
        <v>60.386000000000003</v>
      </c>
      <c r="G42" s="10">
        <v>111.98099999999999</v>
      </c>
      <c r="H42" s="10">
        <v>90.064999999999998</v>
      </c>
      <c r="I42" s="10">
        <v>84.19</v>
      </c>
      <c r="J42" s="10">
        <v>62.366</v>
      </c>
      <c r="K42" s="10">
        <v>80.183999999999997</v>
      </c>
      <c r="L42" s="10">
        <v>46.921999999999997</v>
      </c>
      <c r="M42" s="10">
        <v>55.973999999999997</v>
      </c>
      <c r="N42" s="10">
        <v>59.661999999999999</v>
      </c>
      <c r="O42" s="10">
        <v>105.919</v>
      </c>
      <c r="P42" s="10">
        <v>71.245000000000005</v>
      </c>
      <c r="Q42" s="10">
        <v>96.823999999999998</v>
      </c>
      <c r="R42" s="10">
        <v>68.781000000000006</v>
      </c>
      <c r="S42" s="10">
        <v>32.573</v>
      </c>
      <c r="T42" s="10">
        <v>76.793000000000006</v>
      </c>
      <c r="U42" s="10">
        <v>52.146999999999998</v>
      </c>
      <c r="V42" s="10">
        <v>55.637</v>
      </c>
      <c r="W42" s="10">
        <v>130.488</v>
      </c>
      <c r="X42" s="10">
        <v>45.667999999999999</v>
      </c>
      <c r="Y42" s="10">
        <v>68.358999999999995</v>
      </c>
      <c r="Z42" s="10">
        <v>81.787000000000006</v>
      </c>
      <c r="AA42" s="10">
        <v>82.698999999999998</v>
      </c>
      <c r="AB42" s="10">
        <v>246.637</v>
      </c>
      <c r="AC42" s="10">
        <v>83.822000000000003</v>
      </c>
      <c r="AD42" s="10">
        <v>97.028999999999996</v>
      </c>
      <c r="AE42" s="10">
        <v>62.521000000000001</v>
      </c>
      <c r="AF42" s="10">
        <v>58.029000000000003</v>
      </c>
      <c r="AG42" s="10">
        <v>63.674999999999997</v>
      </c>
      <c r="AH42" s="10">
        <v>62.420999999999999</v>
      </c>
      <c r="AI42" s="130"/>
      <c r="AJ42" s="130"/>
      <c r="AK42" s="130"/>
      <c r="AL42" s="130"/>
      <c r="AM42" s="130"/>
      <c r="AN42" s="130"/>
      <c r="AO42" s="130"/>
      <c r="AP42" s="130"/>
      <c r="AQ42" s="130"/>
      <c r="AR42" s="130"/>
      <c r="AS42" s="130"/>
      <c r="AT42" s="130"/>
      <c r="AU42" s="130"/>
      <c r="AV42" s="130"/>
      <c r="AW42" s="130"/>
      <c r="AX42" s="130"/>
      <c r="AY42" s="130"/>
    </row>
    <row r="43" spans="1:51" ht="15" x14ac:dyDescent="0.25">
      <c r="A43" s="141">
        <v>46143</v>
      </c>
      <c r="B43" s="281"/>
      <c r="C43" s="271">
        <v>116</v>
      </c>
      <c r="D43" s="285">
        <v>166</v>
      </c>
      <c r="E43" s="11">
        <v>182.86099999999999</v>
      </c>
      <c r="F43" s="10">
        <v>57.813000000000002</v>
      </c>
      <c r="G43" s="10">
        <v>153.70599999999999</v>
      </c>
      <c r="H43" s="10">
        <v>338.89699999999999</v>
      </c>
      <c r="I43" s="10">
        <v>160.697</v>
      </c>
      <c r="J43" s="10">
        <v>162.82499999999999</v>
      </c>
      <c r="K43" s="10">
        <v>170.91</v>
      </c>
      <c r="L43" s="10">
        <v>102.68300000000001</v>
      </c>
      <c r="M43" s="10">
        <v>49.826000000000001</v>
      </c>
      <c r="N43" s="10">
        <v>58.1</v>
      </c>
      <c r="O43" s="10">
        <v>100.602</v>
      </c>
      <c r="P43" s="10">
        <v>135.642</v>
      </c>
      <c r="Q43" s="10">
        <v>232.291</v>
      </c>
      <c r="R43" s="10">
        <v>170.215</v>
      </c>
      <c r="S43" s="10">
        <v>106.47199999999999</v>
      </c>
      <c r="T43" s="10">
        <v>134.81399999999999</v>
      </c>
      <c r="U43" s="10">
        <v>27.026</v>
      </c>
      <c r="V43" s="10">
        <v>138.727</v>
      </c>
      <c r="W43" s="10">
        <v>178.58099999999999</v>
      </c>
      <c r="X43" s="10">
        <v>70.703999999999994</v>
      </c>
      <c r="Y43" s="10">
        <v>169.779</v>
      </c>
      <c r="Z43" s="10">
        <v>182.96100000000001</v>
      </c>
      <c r="AA43" s="10">
        <v>126.568</v>
      </c>
      <c r="AB43" s="10">
        <v>366.61200000000002</v>
      </c>
      <c r="AC43" s="10">
        <v>272.17899999999997</v>
      </c>
      <c r="AD43" s="10">
        <v>85.903999999999996</v>
      </c>
      <c r="AE43" s="10">
        <v>124.429</v>
      </c>
      <c r="AF43" s="10">
        <v>76.966999999999999</v>
      </c>
      <c r="AG43" s="10">
        <v>147.154</v>
      </c>
      <c r="AH43" s="10">
        <v>171.37</v>
      </c>
      <c r="AI43" s="130"/>
      <c r="AJ43" s="130"/>
      <c r="AK43" s="130"/>
      <c r="AL43" s="130"/>
      <c r="AM43" s="130"/>
      <c r="AN43" s="130"/>
      <c r="AO43" s="130"/>
      <c r="AP43" s="130"/>
      <c r="AQ43" s="130"/>
      <c r="AR43" s="130"/>
      <c r="AS43" s="130"/>
      <c r="AT43" s="130"/>
      <c r="AU43" s="130"/>
      <c r="AV43" s="130"/>
      <c r="AW43" s="130"/>
      <c r="AX43" s="130"/>
      <c r="AY43" s="130"/>
    </row>
    <row r="44" spans="1:51" ht="15" x14ac:dyDescent="0.25">
      <c r="A44" s="141">
        <v>46174</v>
      </c>
      <c r="B44" s="281"/>
      <c r="C44" s="271">
        <v>201</v>
      </c>
      <c r="D44" s="285">
        <v>301</v>
      </c>
      <c r="E44" s="11">
        <v>159.38200000000001</v>
      </c>
      <c r="F44" s="10">
        <v>396.73</v>
      </c>
      <c r="G44" s="10">
        <v>580.351</v>
      </c>
      <c r="H44" s="10">
        <v>711.35400000000004</v>
      </c>
      <c r="I44" s="10">
        <v>309.73599999999999</v>
      </c>
      <c r="J44" s="10">
        <v>533.85799999999995</v>
      </c>
      <c r="K44" s="10">
        <v>219.196</v>
      </c>
      <c r="L44" s="10">
        <v>120.568</v>
      </c>
      <c r="M44" s="10">
        <v>187.60900000000001</v>
      </c>
      <c r="N44" s="10">
        <v>218.19</v>
      </c>
      <c r="O44" s="10">
        <v>243.53700000000001</v>
      </c>
      <c r="P44" s="10">
        <v>359.69600000000003</v>
      </c>
      <c r="Q44" s="10">
        <v>280.01600000000002</v>
      </c>
      <c r="R44" s="10">
        <v>68.465000000000003</v>
      </c>
      <c r="S44" s="10">
        <v>270.28300000000002</v>
      </c>
      <c r="T44" s="10">
        <v>445.404</v>
      </c>
      <c r="U44" s="10">
        <v>200.17</v>
      </c>
      <c r="V44" s="10">
        <v>374.52499999999998</v>
      </c>
      <c r="W44" s="10">
        <v>208.00399999999999</v>
      </c>
      <c r="X44" s="10">
        <v>95.873000000000005</v>
      </c>
      <c r="Y44" s="10">
        <v>444.49099999999999</v>
      </c>
      <c r="Z44" s="10">
        <v>296.471</v>
      </c>
      <c r="AA44" s="10">
        <v>276.82100000000003</v>
      </c>
      <c r="AB44" s="10">
        <v>709.62400000000002</v>
      </c>
      <c r="AC44" s="10">
        <v>455.649</v>
      </c>
      <c r="AD44" s="10">
        <v>259.82100000000003</v>
      </c>
      <c r="AE44" s="10">
        <v>341.58699999999999</v>
      </c>
      <c r="AF44" s="10">
        <v>323.13099999999997</v>
      </c>
      <c r="AG44" s="10">
        <v>59.521000000000001</v>
      </c>
      <c r="AH44" s="10">
        <v>350.07900000000001</v>
      </c>
      <c r="AI44" s="130"/>
      <c r="AJ44" s="130"/>
      <c r="AK44" s="130"/>
      <c r="AL44" s="130"/>
      <c r="AM44" s="130"/>
      <c r="AN44" s="130"/>
      <c r="AO44" s="130"/>
      <c r="AP44" s="130"/>
      <c r="AQ44" s="130"/>
      <c r="AR44" s="130"/>
      <c r="AS44" s="130"/>
      <c r="AT44" s="130"/>
      <c r="AU44" s="130"/>
      <c r="AV44" s="130"/>
      <c r="AW44" s="130"/>
      <c r="AX44" s="130"/>
      <c r="AY44" s="130"/>
    </row>
    <row r="45" spans="1:51" ht="15" x14ac:dyDescent="0.25">
      <c r="A45" s="141">
        <v>46204</v>
      </c>
      <c r="B45" s="281"/>
      <c r="C45" s="271">
        <v>90</v>
      </c>
      <c r="D45" s="285">
        <v>146</v>
      </c>
      <c r="E45" s="11">
        <v>31.393999999999998</v>
      </c>
      <c r="F45" s="10">
        <v>423.91</v>
      </c>
      <c r="G45" s="10">
        <v>285.57799999999997</v>
      </c>
      <c r="H45" s="10">
        <v>314.99900000000002</v>
      </c>
      <c r="I45" s="10">
        <v>355.80799999999999</v>
      </c>
      <c r="J45" s="10">
        <v>334.83800000000002</v>
      </c>
      <c r="K45" s="10">
        <v>65.951999999999998</v>
      </c>
      <c r="L45" s="10">
        <v>31.823</v>
      </c>
      <c r="M45" s="10">
        <v>80.090999999999994</v>
      </c>
      <c r="N45" s="10">
        <v>77.484999999999999</v>
      </c>
      <c r="O45" s="10">
        <v>168.292</v>
      </c>
      <c r="P45" s="10">
        <v>258.48</v>
      </c>
      <c r="Q45" s="10">
        <v>79.046000000000006</v>
      </c>
      <c r="R45" s="10">
        <v>12.452999999999999</v>
      </c>
      <c r="S45" s="10">
        <v>193.387</v>
      </c>
      <c r="T45" s="10">
        <v>347.90100000000001</v>
      </c>
      <c r="U45" s="10">
        <v>179.83799999999999</v>
      </c>
      <c r="V45" s="10">
        <v>619.76599999999996</v>
      </c>
      <c r="W45" s="10">
        <v>73.290000000000006</v>
      </c>
      <c r="X45" s="10">
        <v>37.398000000000003</v>
      </c>
      <c r="Y45" s="10">
        <v>288.83499999999998</v>
      </c>
      <c r="Z45" s="10">
        <v>138.84899999999999</v>
      </c>
      <c r="AA45" s="10">
        <v>90.835999999999999</v>
      </c>
      <c r="AB45" s="10">
        <v>359.96100000000001</v>
      </c>
      <c r="AC45" s="10">
        <v>198.29900000000001</v>
      </c>
      <c r="AD45" s="10">
        <v>219.72300000000001</v>
      </c>
      <c r="AE45" s="10">
        <v>169.16900000000001</v>
      </c>
      <c r="AF45" s="10">
        <v>168.79900000000001</v>
      </c>
      <c r="AG45" s="10">
        <v>34.307000000000002</v>
      </c>
      <c r="AH45" s="10">
        <v>227.023</v>
      </c>
      <c r="AI45" s="130"/>
      <c r="AJ45" s="130"/>
      <c r="AK45" s="130"/>
      <c r="AL45" s="130"/>
      <c r="AM45" s="130"/>
      <c r="AN45" s="130"/>
      <c r="AO45" s="130"/>
      <c r="AP45" s="130"/>
      <c r="AQ45" s="130"/>
      <c r="AR45" s="130"/>
      <c r="AS45" s="130"/>
      <c r="AT45" s="130"/>
      <c r="AU45" s="130"/>
      <c r="AV45" s="130"/>
      <c r="AW45" s="130"/>
      <c r="AX45" s="130"/>
      <c r="AY45" s="130"/>
    </row>
    <row r="46" spans="1:51" ht="15" x14ac:dyDescent="0.25">
      <c r="A46" s="141">
        <v>46235</v>
      </c>
      <c r="B46" s="281"/>
      <c r="C46" s="271">
        <v>42</v>
      </c>
      <c r="D46" s="285">
        <v>59</v>
      </c>
      <c r="E46" s="11">
        <v>27.196000000000002</v>
      </c>
      <c r="F46" s="10">
        <v>150.898</v>
      </c>
      <c r="G46" s="10">
        <v>91.043999999999997</v>
      </c>
      <c r="H46" s="10">
        <v>151.84700000000001</v>
      </c>
      <c r="I46" s="10">
        <v>120.907</v>
      </c>
      <c r="J46" s="10">
        <v>116.694</v>
      </c>
      <c r="K46" s="10">
        <v>38.207999999999998</v>
      </c>
      <c r="L46" s="10">
        <v>21.439</v>
      </c>
      <c r="M46" s="10">
        <v>34.262999999999998</v>
      </c>
      <c r="N46" s="10">
        <v>34.825000000000003</v>
      </c>
      <c r="O46" s="10">
        <v>66.784000000000006</v>
      </c>
      <c r="P46" s="10">
        <v>83.956000000000003</v>
      </c>
      <c r="Q46" s="10">
        <v>45.933</v>
      </c>
      <c r="R46" s="10">
        <v>28.722999999999999</v>
      </c>
      <c r="S46" s="10">
        <v>61.671999999999997</v>
      </c>
      <c r="T46" s="10">
        <v>108.565</v>
      </c>
      <c r="U46" s="10">
        <v>59.655999999999999</v>
      </c>
      <c r="V46" s="10">
        <v>183.70500000000001</v>
      </c>
      <c r="W46" s="10">
        <v>38.634999999999998</v>
      </c>
      <c r="X46" s="10">
        <v>24.350999999999999</v>
      </c>
      <c r="Y46" s="10">
        <v>97.971999999999994</v>
      </c>
      <c r="Z46" s="10">
        <v>53.79</v>
      </c>
      <c r="AA46" s="10">
        <v>43.915999999999997</v>
      </c>
      <c r="AB46" s="10">
        <v>116.96899999999999</v>
      </c>
      <c r="AC46" s="10">
        <v>72.174000000000007</v>
      </c>
      <c r="AD46" s="10">
        <v>81.825999999999993</v>
      </c>
      <c r="AE46" s="10">
        <v>60.064999999999998</v>
      </c>
      <c r="AF46" s="10">
        <v>73.364000000000004</v>
      </c>
      <c r="AG46" s="10">
        <v>21.228000000000002</v>
      </c>
      <c r="AH46" s="10">
        <v>183.91300000000001</v>
      </c>
      <c r="AI46" s="130"/>
      <c r="AJ46" s="130"/>
      <c r="AK46" s="130"/>
      <c r="AL46" s="130"/>
      <c r="AM46" s="130"/>
      <c r="AN46" s="130"/>
      <c r="AO46" s="130"/>
      <c r="AP46" s="130"/>
      <c r="AQ46" s="130"/>
      <c r="AR46" s="130"/>
      <c r="AS46" s="130"/>
      <c r="AT46" s="130"/>
      <c r="AU46" s="130"/>
      <c r="AV46" s="130"/>
      <c r="AW46" s="130"/>
      <c r="AX46" s="130"/>
      <c r="AY46" s="130"/>
    </row>
    <row r="47" spans="1:51" ht="15" x14ac:dyDescent="0.25">
      <c r="A47" s="141">
        <v>46266</v>
      </c>
      <c r="B47" s="281"/>
      <c r="C47" s="271">
        <v>32</v>
      </c>
      <c r="D47" s="285">
        <v>39</v>
      </c>
      <c r="E47" s="11">
        <v>25.988</v>
      </c>
      <c r="F47" s="10">
        <v>63.51</v>
      </c>
      <c r="G47" s="10">
        <v>55.048999999999999</v>
      </c>
      <c r="H47" s="10">
        <v>95.801000000000002</v>
      </c>
      <c r="I47" s="10">
        <v>57.493000000000002</v>
      </c>
      <c r="J47" s="10">
        <v>78.992999999999995</v>
      </c>
      <c r="K47" s="10">
        <v>42.941000000000003</v>
      </c>
      <c r="L47" s="10">
        <v>20.452999999999999</v>
      </c>
      <c r="M47" s="10">
        <v>34.686999999999998</v>
      </c>
      <c r="N47" s="10">
        <v>34.552</v>
      </c>
      <c r="O47" s="10">
        <v>53.997999999999998</v>
      </c>
      <c r="P47" s="10">
        <v>47.277999999999999</v>
      </c>
      <c r="Q47" s="10">
        <v>37.26</v>
      </c>
      <c r="R47" s="10">
        <v>26.731999999999999</v>
      </c>
      <c r="S47" s="10">
        <v>46.235999999999997</v>
      </c>
      <c r="T47" s="10">
        <v>52.430999999999997</v>
      </c>
      <c r="U47" s="10">
        <v>39.518999999999998</v>
      </c>
      <c r="V47" s="10">
        <v>79.846999999999994</v>
      </c>
      <c r="W47" s="10">
        <v>30.710999999999999</v>
      </c>
      <c r="X47" s="10">
        <v>30.757999999999999</v>
      </c>
      <c r="Y47" s="10">
        <v>66.754000000000005</v>
      </c>
      <c r="Z47" s="10">
        <v>40.79</v>
      </c>
      <c r="AA47" s="10">
        <v>39.198999999999998</v>
      </c>
      <c r="AB47" s="10">
        <v>80.281000000000006</v>
      </c>
      <c r="AC47" s="10">
        <v>45.750999999999998</v>
      </c>
      <c r="AD47" s="10">
        <v>55.405999999999999</v>
      </c>
      <c r="AE47" s="10">
        <v>39.619999999999997</v>
      </c>
      <c r="AF47" s="10">
        <v>59.661999999999999</v>
      </c>
      <c r="AG47" s="10">
        <v>24.536000000000001</v>
      </c>
      <c r="AH47" s="10">
        <v>70.165000000000006</v>
      </c>
      <c r="AI47" s="130"/>
      <c r="AJ47" s="130"/>
      <c r="AK47" s="130"/>
      <c r="AL47" s="130"/>
      <c r="AM47" s="130"/>
      <c r="AN47" s="130"/>
      <c r="AO47" s="130"/>
      <c r="AP47" s="130"/>
      <c r="AQ47" s="130"/>
      <c r="AR47" s="130"/>
      <c r="AS47" s="130"/>
      <c r="AT47" s="130"/>
      <c r="AU47" s="130"/>
      <c r="AV47" s="130"/>
      <c r="AW47" s="130"/>
      <c r="AX47" s="130"/>
      <c r="AY47" s="130"/>
    </row>
    <row r="48" spans="1:51" ht="15" x14ac:dyDescent="0.25">
      <c r="A48" s="141">
        <v>46296</v>
      </c>
      <c r="B48" s="281"/>
      <c r="C48" s="271">
        <v>40</v>
      </c>
      <c r="D48" s="285">
        <v>45</v>
      </c>
      <c r="E48" s="11">
        <v>36.963999999999999</v>
      </c>
      <c r="F48" s="10">
        <v>54.581000000000003</v>
      </c>
      <c r="G48" s="10">
        <v>52.018000000000001</v>
      </c>
      <c r="H48" s="10">
        <v>82.611000000000004</v>
      </c>
      <c r="I48" s="10">
        <v>54.921999999999997</v>
      </c>
      <c r="J48" s="10">
        <v>52.082000000000001</v>
      </c>
      <c r="K48" s="10">
        <v>39.966000000000001</v>
      </c>
      <c r="L48" s="10">
        <v>22.86</v>
      </c>
      <c r="M48" s="10">
        <v>35.36</v>
      </c>
      <c r="N48" s="10">
        <v>28.055</v>
      </c>
      <c r="O48" s="10">
        <v>48.805</v>
      </c>
      <c r="P48" s="10">
        <v>46.396000000000001</v>
      </c>
      <c r="Q48" s="10">
        <v>53.829000000000001</v>
      </c>
      <c r="R48" s="10">
        <v>43.543999999999997</v>
      </c>
      <c r="S48" s="10">
        <v>39.927999999999997</v>
      </c>
      <c r="T48" s="10">
        <v>51.725999999999999</v>
      </c>
      <c r="U48" s="10">
        <v>33.075000000000003</v>
      </c>
      <c r="V48" s="10">
        <v>66.92</v>
      </c>
      <c r="W48" s="10">
        <v>31.977</v>
      </c>
      <c r="X48" s="10">
        <v>34.94</v>
      </c>
      <c r="Y48" s="10">
        <v>116.36499999999999</v>
      </c>
      <c r="Z48" s="10">
        <v>48.244</v>
      </c>
      <c r="AA48" s="10">
        <v>71.965999999999994</v>
      </c>
      <c r="AB48" s="10">
        <v>84.334999999999994</v>
      </c>
      <c r="AC48" s="10">
        <v>45.780999999999999</v>
      </c>
      <c r="AD48" s="10">
        <v>49.192999999999998</v>
      </c>
      <c r="AE48" s="10">
        <v>37.106999999999999</v>
      </c>
      <c r="AF48" s="10">
        <v>39.99</v>
      </c>
      <c r="AG48" s="10">
        <v>23.387</v>
      </c>
      <c r="AH48" s="10">
        <v>53.424999999999997</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1">
        <v>46327</v>
      </c>
      <c r="B49" s="281"/>
      <c r="C49" s="271">
        <v>39</v>
      </c>
      <c r="D49" s="285">
        <v>42</v>
      </c>
      <c r="E49" s="11">
        <v>34.304000000000002</v>
      </c>
      <c r="F49" s="10">
        <v>48.058</v>
      </c>
      <c r="G49" s="10">
        <v>50.131</v>
      </c>
      <c r="H49" s="10">
        <v>56.968000000000004</v>
      </c>
      <c r="I49" s="10">
        <v>44.597999999999999</v>
      </c>
      <c r="J49" s="10">
        <v>45.579000000000001</v>
      </c>
      <c r="K49" s="10">
        <v>35.683999999999997</v>
      </c>
      <c r="L49" s="10">
        <v>31.981999999999999</v>
      </c>
      <c r="M49" s="10">
        <v>30.716999999999999</v>
      </c>
      <c r="N49" s="10">
        <v>29.367000000000001</v>
      </c>
      <c r="O49" s="10">
        <v>48.264000000000003</v>
      </c>
      <c r="P49" s="10">
        <v>41.582000000000001</v>
      </c>
      <c r="Q49" s="10">
        <v>40.746000000000002</v>
      </c>
      <c r="R49" s="10">
        <v>36.884</v>
      </c>
      <c r="S49" s="10">
        <v>41.433</v>
      </c>
      <c r="T49" s="10">
        <v>47.994999999999997</v>
      </c>
      <c r="U49" s="10">
        <v>34.054000000000002</v>
      </c>
      <c r="V49" s="10">
        <v>56.353000000000002</v>
      </c>
      <c r="W49" s="10">
        <v>38.372</v>
      </c>
      <c r="X49" s="10">
        <v>30.091000000000001</v>
      </c>
      <c r="Y49" s="10">
        <v>60.640999999999998</v>
      </c>
      <c r="Z49" s="10">
        <v>38.581000000000003</v>
      </c>
      <c r="AA49" s="10">
        <v>72.876000000000005</v>
      </c>
      <c r="AB49" s="10">
        <v>66.968999999999994</v>
      </c>
      <c r="AC49" s="10">
        <v>44.774999999999999</v>
      </c>
      <c r="AD49" s="10">
        <v>41.017000000000003</v>
      </c>
      <c r="AE49" s="10">
        <v>40.597000000000001</v>
      </c>
      <c r="AF49" s="10">
        <v>40.323999999999998</v>
      </c>
      <c r="AG49" s="10">
        <v>25.292999999999999</v>
      </c>
      <c r="AH49" s="10">
        <v>44.234000000000002</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1">
        <v>46357</v>
      </c>
      <c r="B50" s="281"/>
      <c r="C50" s="271">
        <v>32</v>
      </c>
      <c r="D50" s="285">
        <v>32</v>
      </c>
      <c r="E50" s="11">
        <v>27.497</v>
      </c>
      <c r="F50" s="10">
        <v>46.762</v>
      </c>
      <c r="G50" s="10">
        <v>46.131999999999998</v>
      </c>
      <c r="H50" s="10">
        <v>46.639000000000003</v>
      </c>
      <c r="I50" s="10">
        <v>39.447000000000003</v>
      </c>
      <c r="J50" s="10">
        <v>39.746000000000002</v>
      </c>
      <c r="K50" s="10">
        <v>29.512</v>
      </c>
      <c r="L50" s="10">
        <v>24.521999999999998</v>
      </c>
      <c r="M50" s="10">
        <v>25.346</v>
      </c>
      <c r="N50" s="10">
        <v>25.085000000000001</v>
      </c>
      <c r="O50" s="10">
        <v>34.674999999999997</v>
      </c>
      <c r="P50" s="10">
        <v>36.414999999999999</v>
      </c>
      <c r="Q50" s="10">
        <v>35.564999999999998</v>
      </c>
      <c r="R50" s="10">
        <v>27.01</v>
      </c>
      <c r="S50" s="10">
        <v>32.960999999999999</v>
      </c>
      <c r="T50" s="10">
        <v>38.780999999999999</v>
      </c>
      <c r="U50" s="10">
        <v>28.707000000000001</v>
      </c>
      <c r="V50" s="10">
        <v>46.152000000000001</v>
      </c>
      <c r="W50" s="10">
        <v>32.331000000000003</v>
      </c>
      <c r="X50" s="10">
        <v>23.952000000000002</v>
      </c>
      <c r="Y50" s="10">
        <v>46.063000000000002</v>
      </c>
      <c r="Z50" s="10">
        <v>32.061</v>
      </c>
      <c r="AA50" s="10">
        <v>40.933999999999997</v>
      </c>
      <c r="AB50" s="10">
        <v>59.789000000000001</v>
      </c>
      <c r="AC50" s="10">
        <v>37.457000000000001</v>
      </c>
      <c r="AD50" s="10">
        <v>34.445</v>
      </c>
      <c r="AE50" s="10">
        <v>34.22</v>
      </c>
      <c r="AF50" s="10">
        <v>34.872999999999998</v>
      </c>
      <c r="AG50" s="10">
        <v>21.780999999999999</v>
      </c>
      <c r="AH50" s="10">
        <v>37.326999999999998</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1">
        <v>46388</v>
      </c>
      <c r="B51" s="281"/>
      <c r="C51" s="271">
        <v>29</v>
      </c>
      <c r="D51" s="285">
        <v>31</v>
      </c>
      <c r="E51" s="11">
        <v>23.95</v>
      </c>
      <c r="F51" s="10">
        <v>36.939</v>
      </c>
      <c r="G51" s="10">
        <v>45.457000000000001</v>
      </c>
      <c r="H51" s="10">
        <v>40.235999999999997</v>
      </c>
      <c r="I51" s="10">
        <v>33.594999999999999</v>
      </c>
      <c r="J51" s="10">
        <v>34.9</v>
      </c>
      <c r="K51" s="10">
        <v>25.722999999999999</v>
      </c>
      <c r="L51" s="10">
        <v>20.338000000000001</v>
      </c>
      <c r="M51" s="10">
        <v>22.079000000000001</v>
      </c>
      <c r="N51" s="10">
        <v>22.321000000000002</v>
      </c>
      <c r="O51" s="10">
        <v>29.218</v>
      </c>
      <c r="P51" s="10">
        <v>35.698</v>
      </c>
      <c r="Q51" s="10">
        <v>32.627000000000002</v>
      </c>
      <c r="R51" s="10">
        <v>22.402999999999999</v>
      </c>
      <c r="S51" s="10">
        <v>30.131</v>
      </c>
      <c r="T51" s="10">
        <v>33.314</v>
      </c>
      <c r="U51" s="10">
        <v>25.948</v>
      </c>
      <c r="V51" s="10">
        <v>41.228999999999999</v>
      </c>
      <c r="W51" s="10">
        <v>27.385000000000002</v>
      </c>
      <c r="X51" s="10">
        <v>21.184000000000001</v>
      </c>
      <c r="Y51" s="10">
        <v>41.637</v>
      </c>
      <c r="Z51" s="10">
        <v>28.364000000000001</v>
      </c>
      <c r="AA51" s="10">
        <v>33.005000000000003</v>
      </c>
      <c r="AB51" s="10">
        <v>50.866999999999997</v>
      </c>
      <c r="AC51" s="10">
        <v>32.762999999999998</v>
      </c>
      <c r="AD51" s="10">
        <v>29.832999999999998</v>
      </c>
      <c r="AE51" s="10">
        <v>29.248999999999999</v>
      </c>
      <c r="AF51" s="10">
        <v>29.962</v>
      </c>
      <c r="AG51" s="10">
        <v>19.625</v>
      </c>
      <c r="AH51" s="10">
        <v>32.51</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1">
        <v>46419</v>
      </c>
      <c r="B52" s="281"/>
      <c r="C52" s="271">
        <v>27</v>
      </c>
      <c r="D52" s="285">
        <v>29</v>
      </c>
      <c r="E52" s="11">
        <v>31.408000000000001</v>
      </c>
      <c r="F52" s="10">
        <v>39.826999999999998</v>
      </c>
      <c r="G52" s="10">
        <v>36.648000000000003</v>
      </c>
      <c r="H52" s="10">
        <v>33.588000000000001</v>
      </c>
      <c r="I52" s="10">
        <v>30.268999999999998</v>
      </c>
      <c r="J52" s="10">
        <v>33.631</v>
      </c>
      <c r="K52" s="10">
        <v>22.427</v>
      </c>
      <c r="L52" s="10">
        <v>17.738</v>
      </c>
      <c r="M52" s="10">
        <v>27.67</v>
      </c>
      <c r="N52" s="10">
        <v>20.635000000000002</v>
      </c>
      <c r="O52" s="10">
        <v>25.725000000000001</v>
      </c>
      <c r="P52" s="10">
        <v>29.864999999999998</v>
      </c>
      <c r="Q52" s="10">
        <v>29.853000000000002</v>
      </c>
      <c r="R52" s="10">
        <v>19.059000000000001</v>
      </c>
      <c r="S52" s="10">
        <v>28.114999999999998</v>
      </c>
      <c r="T52" s="10">
        <v>27.992000000000001</v>
      </c>
      <c r="U52" s="10">
        <v>24.318000000000001</v>
      </c>
      <c r="V52" s="10">
        <v>36.886000000000003</v>
      </c>
      <c r="W52" s="10">
        <v>23.925999999999998</v>
      </c>
      <c r="X52" s="10">
        <v>25.416</v>
      </c>
      <c r="Y52" s="10">
        <v>43.753999999999998</v>
      </c>
      <c r="Z52" s="10">
        <v>33.030999999999999</v>
      </c>
      <c r="AA52" s="10">
        <v>44.128</v>
      </c>
      <c r="AB52" s="10">
        <v>44.360999999999997</v>
      </c>
      <c r="AC52" s="10">
        <v>30.936</v>
      </c>
      <c r="AD52" s="10">
        <v>26.263999999999999</v>
      </c>
      <c r="AE52" s="10">
        <v>29.001000000000001</v>
      </c>
      <c r="AF52" s="10">
        <v>25.934000000000001</v>
      </c>
      <c r="AG52" s="10">
        <v>18.404</v>
      </c>
      <c r="AH52" s="10">
        <v>27.425000000000001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1">
        <v>46447</v>
      </c>
      <c r="B53" s="281"/>
      <c r="C53" s="271">
        <v>43</v>
      </c>
      <c r="D53" s="285">
        <v>51</v>
      </c>
      <c r="E53" s="11">
        <v>61.441000000000003</v>
      </c>
      <c r="F53" s="10">
        <v>56.133000000000003</v>
      </c>
      <c r="G53" s="10">
        <v>61.11</v>
      </c>
      <c r="H53" s="10">
        <v>52.701000000000001</v>
      </c>
      <c r="I53" s="10">
        <v>47.606999999999999</v>
      </c>
      <c r="J53" s="10">
        <v>43.555999999999997</v>
      </c>
      <c r="K53" s="10">
        <v>36.131999999999998</v>
      </c>
      <c r="L53" s="10">
        <v>26.599</v>
      </c>
      <c r="M53" s="10">
        <v>36.158000000000001</v>
      </c>
      <c r="N53" s="10">
        <v>50.51</v>
      </c>
      <c r="O53" s="10">
        <v>47.103000000000002</v>
      </c>
      <c r="P53" s="10">
        <v>38.637</v>
      </c>
      <c r="Q53" s="10">
        <v>64.941000000000003</v>
      </c>
      <c r="R53" s="10">
        <v>27.21</v>
      </c>
      <c r="S53" s="10">
        <v>47.695999999999998</v>
      </c>
      <c r="T53" s="10">
        <v>38.182000000000002</v>
      </c>
      <c r="U53" s="10">
        <v>32.247999999999998</v>
      </c>
      <c r="V53" s="10">
        <v>64.617999999999995</v>
      </c>
      <c r="W53" s="10">
        <v>38.445999999999998</v>
      </c>
      <c r="X53" s="10">
        <v>38.884999999999998</v>
      </c>
      <c r="Y53" s="10">
        <v>73.350999999999999</v>
      </c>
      <c r="Z53" s="10">
        <v>52.604999999999997</v>
      </c>
      <c r="AA53" s="10">
        <v>125.54300000000001</v>
      </c>
      <c r="AB53" s="10">
        <v>51.686</v>
      </c>
      <c r="AC53" s="10">
        <v>45.344000000000001</v>
      </c>
      <c r="AD53" s="10">
        <v>43.944000000000003</v>
      </c>
      <c r="AE53" s="10">
        <v>36.49</v>
      </c>
      <c r="AF53" s="10">
        <v>47.576999999999998</v>
      </c>
      <c r="AG53" s="10">
        <v>38.533000000000001</v>
      </c>
      <c r="AH53" s="10">
        <v>48.912999999999997</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1">
        <v>46478</v>
      </c>
      <c r="B54" s="281"/>
      <c r="C54" s="271">
        <v>65</v>
      </c>
      <c r="D54" s="285">
        <v>77</v>
      </c>
      <c r="E54" s="11">
        <v>60.384</v>
      </c>
      <c r="F54" s="10">
        <v>110.187</v>
      </c>
      <c r="G54" s="10">
        <v>89.98</v>
      </c>
      <c r="H54" s="10">
        <v>84.132000000000005</v>
      </c>
      <c r="I54" s="10">
        <v>62.466999999999999</v>
      </c>
      <c r="J54" s="10">
        <v>78.146000000000001</v>
      </c>
      <c r="K54" s="10">
        <v>46.886000000000003</v>
      </c>
      <c r="L54" s="10">
        <v>55.954000000000001</v>
      </c>
      <c r="M54" s="10">
        <v>59.698</v>
      </c>
      <c r="N54" s="10">
        <v>105.461</v>
      </c>
      <c r="O54" s="10">
        <v>71.152000000000001</v>
      </c>
      <c r="P54" s="10">
        <v>96.649000000000001</v>
      </c>
      <c r="Q54" s="10">
        <v>68.814999999999998</v>
      </c>
      <c r="R54" s="10">
        <v>32.076000000000001</v>
      </c>
      <c r="S54" s="10">
        <v>77.040999999999997</v>
      </c>
      <c r="T54" s="10">
        <v>52.051000000000002</v>
      </c>
      <c r="U54" s="10">
        <v>55.545000000000002</v>
      </c>
      <c r="V54" s="10">
        <v>126.691</v>
      </c>
      <c r="W54" s="10">
        <v>45.597000000000001</v>
      </c>
      <c r="X54" s="10">
        <v>68.528999999999996</v>
      </c>
      <c r="Y54" s="10">
        <v>81.878</v>
      </c>
      <c r="Z54" s="10">
        <v>80.727000000000004</v>
      </c>
      <c r="AA54" s="10">
        <v>246.273</v>
      </c>
      <c r="AB54" s="10">
        <v>83.873999999999995</v>
      </c>
      <c r="AC54" s="10">
        <v>96.963999999999999</v>
      </c>
      <c r="AD54" s="10">
        <v>60.392000000000003</v>
      </c>
      <c r="AE54" s="10">
        <v>58.07</v>
      </c>
      <c r="AF54" s="10">
        <v>63.491</v>
      </c>
      <c r="AG54" s="10">
        <v>62.438000000000002</v>
      </c>
      <c r="AH54" s="10">
        <v>85.55</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1">
        <v>46508</v>
      </c>
      <c r="B55" s="281"/>
      <c r="C55" s="271">
        <v>116</v>
      </c>
      <c r="D55" s="285">
        <v>166</v>
      </c>
      <c r="E55" s="11">
        <v>57.81</v>
      </c>
      <c r="F55" s="10">
        <v>147.90899999999999</v>
      </c>
      <c r="G55" s="10">
        <v>338.74599999999998</v>
      </c>
      <c r="H55" s="10">
        <v>160.64699999999999</v>
      </c>
      <c r="I55" s="10">
        <v>162.98500000000001</v>
      </c>
      <c r="J55" s="10">
        <v>162.97300000000001</v>
      </c>
      <c r="K55" s="10">
        <v>102.655</v>
      </c>
      <c r="L55" s="10">
        <v>49.835000000000001</v>
      </c>
      <c r="M55" s="10">
        <v>58.118000000000002</v>
      </c>
      <c r="N55" s="10">
        <v>97.728999999999999</v>
      </c>
      <c r="O55" s="10">
        <v>135.477</v>
      </c>
      <c r="P55" s="10">
        <v>232.12799999999999</v>
      </c>
      <c r="Q55" s="10">
        <v>170.24799999999999</v>
      </c>
      <c r="R55" s="10">
        <v>99.637</v>
      </c>
      <c r="S55" s="10">
        <v>135.126</v>
      </c>
      <c r="T55" s="10">
        <v>26.945</v>
      </c>
      <c r="U55" s="10">
        <v>138.477</v>
      </c>
      <c r="V55" s="10">
        <v>179.845</v>
      </c>
      <c r="W55" s="10">
        <v>70.617999999999995</v>
      </c>
      <c r="X55" s="10">
        <v>170.05799999999999</v>
      </c>
      <c r="Y55" s="10">
        <v>183.053</v>
      </c>
      <c r="Z55" s="10">
        <v>122.218</v>
      </c>
      <c r="AA55" s="10">
        <v>366.41199999999998</v>
      </c>
      <c r="AB55" s="10">
        <v>272.24099999999999</v>
      </c>
      <c r="AC55" s="10">
        <v>85.849000000000004</v>
      </c>
      <c r="AD55" s="10">
        <v>120.602</v>
      </c>
      <c r="AE55" s="10">
        <v>77.040000000000006</v>
      </c>
      <c r="AF55" s="10">
        <v>147.001</v>
      </c>
      <c r="AG55" s="10">
        <v>171.398</v>
      </c>
      <c r="AH55" s="10">
        <v>175.98400000000001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1">
        <v>46539</v>
      </c>
      <c r="B56" s="281"/>
      <c r="C56" s="271">
        <v>201</v>
      </c>
      <c r="D56" s="285">
        <v>301</v>
      </c>
      <c r="E56" s="11">
        <v>396.71199999999999</v>
      </c>
      <c r="F56" s="10">
        <v>570.42399999999998</v>
      </c>
      <c r="G56" s="10">
        <v>711.28</v>
      </c>
      <c r="H56" s="10">
        <v>309.71100000000001</v>
      </c>
      <c r="I56" s="10">
        <v>533.95899999999995</v>
      </c>
      <c r="J56" s="10">
        <v>225.334</v>
      </c>
      <c r="K56" s="10">
        <v>120.545</v>
      </c>
      <c r="L56" s="10">
        <v>187.642</v>
      </c>
      <c r="M56" s="10">
        <v>218.17699999999999</v>
      </c>
      <c r="N56" s="10">
        <v>237.34399999999999</v>
      </c>
      <c r="O56" s="10">
        <v>359.56</v>
      </c>
      <c r="P56" s="10">
        <v>279.92200000000003</v>
      </c>
      <c r="Q56" s="10">
        <v>68.481999999999999</v>
      </c>
      <c r="R56" s="10">
        <v>263.67500000000001</v>
      </c>
      <c r="S56" s="10">
        <v>445.709</v>
      </c>
      <c r="T56" s="10">
        <v>200.07499999999999</v>
      </c>
      <c r="U56" s="10">
        <v>374.411</v>
      </c>
      <c r="V56" s="10">
        <v>207.37200000000001</v>
      </c>
      <c r="W56" s="10">
        <v>95.819000000000003</v>
      </c>
      <c r="X56" s="10">
        <v>444.67399999999998</v>
      </c>
      <c r="Y56" s="10">
        <v>296.53699999999998</v>
      </c>
      <c r="Z56" s="10">
        <v>276.17899999999997</v>
      </c>
      <c r="AA56" s="10">
        <v>709.55</v>
      </c>
      <c r="AB56" s="10">
        <v>455.68</v>
      </c>
      <c r="AC56" s="10">
        <v>259.78300000000002</v>
      </c>
      <c r="AD56" s="10">
        <v>338.68200000000002</v>
      </c>
      <c r="AE56" s="10">
        <v>323.19499999999999</v>
      </c>
      <c r="AF56" s="10">
        <v>59.44</v>
      </c>
      <c r="AG56" s="10">
        <v>350.08300000000003</v>
      </c>
      <c r="AH56" s="10">
        <v>165.24799999999999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1">
        <v>46569</v>
      </c>
      <c r="B57" s="281"/>
      <c r="C57" s="271">
        <v>90</v>
      </c>
      <c r="D57" s="285">
        <v>146</v>
      </c>
      <c r="E57" s="11">
        <v>423.90100000000001</v>
      </c>
      <c r="F57" s="10">
        <v>297.10399999999998</v>
      </c>
      <c r="G57" s="10">
        <v>314.97399999999999</v>
      </c>
      <c r="H57" s="10">
        <v>355.78800000000001</v>
      </c>
      <c r="I57" s="10">
        <v>334.88</v>
      </c>
      <c r="J57" s="10">
        <v>69.641999999999996</v>
      </c>
      <c r="K57" s="10">
        <v>31.805</v>
      </c>
      <c r="L57" s="10">
        <v>80.084999999999994</v>
      </c>
      <c r="M57" s="10">
        <v>77.492000000000004</v>
      </c>
      <c r="N57" s="10">
        <v>174.51400000000001</v>
      </c>
      <c r="O57" s="10">
        <v>258.42700000000002</v>
      </c>
      <c r="P57" s="10">
        <v>78.997</v>
      </c>
      <c r="Q57" s="10">
        <v>12.468999999999999</v>
      </c>
      <c r="R57" s="10">
        <v>204.274</v>
      </c>
      <c r="S57" s="10">
        <v>348.012</v>
      </c>
      <c r="T57" s="10">
        <v>179.78200000000001</v>
      </c>
      <c r="U57" s="10">
        <v>619.71699999999998</v>
      </c>
      <c r="V57" s="10">
        <v>78.210999999999999</v>
      </c>
      <c r="W57" s="10">
        <v>37.36</v>
      </c>
      <c r="X57" s="10">
        <v>288.90499999999997</v>
      </c>
      <c r="Y57" s="10">
        <v>138.88999999999999</v>
      </c>
      <c r="Z57" s="10">
        <v>94.816000000000003</v>
      </c>
      <c r="AA57" s="10">
        <v>359.923</v>
      </c>
      <c r="AB57" s="10">
        <v>198.315</v>
      </c>
      <c r="AC57" s="10">
        <v>219.7</v>
      </c>
      <c r="AD57" s="10">
        <v>175.352</v>
      </c>
      <c r="AE57" s="10">
        <v>168.82</v>
      </c>
      <c r="AF57" s="10">
        <v>34.235999999999997</v>
      </c>
      <c r="AG57" s="10">
        <v>227.02799999999999</v>
      </c>
      <c r="AH57" s="10">
        <v>33.841999999999999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1">
        <v>46600</v>
      </c>
      <c r="B58" s="281"/>
      <c r="C58" s="271">
        <v>42</v>
      </c>
      <c r="D58" s="285">
        <v>59</v>
      </c>
      <c r="E58" s="11">
        <v>150.89699999999999</v>
      </c>
      <c r="F58" s="10">
        <v>93.299000000000007</v>
      </c>
      <c r="G58" s="10">
        <v>151.82900000000001</v>
      </c>
      <c r="H58" s="10">
        <v>120.889</v>
      </c>
      <c r="I58" s="10">
        <v>116.724</v>
      </c>
      <c r="J58" s="10">
        <v>38.9</v>
      </c>
      <c r="K58" s="10">
        <v>21.422000000000001</v>
      </c>
      <c r="L58" s="10">
        <v>34.250999999999998</v>
      </c>
      <c r="M58" s="10">
        <v>34.835999999999999</v>
      </c>
      <c r="N58" s="10">
        <v>67.516000000000005</v>
      </c>
      <c r="O58" s="10">
        <v>83.93</v>
      </c>
      <c r="P58" s="10">
        <v>45.892000000000003</v>
      </c>
      <c r="Q58" s="10">
        <v>28.738</v>
      </c>
      <c r="R58" s="10">
        <v>63.387</v>
      </c>
      <c r="S58" s="10">
        <v>108.624</v>
      </c>
      <c r="T58" s="10">
        <v>59.616</v>
      </c>
      <c r="U58" s="10">
        <v>183.68299999999999</v>
      </c>
      <c r="V58" s="10">
        <v>39.375999999999998</v>
      </c>
      <c r="W58" s="10">
        <v>24.318999999999999</v>
      </c>
      <c r="X58" s="10">
        <v>98.019000000000005</v>
      </c>
      <c r="Y58" s="10">
        <v>53.823</v>
      </c>
      <c r="Z58" s="10">
        <v>44.652999999999999</v>
      </c>
      <c r="AA58" s="10">
        <v>116.946</v>
      </c>
      <c r="AB58" s="10">
        <v>72.186999999999998</v>
      </c>
      <c r="AC58" s="10">
        <v>81.808999999999997</v>
      </c>
      <c r="AD58" s="10">
        <v>61.88</v>
      </c>
      <c r="AE58" s="10">
        <v>73.375</v>
      </c>
      <c r="AF58" s="10">
        <v>21.164999999999999</v>
      </c>
      <c r="AG58" s="10">
        <v>183.92</v>
      </c>
      <c r="AH58" s="10">
        <v>27.497</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1">
        <v>46631</v>
      </c>
      <c r="B59" s="281"/>
      <c r="C59" s="271">
        <v>32</v>
      </c>
      <c r="D59" s="285">
        <v>39</v>
      </c>
      <c r="E59" s="11">
        <v>63.51</v>
      </c>
      <c r="F59" s="10">
        <v>55.472999999999999</v>
      </c>
      <c r="G59" s="10">
        <v>95.787000000000006</v>
      </c>
      <c r="H59" s="10">
        <v>57.478000000000002</v>
      </c>
      <c r="I59" s="10">
        <v>79.018000000000001</v>
      </c>
      <c r="J59" s="10">
        <v>43.042999999999999</v>
      </c>
      <c r="K59" s="10">
        <v>20.439</v>
      </c>
      <c r="L59" s="10">
        <v>34.676000000000002</v>
      </c>
      <c r="M59" s="10">
        <v>34.563000000000002</v>
      </c>
      <c r="N59" s="10">
        <v>54.593000000000004</v>
      </c>
      <c r="O59" s="10">
        <v>47.256999999999998</v>
      </c>
      <c r="P59" s="10">
        <v>37.225000000000001</v>
      </c>
      <c r="Q59" s="10">
        <v>26.745000000000001</v>
      </c>
      <c r="R59" s="10">
        <v>45.875</v>
      </c>
      <c r="S59" s="10">
        <v>52.478999999999999</v>
      </c>
      <c r="T59" s="10">
        <v>39.484999999999999</v>
      </c>
      <c r="U59" s="10">
        <v>79.834000000000003</v>
      </c>
      <c r="V59" s="10">
        <v>30.832999999999998</v>
      </c>
      <c r="W59" s="10">
        <v>30.728999999999999</v>
      </c>
      <c r="X59" s="10">
        <v>66.795000000000002</v>
      </c>
      <c r="Y59" s="10">
        <v>40.819000000000003</v>
      </c>
      <c r="Z59" s="10">
        <v>38.848999999999997</v>
      </c>
      <c r="AA59" s="10">
        <v>80.263999999999996</v>
      </c>
      <c r="AB59" s="10">
        <v>45.762</v>
      </c>
      <c r="AC59" s="10">
        <v>55.390999999999998</v>
      </c>
      <c r="AD59" s="10">
        <v>39.981000000000002</v>
      </c>
      <c r="AE59" s="10">
        <v>59.670999999999999</v>
      </c>
      <c r="AF59" s="10">
        <v>24.478999999999999</v>
      </c>
      <c r="AG59" s="10">
        <v>70.171000000000006</v>
      </c>
      <c r="AH59" s="10">
        <v>26.041</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1">
        <v>46661</v>
      </c>
      <c r="B60" s="281"/>
      <c r="C60" s="271">
        <v>40</v>
      </c>
      <c r="D60" s="285">
        <v>45</v>
      </c>
      <c r="E60" s="11">
        <v>54.582000000000001</v>
      </c>
      <c r="F60" s="10">
        <v>52.082999999999998</v>
      </c>
      <c r="G60" s="10">
        <v>82.597999999999999</v>
      </c>
      <c r="H60" s="10">
        <v>54.906999999999996</v>
      </c>
      <c r="I60" s="10">
        <v>52.103999999999999</v>
      </c>
      <c r="J60" s="10">
        <v>39.991999999999997</v>
      </c>
      <c r="K60" s="10">
        <v>22.846</v>
      </c>
      <c r="L60" s="10">
        <v>35.347999999999999</v>
      </c>
      <c r="M60" s="10">
        <v>28.065999999999999</v>
      </c>
      <c r="N60" s="10">
        <v>48.81</v>
      </c>
      <c r="O60" s="10">
        <v>46.377000000000002</v>
      </c>
      <c r="P60" s="10">
        <v>53.795000000000002</v>
      </c>
      <c r="Q60" s="10">
        <v>43.557000000000002</v>
      </c>
      <c r="R60" s="10">
        <v>40.658000000000001</v>
      </c>
      <c r="S60" s="10">
        <v>51.774999999999999</v>
      </c>
      <c r="T60" s="10">
        <v>33.042999999999999</v>
      </c>
      <c r="U60" s="10">
        <v>66.909000000000006</v>
      </c>
      <c r="V60" s="10">
        <v>31.966000000000001</v>
      </c>
      <c r="W60" s="10">
        <v>34.912999999999997</v>
      </c>
      <c r="X60" s="10">
        <v>116.413</v>
      </c>
      <c r="Y60" s="10">
        <v>48.271999999999998</v>
      </c>
      <c r="Z60" s="10">
        <v>70.795000000000002</v>
      </c>
      <c r="AA60" s="10">
        <v>84.317999999999998</v>
      </c>
      <c r="AB60" s="10">
        <v>45.792000000000002</v>
      </c>
      <c r="AC60" s="10">
        <v>49.179000000000002</v>
      </c>
      <c r="AD60" s="10">
        <v>37.127000000000002</v>
      </c>
      <c r="AE60" s="10">
        <v>39.997</v>
      </c>
      <c r="AF60" s="10">
        <v>23.334</v>
      </c>
      <c r="AG60" s="10">
        <v>53.430999999999997</v>
      </c>
      <c r="AH60" s="10">
        <v>36.725999999999999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1">
        <v>46692</v>
      </c>
      <c r="B61" s="281"/>
      <c r="C61" s="271">
        <v>39</v>
      </c>
      <c r="D61" s="285">
        <v>42</v>
      </c>
      <c r="E61" s="11">
        <v>48.058999999999997</v>
      </c>
      <c r="F61" s="10">
        <v>49.881999999999998</v>
      </c>
      <c r="G61" s="10">
        <v>56.957000000000001</v>
      </c>
      <c r="H61" s="10">
        <v>44.585000000000001</v>
      </c>
      <c r="I61" s="10">
        <v>45.598999999999997</v>
      </c>
      <c r="J61" s="10">
        <v>35.909999999999997</v>
      </c>
      <c r="K61" s="10">
        <v>31.971</v>
      </c>
      <c r="L61" s="10">
        <v>30.704000000000001</v>
      </c>
      <c r="M61" s="10">
        <v>29.376999999999999</v>
      </c>
      <c r="N61" s="10">
        <v>48.884</v>
      </c>
      <c r="O61" s="10">
        <v>41.564999999999998</v>
      </c>
      <c r="P61" s="10">
        <v>40.716000000000001</v>
      </c>
      <c r="Q61" s="10">
        <v>36.895000000000003</v>
      </c>
      <c r="R61" s="10">
        <v>41.685000000000002</v>
      </c>
      <c r="S61" s="10">
        <v>48.036999999999999</v>
      </c>
      <c r="T61" s="10">
        <v>34.024999999999999</v>
      </c>
      <c r="U61" s="10">
        <v>56.344000000000001</v>
      </c>
      <c r="V61" s="10">
        <v>38.470999999999997</v>
      </c>
      <c r="W61" s="10">
        <v>30.068000000000001</v>
      </c>
      <c r="X61" s="10">
        <v>60.673000000000002</v>
      </c>
      <c r="Y61" s="10">
        <v>38.606000000000002</v>
      </c>
      <c r="Z61" s="10">
        <v>74.573999999999998</v>
      </c>
      <c r="AA61" s="10">
        <v>66.954999999999998</v>
      </c>
      <c r="AB61" s="10">
        <v>44.783999999999999</v>
      </c>
      <c r="AC61" s="10">
        <v>41.005000000000003</v>
      </c>
      <c r="AD61" s="10">
        <v>40.753</v>
      </c>
      <c r="AE61" s="10">
        <v>40.331000000000003</v>
      </c>
      <c r="AF61" s="10">
        <v>25.245000000000001</v>
      </c>
      <c r="AG61" s="10">
        <v>44.238999999999997</v>
      </c>
      <c r="AH61" s="10">
        <v>34.659999999999997</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1">
        <v>46722</v>
      </c>
      <c r="B62" s="281"/>
      <c r="C62" s="271">
        <v>32</v>
      </c>
      <c r="D62" s="285">
        <v>32</v>
      </c>
      <c r="E62" s="11">
        <v>46.762999999999998</v>
      </c>
      <c r="F62" s="10">
        <v>46.485999999999997</v>
      </c>
      <c r="G62" s="10">
        <v>46.628999999999998</v>
      </c>
      <c r="H62" s="10">
        <v>39.433999999999997</v>
      </c>
      <c r="I62" s="10">
        <v>39.765000000000001</v>
      </c>
      <c r="J62" s="10">
        <v>29.637</v>
      </c>
      <c r="K62" s="10">
        <v>24.510999999999999</v>
      </c>
      <c r="L62" s="10">
        <v>25.332999999999998</v>
      </c>
      <c r="M62" s="10">
        <v>25.094999999999999</v>
      </c>
      <c r="N62" s="10">
        <v>34.901000000000003</v>
      </c>
      <c r="O62" s="10">
        <v>36.399000000000001</v>
      </c>
      <c r="P62" s="10">
        <v>35.536999999999999</v>
      </c>
      <c r="Q62" s="10">
        <v>27.018999999999998</v>
      </c>
      <c r="R62" s="10">
        <v>33.216999999999999</v>
      </c>
      <c r="S62" s="10">
        <v>38.817999999999998</v>
      </c>
      <c r="T62" s="10">
        <v>28.678999999999998</v>
      </c>
      <c r="U62" s="10">
        <v>46.143000000000001</v>
      </c>
      <c r="V62" s="10">
        <v>32.530999999999999</v>
      </c>
      <c r="W62" s="10">
        <v>23.931000000000001</v>
      </c>
      <c r="X62" s="10">
        <v>46.093000000000004</v>
      </c>
      <c r="Y62" s="10">
        <v>32.084000000000003</v>
      </c>
      <c r="Z62" s="10">
        <v>41.441000000000003</v>
      </c>
      <c r="AA62" s="10">
        <v>59.776000000000003</v>
      </c>
      <c r="AB62" s="10">
        <v>37.466000000000001</v>
      </c>
      <c r="AC62" s="10">
        <v>34.433999999999997</v>
      </c>
      <c r="AD62" s="10">
        <v>34.479999999999997</v>
      </c>
      <c r="AE62" s="10">
        <v>34.878999999999998</v>
      </c>
      <c r="AF62" s="10">
        <v>21.734999999999999</v>
      </c>
      <c r="AG62" s="10">
        <v>37.332999999999998</v>
      </c>
      <c r="AH62" s="10">
        <v>27.591999999999999</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1">
        <v>46753</v>
      </c>
      <c r="B63" s="281"/>
      <c r="C63" s="271">
        <v>29</v>
      </c>
      <c r="D63" s="285">
        <v>31</v>
      </c>
      <c r="E63" s="11">
        <v>36.94</v>
      </c>
      <c r="F63" s="10">
        <v>45.511000000000003</v>
      </c>
      <c r="G63" s="10">
        <v>40.226999999999997</v>
      </c>
      <c r="H63" s="10">
        <v>33.582999999999998</v>
      </c>
      <c r="I63" s="10">
        <v>34.917000000000002</v>
      </c>
      <c r="J63" s="10">
        <v>25.815999999999999</v>
      </c>
      <c r="K63" s="10">
        <v>20.327000000000002</v>
      </c>
      <c r="L63" s="10">
        <v>22.067</v>
      </c>
      <c r="M63" s="10">
        <v>22.331</v>
      </c>
      <c r="N63" s="10">
        <v>29.302</v>
      </c>
      <c r="O63" s="10">
        <v>35.683999999999997</v>
      </c>
      <c r="P63" s="10">
        <v>32.600999999999999</v>
      </c>
      <c r="Q63" s="10">
        <v>22.411000000000001</v>
      </c>
      <c r="R63" s="10">
        <v>30.183</v>
      </c>
      <c r="S63" s="10">
        <v>33.348999999999997</v>
      </c>
      <c r="T63" s="10">
        <v>25.922999999999998</v>
      </c>
      <c r="U63" s="10">
        <v>41.220999999999997</v>
      </c>
      <c r="V63" s="10">
        <v>27.488</v>
      </c>
      <c r="W63" s="10">
        <v>21.164999999999999</v>
      </c>
      <c r="X63" s="10">
        <v>41.664000000000001</v>
      </c>
      <c r="Y63" s="10">
        <v>28.385000000000002</v>
      </c>
      <c r="Z63" s="10">
        <v>33.173999999999999</v>
      </c>
      <c r="AA63" s="10">
        <v>50.854999999999997</v>
      </c>
      <c r="AB63" s="10">
        <v>32.771000000000001</v>
      </c>
      <c r="AC63" s="10">
        <v>29.823</v>
      </c>
      <c r="AD63" s="10">
        <v>29.375</v>
      </c>
      <c r="AE63" s="10">
        <v>29.966999999999999</v>
      </c>
      <c r="AF63" s="10">
        <v>19.582000000000001</v>
      </c>
      <c r="AG63" s="10">
        <v>32.515000000000001</v>
      </c>
      <c r="AH63" s="10">
        <v>24.039000000000001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1">
        <v>46784</v>
      </c>
      <c r="B64" s="281"/>
      <c r="C64" s="271">
        <v>27</v>
      </c>
      <c r="D64" s="285">
        <v>29</v>
      </c>
      <c r="E64" s="11">
        <v>39.826999999999998</v>
      </c>
      <c r="F64" s="10">
        <v>36.648000000000003</v>
      </c>
      <c r="G64" s="10">
        <v>33.588000000000001</v>
      </c>
      <c r="H64" s="10">
        <v>30.268999999999998</v>
      </c>
      <c r="I64" s="10">
        <v>33.631</v>
      </c>
      <c r="J64" s="10">
        <v>22.427</v>
      </c>
      <c r="K64" s="10">
        <v>17.738</v>
      </c>
      <c r="L64" s="10">
        <v>27.67</v>
      </c>
      <c r="M64" s="10">
        <v>20.635000000000002</v>
      </c>
      <c r="N64" s="10">
        <v>25.725000000000001</v>
      </c>
      <c r="O64" s="10">
        <v>29.864999999999998</v>
      </c>
      <c r="P64" s="10">
        <v>29.853000000000002</v>
      </c>
      <c r="Q64" s="10">
        <v>19.059000000000001</v>
      </c>
      <c r="R64" s="10">
        <v>28.114999999999998</v>
      </c>
      <c r="S64" s="10">
        <v>27.992000000000001</v>
      </c>
      <c r="T64" s="10">
        <v>24.318000000000001</v>
      </c>
      <c r="U64" s="10">
        <v>36.886000000000003</v>
      </c>
      <c r="V64" s="10">
        <v>23.925999999999998</v>
      </c>
      <c r="W64" s="10">
        <v>25.416</v>
      </c>
      <c r="X64" s="10">
        <v>43.753999999999998</v>
      </c>
      <c r="Y64" s="10">
        <v>33.030999999999999</v>
      </c>
      <c r="Z64" s="10">
        <v>44.128</v>
      </c>
      <c r="AA64" s="10">
        <v>44.360999999999997</v>
      </c>
      <c r="AB64" s="10">
        <v>30.936</v>
      </c>
      <c r="AC64" s="10">
        <v>26.263999999999999</v>
      </c>
      <c r="AD64" s="10">
        <v>29.001000000000001</v>
      </c>
      <c r="AE64" s="10">
        <v>25.934000000000001</v>
      </c>
      <c r="AF64" s="10">
        <v>18.404</v>
      </c>
      <c r="AG64" s="10">
        <v>27.425000000000001</v>
      </c>
      <c r="AH64" s="10">
        <v>27.425000000000001</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1">
        <v>46813</v>
      </c>
      <c r="B65" s="281"/>
      <c r="C65" s="271">
        <v>43</v>
      </c>
      <c r="D65" s="285">
        <v>51</v>
      </c>
      <c r="E65" s="11">
        <v>56.133000000000003</v>
      </c>
      <c r="F65" s="10">
        <v>61.11</v>
      </c>
      <c r="G65" s="10">
        <v>52.701000000000001</v>
      </c>
      <c r="H65" s="10">
        <v>47.606999999999999</v>
      </c>
      <c r="I65" s="10">
        <v>43.555999999999997</v>
      </c>
      <c r="J65" s="10">
        <v>36.131999999999998</v>
      </c>
      <c r="K65" s="10">
        <v>26.599</v>
      </c>
      <c r="L65" s="10">
        <v>36.158000000000001</v>
      </c>
      <c r="M65" s="10">
        <v>50.51</v>
      </c>
      <c r="N65" s="10">
        <v>47.103000000000002</v>
      </c>
      <c r="O65" s="10">
        <v>38.637</v>
      </c>
      <c r="P65" s="10">
        <v>64.941000000000003</v>
      </c>
      <c r="Q65" s="10">
        <v>27.21</v>
      </c>
      <c r="R65" s="10">
        <v>47.695999999999998</v>
      </c>
      <c r="S65" s="10">
        <v>38.182000000000002</v>
      </c>
      <c r="T65" s="10">
        <v>32.247999999999998</v>
      </c>
      <c r="U65" s="10">
        <v>64.617999999999995</v>
      </c>
      <c r="V65" s="10">
        <v>38.445999999999998</v>
      </c>
      <c r="W65" s="10">
        <v>38.884999999999998</v>
      </c>
      <c r="X65" s="10">
        <v>73.350999999999999</v>
      </c>
      <c r="Y65" s="10">
        <v>52.604999999999997</v>
      </c>
      <c r="Z65" s="10">
        <v>125.54300000000001</v>
      </c>
      <c r="AA65" s="10">
        <v>51.686</v>
      </c>
      <c r="AB65" s="10">
        <v>45.344000000000001</v>
      </c>
      <c r="AC65" s="10">
        <v>43.944000000000003</v>
      </c>
      <c r="AD65" s="10">
        <v>36.49</v>
      </c>
      <c r="AE65" s="10">
        <v>47.576999999999998</v>
      </c>
      <c r="AF65" s="10">
        <v>38.533000000000001</v>
      </c>
      <c r="AG65" s="10">
        <v>48.912999999999997</v>
      </c>
      <c r="AH65" s="10">
        <v>48.912999999999997</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1">
        <v>46844</v>
      </c>
      <c r="B66" s="281"/>
      <c r="C66" s="271">
        <v>65</v>
      </c>
      <c r="D66" s="285">
        <v>77</v>
      </c>
      <c r="E66" s="11">
        <v>110.187</v>
      </c>
      <c r="F66" s="10">
        <v>89.98</v>
      </c>
      <c r="G66" s="10">
        <v>84.132000000000005</v>
      </c>
      <c r="H66" s="10">
        <v>62.466999999999999</v>
      </c>
      <c r="I66" s="10">
        <v>78.146000000000001</v>
      </c>
      <c r="J66" s="10">
        <v>46.886000000000003</v>
      </c>
      <c r="K66" s="10">
        <v>55.954000000000001</v>
      </c>
      <c r="L66" s="10">
        <v>59.698</v>
      </c>
      <c r="M66" s="10">
        <v>105.461</v>
      </c>
      <c r="N66" s="10">
        <v>71.152000000000001</v>
      </c>
      <c r="O66" s="10">
        <v>96.649000000000001</v>
      </c>
      <c r="P66" s="10">
        <v>68.814999999999998</v>
      </c>
      <c r="Q66" s="10">
        <v>32.076000000000001</v>
      </c>
      <c r="R66" s="10">
        <v>77.040999999999997</v>
      </c>
      <c r="S66" s="10">
        <v>52.051000000000002</v>
      </c>
      <c r="T66" s="10">
        <v>55.545000000000002</v>
      </c>
      <c r="U66" s="10">
        <v>126.691</v>
      </c>
      <c r="V66" s="10">
        <v>45.597000000000001</v>
      </c>
      <c r="W66" s="10">
        <v>68.528999999999996</v>
      </c>
      <c r="X66" s="10">
        <v>81.878</v>
      </c>
      <c r="Y66" s="10">
        <v>80.727000000000004</v>
      </c>
      <c r="Z66" s="10">
        <v>246.273</v>
      </c>
      <c r="AA66" s="10">
        <v>83.873999999999995</v>
      </c>
      <c r="AB66" s="10">
        <v>96.963999999999999</v>
      </c>
      <c r="AC66" s="10">
        <v>60.392000000000003</v>
      </c>
      <c r="AD66" s="10">
        <v>58.07</v>
      </c>
      <c r="AE66" s="10">
        <v>63.491</v>
      </c>
      <c r="AF66" s="10">
        <v>62.438000000000002</v>
      </c>
      <c r="AG66" s="10">
        <v>85.55</v>
      </c>
      <c r="AH66" s="10">
        <v>85.55</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1">
        <v>46874</v>
      </c>
      <c r="B67" s="281"/>
      <c r="C67" s="271">
        <v>116</v>
      </c>
      <c r="D67" s="285">
        <v>166</v>
      </c>
      <c r="E67" s="11">
        <v>147.90899999999999</v>
      </c>
      <c r="F67" s="10">
        <v>338.74599999999998</v>
      </c>
      <c r="G67" s="10">
        <v>160.64699999999999</v>
      </c>
      <c r="H67" s="10">
        <v>162.98500000000001</v>
      </c>
      <c r="I67" s="10">
        <v>162.97300000000001</v>
      </c>
      <c r="J67" s="10">
        <v>102.655</v>
      </c>
      <c r="K67" s="10">
        <v>49.835000000000001</v>
      </c>
      <c r="L67" s="10">
        <v>58.118000000000002</v>
      </c>
      <c r="M67" s="10">
        <v>97.728999999999999</v>
      </c>
      <c r="N67" s="10">
        <v>135.477</v>
      </c>
      <c r="O67" s="10">
        <v>232.12799999999999</v>
      </c>
      <c r="P67" s="10">
        <v>170.24799999999999</v>
      </c>
      <c r="Q67" s="10">
        <v>99.637</v>
      </c>
      <c r="R67" s="10">
        <v>135.126</v>
      </c>
      <c r="S67" s="10">
        <v>26.945</v>
      </c>
      <c r="T67" s="10">
        <v>138.477</v>
      </c>
      <c r="U67" s="10">
        <v>179.845</v>
      </c>
      <c r="V67" s="10">
        <v>70.617999999999995</v>
      </c>
      <c r="W67" s="10">
        <v>170.05799999999999</v>
      </c>
      <c r="X67" s="10">
        <v>183.053</v>
      </c>
      <c r="Y67" s="10">
        <v>122.218</v>
      </c>
      <c r="Z67" s="10">
        <v>366.41199999999998</v>
      </c>
      <c r="AA67" s="10">
        <v>272.24099999999999</v>
      </c>
      <c r="AB67" s="10">
        <v>85.849000000000004</v>
      </c>
      <c r="AC67" s="10">
        <v>120.602</v>
      </c>
      <c r="AD67" s="10">
        <v>77.040000000000006</v>
      </c>
      <c r="AE67" s="10">
        <v>147.001</v>
      </c>
      <c r="AF67" s="10">
        <v>171.398</v>
      </c>
      <c r="AG67" s="10">
        <v>175.98400000000001</v>
      </c>
      <c r="AH67" s="10">
        <v>175.98400000000001</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1">
        <v>46905</v>
      </c>
      <c r="B68" s="281"/>
      <c r="C68" s="271">
        <v>201</v>
      </c>
      <c r="D68" s="285">
        <v>301</v>
      </c>
      <c r="E68" s="11">
        <v>570.42399999999998</v>
      </c>
      <c r="F68" s="10">
        <v>711.28</v>
      </c>
      <c r="G68" s="10">
        <v>309.71100000000001</v>
      </c>
      <c r="H68" s="10">
        <v>533.95899999999995</v>
      </c>
      <c r="I68" s="10">
        <v>225.334</v>
      </c>
      <c r="J68" s="10">
        <v>120.545</v>
      </c>
      <c r="K68" s="10">
        <v>187.642</v>
      </c>
      <c r="L68" s="10">
        <v>218.17699999999999</v>
      </c>
      <c r="M68" s="10">
        <v>237.34399999999999</v>
      </c>
      <c r="N68" s="10">
        <v>359.56</v>
      </c>
      <c r="O68" s="10">
        <v>279.92200000000003</v>
      </c>
      <c r="P68" s="10">
        <v>68.481999999999999</v>
      </c>
      <c r="Q68" s="10">
        <v>263.67500000000001</v>
      </c>
      <c r="R68" s="10">
        <v>445.709</v>
      </c>
      <c r="S68" s="10">
        <v>200.07499999999999</v>
      </c>
      <c r="T68" s="10">
        <v>374.411</v>
      </c>
      <c r="U68" s="10">
        <v>207.37200000000001</v>
      </c>
      <c r="V68" s="10">
        <v>95.819000000000003</v>
      </c>
      <c r="W68" s="10">
        <v>444.67399999999998</v>
      </c>
      <c r="X68" s="10">
        <v>296.53699999999998</v>
      </c>
      <c r="Y68" s="10">
        <v>276.17899999999997</v>
      </c>
      <c r="Z68" s="10">
        <v>709.55</v>
      </c>
      <c r="AA68" s="10">
        <v>455.68</v>
      </c>
      <c r="AB68" s="10">
        <v>259.78300000000002</v>
      </c>
      <c r="AC68" s="10">
        <v>338.68200000000002</v>
      </c>
      <c r="AD68" s="10">
        <v>323.19499999999999</v>
      </c>
      <c r="AE68" s="10">
        <v>59.44</v>
      </c>
      <c r="AF68" s="10">
        <v>350.08300000000003</v>
      </c>
      <c r="AG68" s="10">
        <v>165.24799999999999</v>
      </c>
      <c r="AH68" s="10">
        <v>165.24799999999999</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1">
        <v>46935</v>
      </c>
      <c r="B69" s="281"/>
      <c r="C69" s="271">
        <v>90</v>
      </c>
      <c r="D69" s="285">
        <v>146</v>
      </c>
      <c r="E69" s="11">
        <v>297.10399999999998</v>
      </c>
      <c r="F69" s="10">
        <v>314.97399999999999</v>
      </c>
      <c r="G69" s="10">
        <v>355.78800000000001</v>
      </c>
      <c r="H69" s="10">
        <v>334.88</v>
      </c>
      <c r="I69" s="10">
        <v>69.641999999999996</v>
      </c>
      <c r="J69" s="10">
        <v>31.805</v>
      </c>
      <c r="K69" s="10">
        <v>80.084999999999994</v>
      </c>
      <c r="L69" s="10">
        <v>77.492000000000004</v>
      </c>
      <c r="M69" s="10">
        <v>174.51400000000001</v>
      </c>
      <c r="N69" s="10">
        <v>258.42700000000002</v>
      </c>
      <c r="O69" s="10">
        <v>78.997</v>
      </c>
      <c r="P69" s="10">
        <v>12.468999999999999</v>
      </c>
      <c r="Q69" s="10">
        <v>204.274</v>
      </c>
      <c r="R69" s="10">
        <v>348.012</v>
      </c>
      <c r="S69" s="10">
        <v>179.78200000000001</v>
      </c>
      <c r="T69" s="10">
        <v>619.71699999999998</v>
      </c>
      <c r="U69" s="10">
        <v>78.210999999999999</v>
      </c>
      <c r="V69" s="10">
        <v>37.36</v>
      </c>
      <c r="W69" s="10">
        <v>288.90499999999997</v>
      </c>
      <c r="X69" s="10">
        <v>138.88999999999999</v>
      </c>
      <c r="Y69" s="10">
        <v>94.816000000000003</v>
      </c>
      <c r="Z69" s="10">
        <v>359.923</v>
      </c>
      <c r="AA69" s="10">
        <v>198.315</v>
      </c>
      <c r="AB69" s="10">
        <v>219.7</v>
      </c>
      <c r="AC69" s="10">
        <v>175.352</v>
      </c>
      <c r="AD69" s="10">
        <v>168.82</v>
      </c>
      <c r="AE69" s="10">
        <v>34.235999999999997</v>
      </c>
      <c r="AF69" s="10">
        <v>227.02799999999999</v>
      </c>
      <c r="AG69" s="10">
        <v>33.841999999999999</v>
      </c>
      <c r="AH69" s="10">
        <v>33.841999999999999</v>
      </c>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1">
        <v>46966</v>
      </c>
      <c r="B70" s="281"/>
      <c r="C70" s="271">
        <v>42</v>
      </c>
      <c r="D70" s="285">
        <v>59</v>
      </c>
      <c r="E70" s="11">
        <v>93.299000000000007</v>
      </c>
      <c r="F70" s="10">
        <v>151.82900000000001</v>
      </c>
      <c r="G70" s="10">
        <v>120.889</v>
      </c>
      <c r="H70" s="10">
        <v>116.724</v>
      </c>
      <c r="I70" s="10">
        <v>38.9</v>
      </c>
      <c r="J70" s="10">
        <v>21.422000000000001</v>
      </c>
      <c r="K70" s="10">
        <v>34.250999999999998</v>
      </c>
      <c r="L70" s="10">
        <v>34.835999999999999</v>
      </c>
      <c r="M70" s="10">
        <v>67.516000000000005</v>
      </c>
      <c r="N70" s="10">
        <v>83.93</v>
      </c>
      <c r="O70" s="10">
        <v>45.892000000000003</v>
      </c>
      <c r="P70" s="10">
        <v>28.738</v>
      </c>
      <c r="Q70" s="10">
        <v>63.387</v>
      </c>
      <c r="R70" s="10">
        <v>108.624</v>
      </c>
      <c r="S70" s="10">
        <v>59.616</v>
      </c>
      <c r="T70" s="10">
        <v>183.68299999999999</v>
      </c>
      <c r="U70" s="10">
        <v>39.375999999999998</v>
      </c>
      <c r="V70" s="10">
        <v>24.318999999999999</v>
      </c>
      <c r="W70" s="10">
        <v>98.019000000000005</v>
      </c>
      <c r="X70" s="10">
        <v>53.823</v>
      </c>
      <c r="Y70" s="10">
        <v>44.652999999999999</v>
      </c>
      <c r="Z70" s="10">
        <v>116.946</v>
      </c>
      <c r="AA70" s="10">
        <v>72.186999999999998</v>
      </c>
      <c r="AB70" s="10">
        <v>81.808999999999997</v>
      </c>
      <c r="AC70" s="10">
        <v>61.88</v>
      </c>
      <c r="AD70" s="10">
        <v>73.375</v>
      </c>
      <c r="AE70" s="10">
        <v>21.164999999999999</v>
      </c>
      <c r="AF70" s="10">
        <v>183.92</v>
      </c>
      <c r="AG70" s="10">
        <v>27.497</v>
      </c>
      <c r="AH70" s="10">
        <v>27.497</v>
      </c>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1">
        <v>46997</v>
      </c>
      <c r="B71" s="281"/>
      <c r="C71" s="271">
        <v>32</v>
      </c>
      <c r="D71" s="285">
        <v>39</v>
      </c>
      <c r="E71" s="11">
        <v>55.472999999999999</v>
      </c>
      <c r="F71" s="10">
        <v>95.787000000000006</v>
      </c>
      <c r="G71" s="10">
        <v>57.478000000000002</v>
      </c>
      <c r="H71" s="10">
        <v>79.018000000000001</v>
      </c>
      <c r="I71" s="10">
        <v>43.042999999999999</v>
      </c>
      <c r="J71" s="10">
        <v>20.439</v>
      </c>
      <c r="K71" s="10">
        <v>34.676000000000002</v>
      </c>
      <c r="L71" s="10">
        <v>34.563000000000002</v>
      </c>
      <c r="M71" s="10">
        <v>54.593000000000004</v>
      </c>
      <c r="N71" s="10">
        <v>47.256999999999998</v>
      </c>
      <c r="O71" s="10">
        <v>37.225000000000001</v>
      </c>
      <c r="P71" s="10">
        <v>26.745000000000001</v>
      </c>
      <c r="Q71" s="10">
        <v>45.875</v>
      </c>
      <c r="R71" s="10">
        <v>52.478999999999999</v>
      </c>
      <c r="S71" s="10">
        <v>39.484999999999999</v>
      </c>
      <c r="T71" s="10">
        <v>79.834000000000003</v>
      </c>
      <c r="U71" s="10">
        <v>30.832999999999998</v>
      </c>
      <c r="V71" s="10">
        <v>30.728999999999999</v>
      </c>
      <c r="W71" s="10">
        <v>66.795000000000002</v>
      </c>
      <c r="X71" s="10">
        <v>40.819000000000003</v>
      </c>
      <c r="Y71" s="10">
        <v>38.848999999999997</v>
      </c>
      <c r="Z71" s="10">
        <v>80.263999999999996</v>
      </c>
      <c r="AA71" s="10">
        <v>45.762</v>
      </c>
      <c r="AB71" s="10">
        <v>55.390999999999998</v>
      </c>
      <c r="AC71" s="10">
        <v>39.981000000000002</v>
      </c>
      <c r="AD71" s="10">
        <v>59.670999999999999</v>
      </c>
      <c r="AE71" s="10">
        <v>24.478999999999999</v>
      </c>
      <c r="AF71" s="10">
        <v>70.171000000000006</v>
      </c>
      <c r="AG71" s="10">
        <v>26.041</v>
      </c>
      <c r="AH71" s="10">
        <v>26.041</v>
      </c>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1"/>
      <c r="B72" s="281"/>
      <c r="C72" s="271"/>
      <c r="D72" s="276"/>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1"/>
      <c r="B73" s="281"/>
      <c r="C73" s="271"/>
      <c r="D73" s="276"/>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26"/>
      <c r="AJ73" s="126"/>
      <c r="AK73" s="126"/>
      <c r="AL73" s="126"/>
      <c r="AM73" s="126"/>
      <c r="AN73" s="126"/>
      <c r="AO73" s="126"/>
      <c r="AP73" s="126"/>
      <c r="AQ73" s="126"/>
      <c r="AR73" s="126"/>
      <c r="AS73" s="126"/>
      <c r="AT73" s="126"/>
      <c r="AU73" s="126"/>
      <c r="AV73" s="126"/>
      <c r="AW73" s="126"/>
      <c r="AX73" s="126"/>
      <c r="AY73" s="126"/>
    </row>
    <row r="74" spans="1:1005" ht="15" x14ac:dyDescent="0.25">
      <c r="A74" s="141"/>
      <c r="B74" s="281"/>
      <c r="C74" s="271"/>
      <c r="D74" s="276"/>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26"/>
      <c r="AJ74" s="126"/>
      <c r="AK74" s="126"/>
      <c r="AL74" s="126"/>
      <c r="AM74" s="126"/>
      <c r="AN74" s="126"/>
      <c r="AO74" s="126"/>
      <c r="AP74" s="126"/>
      <c r="AQ74" s="126"/>
      <c r="AR74" s="126"/>
      <c r="AS74" s="126"/>
      <c r="AT74" s="126"/>
      <c r="AU74" s="126"/>
      <c r="AV74" s="126"/>
      <c r="AW74" s="126"/>
      <c r="AX74" s="126"/>
      <c r="AY74" s="126"/>
    </row>
    <row r="75" spans="1:1005" ht="15" x14ac:dyDescent="0.25">
      <c r="A75" s="141"/>
      <c r="B75" s="281"/>
      <c r="C75" s="271"/>
      <c r="D75" s="276"/>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26"/>
      <c r="AJ75" s="126"/>
      <c r="AK75" s="126"/>
      <c r="AL75" s="126"/>
      <c r="AM75" s="126"/>
      <c r="AN75" s="126"/>
      <c r="AO75" s="126"/>
      <c r="AP75" s="126"/>
      <c r="AQ75" s="126"/>
      <c r="AR75" s="126"/>
      <c r="AS75" s="126"/>
      <c r="AT75" s="126"/>
      <c r="AU75" s="126"/>
      <c r="AV75" s="126"/>
      <c r="AW75" s="126"/>
      <c r="AX75" s="126"/>
      <c r="AY75" s="126"/>
    </row>
    <row r="76" spans="1:1005" ht="15" x14ac:dyDescent="0.25">
      <c r="A76" s="141"/>
      <c r="B76" s="281"/>
      <c r="C76" s="271"/>
      <c r="D76" s="276"/>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26"/>
      <c r="AJ76" s="126"/>
      <c r="AK76" s="126"/>
      <c r="AL76" s="126"/>
      <c r="AM76" s="126"/>
      <c r="AN76" s="126"/>
      <c r="AO76" s="126"/>
      <c r="AP76" s="126"/>
      <c r="AQ76" s="126"/>
      <c r="AR76" s="126"/>
      <c r="AS76" s="126"/>
      <c r="AT76" s="126"/>
      <c r="AU76" s="126"/>
      <c r="AV76" s="126"/>
      <c r="AW76" s="126"/>
      <c r="AX76" s="126"/>
      <c r="AY76" s="126"/>
    </row>
    <row r="77" spans="1:1005" ht="15" x14ac:dyDescent="0.25">
      <c r="A77" s="141"/>
      <c r="B77" s="281"/>
      <c r="C77" s="271"/>
      <c r="D77" s="276"/>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26"/>
      <c r="AJ77" s="126"/>
      <c r="AK77" s="126"/>
      <c r="AL77" s="126"/>
      <c r="AM77" s="126"/>
      <c r="AN77" s="126"/>
      <c r="AO77" s="126"/>
      <c r="AP77" s="126"/>
      <c r="AQ77" s="126"/>
      <c r="AR77" s="126"/>
      <c r="AS77" s="126"/>
      <c r="AT77" s="126"/>
      <c r="AU77" s="126"/>
      <c r="AV77" s="126"/>
      <c r="AW77" s="126"/>
      <c r="AX77" s="126"/>
      <c r="AY77" s="126"/>
    </row>
    <row r="78" spans="1:1005" ht="15" x14ac:dyDescent="0.25">
      <c r="A78" s="141"/>
      <c r="B78" s="281"/>
      <c r="C78" s="271"/>
      <c r="D78" s="276"/>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26"/>
      <c r="AJ78" s="126"/>
      <c r="AK78" s="126"/>
      <c r="AL78" s="126"/>
      <c r="AM78" s="126"/>
      <c r="AN78" s="126"/>
      <c r="AO78" s="126"/>
      <c r="AP78" s="126"/>
      <c r="AQ78" s="126"/>
      <c r="AR78" s="126"/>
      <c r="AS78" s="126"/>
      <c r="AT78" s="126"/>
      <c r="AU78" s="126"/>
      <c r="AV78" s="126"/>
      <c r="AW78" s="126"/>
      <c r="AX78" s="126"/>
      <c r="AY78" s="126"/>
    </row>
    <row r="79" spans="1:1005" ht="15" x14ac:dyDescent="0.25">
      <c r="A79" s="141"/>
      <c r="B79" s="281"/>
      <c r="C79" s="271"/>
      <c r="D79" s="276"/>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26"/>
      <c r="AJ79" s="126"/>
      <c r="AK79" s="126"/>
      <c r="AL79" s="126"/>
      <c r="AM79" s="126"/>
      <c r="AN79" s="126"/>
      <c r="AO79" s="126"/>
      <c r="AP79" s="126"/>
      <c r="AQ79" s="126"/>
      <c r="AR79" s="126"/>
      <c r="AS79" s="126"/>
      <c r="AT79" s="126"/>
      <c r="AU79" s="126"/>
      <c r="AV79" s="126"/>
      <c r="AW79" s="126"/>
      <c r="AX79" s="126"/>
      <c r="AY79" s="126"/>
    </row>
    <row r="80" spans="1:1005" ht="15" x14ac:dyDescent="0.25">
      <c r="A80" s="141"/>
      <c r="B80" s="281"/>
      <c r="C80" s="271"/>
      <c r="D80" s="276"/>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1"/>
      <c r="B81" s="289"/>
      <c r="C81" s="261"/>
      <c r="D81" s="27"/>
    </row>
    <row r="82" spans="1:4" ht="12.75" customHeight="1" x14ac:dyDescent="0.25">
      <c r="A82" s="141"/>
      <c r="B82" s="289"/>
      <c r="C82" s="261"/>
      <c r="D82" s="27"/>
    </row>
    <row r="83" spans="1:4" ht="12.75" customHeight="1" x14ac:dyDescent="0.25">
      <c r="A83" s="141"/>
      <c r="B83" s="289"/>
      <c r="C83" s="261"/>
      <c r="D83" s="27"/>
    </row>
    <row r="84" spans="1:4" ht="12.75" customHeight="1" x14ac:dyDescent="0.25">
      <c r="A84" s="141"/>
      <c r="B84" s="289"/>
      <c r="C84" s="261"/>
      <c r="D84" s="27"/>
    </row>
    <row r="101" spans="3:4" ht="12.75" customHeight="1" x14ac:dyDescent="0.25">
      <c r="C101" s="282">
        <v>43</v>
      </c>
      <c r="D101" s="282">
        <v>51</v>
      </c>
    </row>
    <row r="102" spans="3:4" ht="12.75" customHeight="1" x14ac:dyDescent="0.25">
      <c r="C102" s="282">
        <v>65</v>
      </c>
      <c r="D102" s="282">
        <v>77</v>
      </c>
    </row>
    <row r="103" spans="3:4" ht="12.75" customHeight="1" x14ac:dyDescent="0.25">
      <c r="C103" s="282">
        <v>116</v>
      </c>
      <c r="D103" s="282">
        <v>166</v>
      </c>
    </row>
    <row r="104" spans="3:4" ht="12.75" customHeight="1" x14ac:dyDescent="0.25">
      <c r="C104" s="282">
        <v>201</v>
      </c>
      <c r="D104" s="282">
        <v>301</v>
      </c>
    </row>
    <row r="105" spans="3:4" ht="12.75" customHeight="1" x14ac:dyDescent="0.25">
      <c r="C105" s="282">
        <v>90</v>
      </c>
      <c r="D105" s="282">
        <v>146</v>
      </c>
    </row>
    <row r="106" spans="3:4" ht="12.75" customHeight="1" x14ac:dyDescent="0.25">
      <c r="C106" s="282">
        <v>42</v>
      </c>
      <c r="D106" s="282">
        <v>59</v>
      </c>
    </row>
    <row r="107" spans="3:4" ht="12.75" customHeight="1" x14ac:dyDescent="0.25">
      <c r="C107" s="282">
        <v>32</v>
      </c>
      <c r="D107" s="282">
        <v>39</v>
      </c>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107"/>
  <sheetViews>
    <sheetView topLeftCell="A40" workbookViewId="0">
      <selection activeCell="D4" sqref="D4"/>
    </sheetView>
  </sheetViews>
  <sheetFormatPr defaultColWidth="18.7109375" defaultRowHeight="12.75" customHeight="1" x14ac:dyDescent="0.25"/>
  <cols>
    <col min="1" max="1" width="7.5703125" style="162" customWidth="1"/>
    <col min="2" max="2" width="7.85546875" style="282" customWidth="1"/>
    <col min="3" max="3" width="8.140625" style="282" customWidth="1"/>
    <col min="4" max="4" width="7.5703125" style="282" customWidth="1"/>
    <col min="5" max="6" width="9" style="2" customWidth="1"/>
    <col min="7" max="30" width="9" style="2" bestFit="1" customWidth="1"/>
    <col min="31" max="31" width="8.42578125" style="37" customWidth="1"/>
    <col min="32" max="54" width="8.85546875" style="2" customWidth="1"/>
    <col min="55" max="16384" width="18.7109375" style="2"/>
  </cols>
  <sheetData>
    <row r="1" spans="1:51" s="167" customFormat="1" ht="15" x14ac:dyDescent="0.25">
      <c r="A1" s="18"/>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162"/>
      <c r="AJ1" s="162"/>
      <c r="AK1" s="162"/>
      <c r="AL1" s="162"/>
      <c r="AM1" s="162"/>
    </row>
    <row r="2" spans="1:51" s="162" customFormat="1" ht="15" x14ac:dyDescent="0.25">
      <c r="A2" s="18"/>
      <c r="B2" s="152" t="s">
        <v>46</v>
      </c>
      <c r="C2" s="152" t="s">
        <v>45</v>
      </c>
      <c r="D2" s="152" t="s">
        <v>47</v>
      </c>
      <c r="E2" s="152">
        <v>1991</v>
      </c>
      <c r="F2" s="152">
        <v>1992</v>
      </c>
      <c r="G2" s="152">
        <v>1993</v>
      </c>
      <c r="H2" s="152">
        <v>1994</v>
      </c>
      <c r="I2" s="152">
        <v>1995</v>
      </c>
      <c r="J2" s="152">
        <v>1996</v>
      </c>
      <c r="K2" s="152">
        <v>1997</v>
      </c>
      <c r="L2" s="152">
        <v>1998</v>
      </c>
      <c r="M2" s="152">
        <v>1999</v>
      </c>
      <c r="N2" s="152">
        <v>2000</v>
      </c>
      <c r="O2" s="152">
        <v>2001</v>
      </c>
      <c r="P2" s="152">
        <v>2002</v>
      </c>
      <c r="Q2" s="152">
        <v>2003</v>
      </c>
      <c r="R2" s="152">
        <v>2004</v>
      </c>
      <c r="S2" s="152">
        <v>2005</v>
      </c>
      <c r="T2" s="152">
        <v>2006</v>
      </c>
      <c r="U2" s="152">
        <v>2007</v>
      </c>
      <c r="V2" s="152">
        <v>2008</v>
      </c>
      <c r="W2" s="152">
        <v>2009</v>
      </c>
      <c r="X2" s="152">
        <v>2010</v>
      </c>
      <c r="Y2" s="152">
        <v>2011</v>
      </c>
      <c r="Z2" s="152">
        <v>2012</v>
      </c>
      <c r="AA2" s="152">
        <v>2013</v>
      </c>
      <c r="AB2" s="152">
        <v>2014</v>
      </c>
      <c r="AC2" s="152">
        <v>2015</v>
      </c>
      <c r="AD2" s="152">
        <v>2016</v>
      </c>
      <c r="AE2" s="174">
        <v>2017</v>
      </c>
      <c r="AF2" s="152">
        <v>2018</v>
      </c>
      <c r="AG2" s="152">
        <v>2019</v>
      </c>
      <c r="AH2" s="152">
        <v>2020</v>
      </c>
    </row>
    <row r="3" spans="1:51" s="162"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51" ht="15" x14ac:dyDescent="0.25">
      <c r="A4" s="142">
        <v>44958</v>
      </c>
      <c r="B4" s="277"/>
      <c r="C4" s="278">
        <v>300</v>
      </c>
      <c r="D4" s="273">
        <v>300</v>
      </c>
      <c r="E4" s="108">
        <v>282.56</v>
      </c>
      <c r="F4" s="108">
        <v>307.41800000000001</v>
      </c>
      <c r="G4" s="108">
        <v>347.74299999999999</v>
      </c>
      <c r="H4" s="109">
        <v>277.33800000000002</v>
      </c>
      <c r="I4" s="109">
        <v>337.81099999999998</v>
      </c>
      <c r="J4" s="109">
        <v>350.851</v>
      </c>
      <c r="K4" s="109">
        <v>270.86200000000002</v>
      </c>
      <c r="L4" s="109">
        <v>326.21699999999998</v>
      </c>
      <c r="M4" s="109">
        <v>308.47500000000002</v>
      </c>
      <c r="N4" s="109">
        <v>339.02300000000002</v>
      </c>
      <c r="O4" s="109">
        <v>289.67399999999998</v>
      </c>
      <c r="P4" s="109">
        <v>257.61799999999999</v>
      </c>
      <c r="Q4" s="109">
        <v>306.79700000000003</v>
      </c>
      <c r="R4" s="109">
        <v>276.37599999999998</v>
      </c>
      <c r="S4" s="109">
        <v>356.54399999999998</v>
      </c>
      <c r="T4" s="109">
        <v>272.637</v>
      </c>
      <c r="U4" s="109">
        <v>318.988</v>
      </c>
      <c r="V4" s="109">
        <v>294.07799999999997</v>
      </c>
      <c r="W4" s="109">
        <v>290.279</v>
      </c>
      <c r="X4" s="109">
        <v>291.76600000000002</v>
      </c>
      <c r="Y4" s="109">
        <v>281.32799999999997</v>
      </c>
      <c r="Z4" s="109">
        <v>282.66300000000001</v>
      </c>
      <c r="AA4" s="109">
        <v>265.92500000000001</v>
      </c>
      <c r="AB4" s="109">
        <v>300.60199999999998</v>
      </c>
      <c r="AC4" s="109">
        <v>402.71600000000001</v>
      </c>
      <c r="AD4" s="109">
        <v>299.39800000000002</v>
      </c>
      <c r="AE4" s="109">
        <v>389.19499999999999</v>
      </c>
      <c r="AF4" s="109">
        <v>340.19600000000003</v>
      </c>
      <c r="AG4" s="109">
        <v>315.14299999999997</v>
      </c>
      <c r="AH4" s="110">
        <v>276.55500000000001</v>
      </c>
      <c r="AI4" s="130"/>
      <c r="AJ4" s="130"/>
      <c r="AK4" s="130"/>
      <c r="AL4" s="130"/>
      <c r="AM4" s="130"/>
      <c r="AN4" s="130"/>
      <c r="AO4" s="130"/>
      <c r="AP4" s="130"/>
      <c r="AQ4" s="130"/>
      <c r="AR4" s="130"/>
      <c r="AS4" s="130"/>
      <c r="AT4" s="130"/>
      <c r="AU4" s="130"/>
      <c r="AV4" s="130"/>
      <c r="AW4" s="130"/>
      <c r="AX4" s="130"/>
      <c r="AY4" s="130"/>
    </row>
    <row r="5" spans="1:51" ht="15" x14ac:dyDescent="0.25">
      <c r="A5" s="142">
        <v>44986</v>
      </c>
      <c r="B5" s="279"/>
      <c r="C5" s="269">
        <v>500</v>
      </c>
      <c r="D5" s="274">
        <v>500</v>
      </c>
      <c r="E5" s="108">
        <v>431.68799999999999</v>
      </c>
      <c r="F5" s="108">
        <v>534.22400000000005</v>
      </c>
      <c r="G5" s="108">
        <v>444.80799999999999</v>
      </c>
      <c r="H5" s="109">
        <v>594.18100000000004</v>
      </c>
      <c r="I5" s="109">
        <v>905.18799999999999</v>
      </c>
      <c r="J5" s="109">
        <v>534.86900000000003</v>
      </c>
      <c r="K5" s="109">
        <v>472.96699999999998</v>
      </c>
      <c r="L5" s="109">
        <v>449.25200000000001</v>
      </c>
      <c r="M5" s="109">
        <v>483.53899999999999</v>
      </c>
      <c r="N5" s="109">
        <v>516.12699999999995</v>
      </c>
      <c r="O5" s="109">
        <v>514.94799999999998</v>
      </c>
      <c r="P5" s="109">
        <v>329.32400000000001</v>
      </c>
      <c r="Q5" s="109">
        <v>586.71199999999999</v>
      </c>
      <c r="R5" s="109">
        <v>685.25699999999995</v>
      </c>
      <c r="S5" s="109">
        <v>490.82400000000001</v>
      </c>
      <c r="T5" s="109">
        <v>426.702</v>
      </c>
      <c r="U5" s="109">
        <v>658.91399999999999</v>
      </c>
      <c r="V5" s="109">
        <v>360.64699999999999</v>
      </c>
      <c r="W5" s="109">
        <v>537.827</v>
      </c>
      <c r="X5" s="109">
        <v>441.50900000000001</v>
      </c>
      <c r="Y5" s="109">
        <v>438.91</v>
      </c>
      <c r="Z5" s="109">
        <v>493.95600000000002</v>
      </c>
      <c r="AA5" s="109">
        <v>421.39100000000002</v>
      </c>
      <c r="AB5" s="109">
        <v>506.04399999999998</v>
      </c>
      <c r="AC5" s="109">
        <v>707.73400000000004</v>
      </c>
      <c r="AD5" s="109">
        <v>527.57899999999995</v>
      </c>
      <c r="AE5" s="109">
        <v>877.024</v>
      </c>
      <c r="AF5" s="109">
        <v>465.00299999999999</v>
      </c>
      <c r="AG5" s="109">
        <v>602.02499999999998</v>
      </c>
      <c r="AH5" s="110">
        <v>453.64100000000002</v>
      </c>
      <c r="AI5" s="130"/>
      <c r="AJ5" s="130"/>
      <c r="AK5" s="130"/>
      <c r="AL5" s="130"/>
      <c r="AM5" s="130"/>
      <c r="AN5" s="130"/>
      <c r="AO5" s="130"/>
      <c r="AP5" s="130"/>
      <c r="AQ5" s="130"/>
      <c r="AR5" s="130"/>
      <c r="AS5" s="130"/>
      <c r="AT5" s="130"/>
      <c r="AU5" s="130"/>
      <c r="AV5" s="130"/>
      <c r="AW5" s="130"/>
      <c r="AX5" s="130"/>
      <c r="AY5" s="130"/>
    </row>
    <row r="6" spans="1:51" ht="15" x14ac:dyDescent="0.25">
      <c r="A6" s="142">
        <v>45017</v>
      </c>
      <c r="B6" s="279"/>
      <c r="C6" s="269">
        <v>697</v>
      </c>
      <c r="D6" s="274">
        <v>950</v>
      </c>
      <c r="E6" s="108">
        <v>635.89499999999998</v>
      </c>
      <c r="F6" s="108">
        <v>1319.769</v>
      </c>
      <c r="G6" s="108">
        <v>1025.3679999999999</v>
      </c>
      <c r="H6" s="109">
        <v>1228.768</v>
      </c>
      <c r="I6" s="109">
        <v>969.30600000000004</v>
      </c>
      <c r="J6" s="109">
        <v>950.47900000000004</v>
      </c>
      <c r="K6" s="109">
        <v>752.97799999999995</v>
      </c>
      <c r="L6" s="109">
        <v>930.37</v>
      </c>
      <c r="M6" s="109">
        <v>792.59400000000005</v>
      </c>
      <c r="N6" s="109">
        <v>1337.3489999999999</v>
      </c>
      <c r="O6" s="109">
        <v>1103.393</v>
      </c>
      <c r="P6" s="109">
        <v>949.52</v>
      </c>
      <c r="Q6" s="109">
        <v>1043.0889999999999</v>
      </c>
      <c r="R6" s="109">
        <v>1829.098</v>
      </c>
      <c r="S6" s="109">
        <v>891.56200000000001</v>
      </c>
      <c r="T6" s="109">
        <v>1209.172</v>
      </c>
      <c r="U6" s="109">
        <v>1171.5050000000001</v>
      </c>
      <c r="V6" s="109">
        <v>390.17099999999999</v>
      </c>
      <c r="W6" s="109">
        <v>791.22400000000005</v>
      </c>
      <c r="X6" s="109">
        <v>874.72400000000005</v>
      </c>
      <c r="Y6" s="109">
        <v>924.33</v>
      </c>
      <c r="Z6" s="109">
        <v>1372.683</v>
      </c>
      <c r="AA6" s="109">
        <v>599.30700000000002</v>
      </c>
      <c r="AB6" s="109">
        <v>711.88199999999995</v>
      </c>
      <c r="AC6" s="109">
        <v>936.56600000000003</v>
      </c>
      <c r="AD6" s="109">
        <v>801.26400000000001</v>
      </c>
      <c r="AE6" s="109">
        <v>1501.7670000000001</v>
      </c>
      <c r="AF6" s="109">
        <v>952.32500000000005</v>
      </c>
      <c r="AG6" s="109">
        <v>1575.27</v>
      </c>
      <c r="AH6" s="110">
        <v>643.73900000000003</v>
      </c>
      <c r="AI6" s="130"/>
      <c r="AJ6" s="130"/>
      <c r="AK6" s="130"/>
      <c r="AL6" s="130"/>
      <c r="AM6" s="130"/>
      <c r="AN6" s="130"/>
      <c r="AO6" s="130"/>
      <c r="AP6" s="130"/>
      <c r="AQ6" s="130"/>
      <c r="AR6" s="130"/>
      <c r="AS6" s="130"/>
      <c r="AT6" s="130"/>
      <c r="AU6" s="130"/>
      <c r="AV6" s="130"/>
      <c r="AW6" s="130"/>
      <c r="AX6" s="130"/>
      <c r="AY6" s="130"/>
    </row>
    <row r="7" spans="1:51" ht="15" x14ac:dyDescent="0.25">
      <c r="A7" s="142">
        <v>45047</v>
      </c>
      <c r="B7" s="279"/>
      <c r="C7" s="269">
        <v>1870</v>
      </c>
      <c r="D7" s="274">
        <v>2550</v>
      </c>
      <c r="E7" s="108">
        <v>1702.903</v>
      </c>
      <c r="F7" s="108">
        <v>3143.337</v>
      </c>
      <c r="G7" s="108">
        <v>3333.8180000000002</v>
      </c>
      <c r="H7" s="109">
        <v>3161.0430000000001</v>
      </c>
      <c r="I7" s="109">
        <v>2701.799</v>
      </c>
      <c r="J7" s="109">
        <v>2817.58</v>
      </c>
      <c r="K7" s="109">
        <v>2457.1480000000001</v>
      </c>
      <c r="L7" s="109">
        <v>2636.0129999999999</v>
      </c>
      <c r="M7" s="109">
        <v>2422.7719999999999</v>
      </c>
      <c r="N7" s="109">
        <v>3546.857</v>
      </c>
      <c r="O7" s="109">
        <v>3543.6010000000001</v>
      </c>
      <c r="P7" s="109">
        <v>1364.9649999999999</v>
      </c>
      <c r="Q7" s="109">
        <v>2677.0189999999998</v>
      </c>
      <c r="R7" s="109">
        <v>2500.886</v>
      </c>
      <c r="S7" s="109">
        <v>2599.1120000000001</v>
      </c>
      <c r="T7" s="109">
        <v>2727.6610000000001</v>
      </c>
      <c r="U7" s="109">
        <v>2748.0889999999999</v>
      </c>
      <c r="V7" s="109">
        <v>1654.7449999999999</v>
      </c>
      <c r="W7" s="109">
        <v>3092.9630000000002</v>
      </c>
      <c r="X7" s="109">
        <v>1589.03</v>
      </c>
      <c r="Y7" s="109">
        <v>2128.817</v>
      </c>
      <c r="Z7" s="109">
        <v>2257.0070000000001</v>
      </c>
      <c r="AA7" s="109">
        <v>2036.6</v>
      </c>
      <c r="AB7" s="109">
        <v>1937.9359999999999</v>
      </c>
      <c r="AC7" s="109">
        <v>1895.636</v>
      </c>
      <c r="AD7" s="109">
        <v>2428.3850000000002</v>
      </c>
      <c r="AE7" s="109">
        <v>2116.8589999999999</v>
      </c>
      <c r="AF7" s="109">
        <v>2815.9369999999999</v>
      </c>
      <c r="AG7" s="109">
        <v>3625.3249999999998</v>
      </c>
      <c r="AH7" s="110">
        <v>2373.7179999999998</v>
      </c>
      <c r="AI7" s="130"/>
      <c r="AJ7" s="130"/>
      <c r="AK7" s="130"/>
      <c r="AL7" s="130"/>
      <c r="AM7" s="130"/>
      <c r="AN7" s="130"/>
      <c r="AO7" s="130"/>
      <c r="AP7" s="130"/>
      <c r="AQ7" s="130"/>
      <c r="AR7" s="130"/>
      <c r="AS7" s="130"/>
      <c r="AT7" s="130"/>
      <c r="AU7" s="130"/>
      <c r="AV7" s="130"/>
      <c r="AW7" s="130"/>
      <c r="AX7" s="130"/>
      <c r="AY7" s="130"/>
    </row>
    <row r="8" spans="1:51" ht="15" x14ac:dyDescent="0.25">
      <c r="A8" s="142">
        <v>45078</v>
      </c>
      <c r="B8" s="279"/>
      <c r="C8" s="269">
        <v>2200</v>
      </c>
      <c r="D8" s="274">
        <v>3000</v>
      </c>
      <c r="E8" s="108">
        <v>3967.1790000000001</v>
      </c>
      <c r="F8" s="108">
        <v>1981.0940000000001</v>
      </c>
      <c r="G8" s="108">
        <v>4605.7979999999998</v>
      </c>
      <c r="H8" s="109">
        <v>2795.4589999999998</v>
      </c>
      <c r="I8" s="109">
        <v>5642.125</v>
      </c>
      <c r="J8" s="109">
        <v>2780.8209999999999</v>
      </c>
      <c r="K8" s="109">
        <v>3146.181</v>
      </c>
      <c r="L8" s="109">
        <v>3201.3809999999999</v>
      </c>
      <c r="M8" s="109">
        <v>4131.3180000000002</v>
      </c>
      <c r="N8" s="109">
        <v>2789.0279999999998</v>
      </c>
      <c r="O8" s="109">
        <v>2600.645</v>
      </c>
      <c r="P8" s="109">
        <v>1612.1959999999999</v>
      </c>
      <c r="Q8" s="109">
        <v>3987.1950000000002</v>
      </c>
      <c r="R8" s="109">
        <v>1530.721</v>
      </c>
      <c r="S8" s="109">
        <v>3180.7</v>
      </c>
      <c r="T8" s="109">
        <v>2155.1559999999999</v>
      </c>
      <c r="U8" s="109">
        <v>1875.722</v>
      </c>
      <c r="V8" s="109">
        <v>3528.72</v>
      </c>
      <c r="W8" s="109">
        <v>2853.82</v>
      </c>
      <c r="X8" s="109">
        <v>3981.7930000000001</v>
      </c>
      <c r="Y8" s="109">
        <v>4793.9719999999998</v>
      </c>
      <c r="Z8" s="109">
        <v>1088.579</v>
      </c>
      <c r="AA8" s="109">
        <v>2790.0010000000002</v>
      </c>
      <c r="AB8" s="109">
        <v>3647.692</v>
      </c>
      <c r="AC8" s="109">
        <v>3275.6509999999998</v>
      </c>
      <c r="AD8" s="109">
        <v>3209.4369999999999</v>
      </c>
      <c r="AE8" s="109">
        <v>2557.4050000000002</v>
      </c>
      <c r="AF8" s="109">
        <v>2252.0349999999999</v>
      </c>
      <c r="AG8" s="109">
        <v>5001.6130000000003</v>
      </c>
      <c r="AH8" s="110">
        <v>2513.6579999999999</v>
      </c>
      <c r="AI8" s="130"/>
      <c r="AJ8" s="130"/>
      <c r="AK8" s="130"/>
      <c r="AL8" s="130"/>
      <c r="AM8" s="130"/>
      <c r="AN8" s="130"/>
      <c r="AO8" s="130"/>
      <c r="AP8" s="130"/>
      <c r="AQ8" s="130"/>
      <c r="AR8" s="130"/>
      <c r="AS8" s="130"/>
      <c r="AT8" s="130"/>
      <c r="AU8" s="130"/>
      <c r="AV8" s="130"/>
      <c r="AW8" s="130"/>
      <c r="AX8" s="130"/>
      <c r="AY8" s="130"/>
    </row>
    <row r="9" spans="1:51" ht="15" x14ac:dyDescent="0.25">
      <c r="A9" s="142">
        <v>45108</v>
      </c>
      <c r="B9" s="279"/>
      <c r="C9" s="269">
        <v>733</v>
      </c>
      <c r="D9" s="274">
        <v>1000</v>
      </c>
      <c r="E9" s="108">
        <v>1704.3109999999999</v>
      </c>
      <c r="F9" s="108">
        <v>755.88</v>
      </c>
      <c r="G9" s="108">
        <v>1979.6210000000001</v>
      </c>
      <c r="H9" s="109">
        <v>613.98299999999995</v>
      </c>
      <c r="I9" s="109">
        <v>4445.6319999999996</v>
      </c>
      <c r="J9" s="109">
        <v>1036.4549999999999</v>
      </c>
      <c r="K9" s="109">
        <v>937.56200000000001</v>
      </c>
      <c r="L9" s="109">
        <v>1914.0139999999999</v>
      </c>
      <c r="M9" s="109">
        <v>2238.67</v>
      </c>
      <c r="N9" s="109">
        <v>601.90599999999995</v>
      </c>
      <c r="O9" s="109">
        <v>676.29600000000005</v>
      </c>
      <c r="P9" s="109">
        <v>321.24400000000003</v>
      </c>
      <c r="Q9" s="109">
        <v>1028.7159999999999</v>
      </c>
      <c r="R9" s="109">
        <v>598.69899999999996</v>
      </c>
      <c r="S9" s="109">
        <v>1271.7929999999999</v>
      </c>
      <c r="T9" s="109">
        <v>481.35599999999999</v>
      </c>
      <c r="U9" s="109">
        <v>582.90599999999995</v>
      </c>
      <c r="V9" s="109">
        <v>1908.454</v>
      </c>
      <c r="W9" s="109">
        <v>1586.0039999999999</v>
      </c>
      <c r="X9" s="109">
        <v>1445.885</v>
      </c>
      <c r="Y9" s="109">
        <v>3328.6970000000001</v>
      </c>
      <c r="Z9" s="109">
        <v>255.24799999999999</v>
      </c>
      <c r="AA9" s="109">
        <v>772.553</v>
      </c>
      <c r="AB9" s="109">
        <v>1216.21</v>
      </c>
      <c r="AC9" s="109">
        <v>1277.5350000000001</v>
      </c>
      <c r="AD9" s="109">
        <v>971.28399999999999</v>
      </c>
      <c r="AE9" s="109">
        <v>773.73299999999995</v>
      </c>
      <c r="AF9" s="109">
        <v>478.70699999999999</v>
      </c>
      <c r="AG9" s="109">
        <v>2937.8620000000001</v>
      </c>
      <c r="AH9" s="110">
        <v>644.84900000000005</v>
      </c>
      <c r="AI9" s="130"/>
      <c r="AJ9" s="130"/>
      <c r="AK9" s="130"/>
      <c r="AL9" s="130"/>
      <c r="AM9" s="130"/>
      <c r="AN9" s="130"/>
      <c r="AO9" s="130"/>
      <c r="AP9" s="130"/>
      <c r="AQ9" s="130"/>
      <c r="AR9" s="130"/>
      <c r="AS9" s="130"/>
      <c r="AT9" s="130"/>
      <c r="AU9" s="130"/>
      <c r="AV9" s="130"/>
      <c r="AW9" s="130"/>
      <c r="AX9" s="130"/>
      <c r="AY9" s="130"/>
    </row>
    <row r="10" spans="1:51" ht="15" x14ac:dyDescent="0.25">
      <c r="A10" s="142">
        <v>45139</v>
      </c>
      <c r="B10" s="279"/>
      <c r="C10" s="269">
        <v>359</v>
      </c>
      <c r="D10" s="274">
        <v>370</v>
      </c>
      <c r="E10" s="108">
        <v>522.29100000000005</v>
      </c>
      <c r="F10" s="108">
        <v>365.73599999999999</v>
      </c>
      <c r="G10" s="108">
        <v>658.44799999999998</v>
      </c>
      <c r="H10" s="109">
        <v>259.59699999999998</v>
      </c>
      <c r="I10" s="109">
        <v>1160.4459999999999</v>
      </c>
      <c r="J10" s="109">
        <v>307.74400000000003</v>
      </c>
      <c r="K10" s="109">
        <v>536.79200000000003</v>
      </c>
      <c r="L10" s="109">
        <v>598.29399999999998</v>
      </c>
      <c r="M10" s="109">
        <v>802.47199999999998</v>
      </c>
      <c r="N10" s="109">
        <v>265.58</v>
      </c>
      <c r="O10" s="109">
        <v>354.048</v>
      </c>
      <c r="P10" s="109">
        <v>158.13</v>
      </c>
      <c r="Q10" s="109">
        <v>366.197</v>
      </c>
      <c r="R10" s="109">
        <v>268.95</v>
      </c>
      <c r="S10" s="109">
        <v>429.94600000000003</v>
      </c>
      <c r="T10" s="109">
        <v>291.37099999999998</v>
      </c>
      <c r="U10" s="109">
        <v>336.91500000000002</v>
      </c>
      <c r="V10" s="109">
        <v>534.34699999999998</v>
      </c>
      <c r="W10" s="109">
        <v>436.75400000000002</v>
      </c>
      <c r="X10" s="109">
        <v>534.971</v>
      </c>
      <c r="Y10" s="109">
        <v>769.70699999999999</v>
      </c>
      <c r="Z10" s="109">
        <v>178.126</v>
      </c>
      <c r="AA10" s="109">
        <v>375.05900000000003</v>
      </c>
      <c r="AB10" s="109">
        <v>479.565</v>
      </c>
      <c r="AC10" s="109">
        <v>367.08600000000001</v>
      </c>
      <c r="AD10" s="109">
        <v>372.91500000000002</v>
      </c>
      <c r="AE10" s="109">
        <v>350.98</v>
      </c>
      <c r="AF10" s="109">
        <v>230.167</v>
      </c>
      <c r="AG10" s="109">
        <v>720.26300000000003</v>
      </c>
      <c r="AH10" s="110">
        <v>254.52500000000001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142">
        <v>45170</v>
      </c>
      <c r="B11" s="279"/>
      <c r="C11" s="269">
        <v>285</v>
      </c>
      <c r="D11" s="274">
        <v>340</v>
      </c>
      <c r="E11" s="108">
        <v>458.64600000000002</v>
      </c>
      <c r="F11" s="108">
        <v>341.50900000000001</v>
      </c>
      <c r="G11" s="108">
        <v>538.06299999999999</v>
      </c>
      <c r="H11" s="109">
        <v>321.41399999999999</v>
      </c>
      <c r="I11" s="109">
        <v>552.96799999999996</v>
      </c>
      <c r="J11" s="109">
        <v>315.22699999999998</v>
      </c>
      <c r="K11" s="109">
        <v>532.98199999999997</v>
      </c>
      <c r="L11" s="109">
        <v>391.46899999999999</v>
      </c>
      <c r="M11" s="109">
        <v>508.279</v>
      </c>
      <c r="N11" s="109">
        <v>301.16000000000003</v>
      </c>
      <c r="O11" s="109">
        <v>279.15800000000002</v>
      </c>
      <c r="P11" s="109">
        <v>268.14299999999997</v>
      </c>
      <c r="Q11" s="109">
        <v>485.52600000000001</v>
      </c>
      <c r="R11" s="109">
        <v>338.49099999999999</v>
      </c>
      <c r="S11" s="109">
        <v>315.2</v>
      </c>
      <c r="T11" s="109">
        <v>322.44499999999999</v>
      </c>
      <c r="U11" s="109">
        <v>349.76</v>
      </c>
      <c r="V11" s="109">
        <v>380.55099999999999</v>
      </c>
      <c r="W11" s="109">
        <v>291.851</v>
      </c>
      <c r="X11" s="109">
        <v>333.31200000000001</v>
      </c>
      <c r="Y11" s="109">
        <v>457.84699999999998</v>
      </c>
      <c r="Z11" s="109">
        <v>184.68</v>
      </c>
      <c r="AA11" s="109">
        <v>531.57799999999997</v>
      </c>
      <c r="AB11" s="109">
        <v>444.12</v>
      </c>
      <c r="AC11" s="109">
        <v>291.02999999999997</v>
      </c>
      <c r="AD11" s="109">
        <v>356.66500000000002</v>
      </c>
      <c r="AE11" s="109">
        <v>264.71699999999998</v>
      </c>
      <c r="AF11" s="109">
        <v>216.60400000000001</v>
      </c>
      <c r="AG11" s="109">
        <v>414.084</v>
      </c>
      <c r="AH11" s="110">
        <v>240.47900000000001</v>
      </c>
      <c r="AI11" s="130"/>
      <c r="AJ11" s="130"/>
      <c r="AK11" s="130"/>
      <c r="AL11" s="130"/>
      <c r="AM11" s="130"/>
      <c r="AN11" s="130"/>
      <c r="AO11" s="130"/>
      <c r="AP11" s="130"/>
      <c r="AQ11" s="130"/>
      <c r="AR11" s="130"/>
      <c r="AS11" s="130"/>
      <c r="AT11" s="130"/>
      <c r="AU11" s="130"/>
      <c r="AV11" s="130"/>
      <c r="AW11" s="130"/>
      <c r="AX11" s="130"/>
      <c r="AY11" s="130"/>
    </row>
    <row r="12" spans="1:51" ht="15" x14ac:dyDescent="0.25">
      <c r="A12" s="142">
        <v>45200</v>
      </c>
      <c r="B12" s="279"/>
      <c r="C12" s="269">
        <v>350</v>
      </c>
      <c r="D12" s="274">
        <v>417</v>
      </c>
      <c r="E12" s="108">
        <v>401.52</v>
      </c>
      <c r="F12" s="108">
        <v>345.78</v>
      </c>
      <c r="G12" s="108">
        <v>560.69299999999998</v>
      </c>
      <c r="H12" s="109">
        <v>506.911</v>
      </c>
      <c r="I12" s="109">
        <v>645.12400000000002</v>
      </c>
      <c r="J12" s="109">
        <v>517.33500000000004</v>
      </c>
      <c r="K12" s="109">
        <v>782.93299999999999</v>
      </c>
      <c r="L12" s="109">
        <v>530.33799999999997</v>
      </c>
      <c r="M12" s="109">
        <v>432.64299999999997</v>
      </c>
      <c r="N12" s="109">
        <v>490.20400000000001</v>
      </c>
      <c r="O12" s="109">
        <v>344.65</v>
      </c>
      <c r="P12" s="109">
        <v>417.11799999999999</v>
      </c>
      <c r="Q12" s="109">
        <v>429.45400000000001</v>
      </c>
      <c r="R12" s="109">
        <v>553.36900000000003</v>
      </c>
      <c r="S12" s="109">
        <v>575.70399999999995</v>
      </c>
      <c r="T12" s="109">
        <v>1094.595</v>
      </c>
      <c r="U12" s="109">
        <v>574.28099999999995</v>
      </c>
      <c r="V12" s="109">
        <v>418.27199999999999</v>
      </c>
      <c r="W12" s="109">
        <v>400.96699999999998</v>
      </c>
      <c r="X12" s="109">
        <v>506.01499999999999</v>
      </c>
      <c r="Y12" s="109">
        <v>590.91099999999994</v>
      </c>
      <c r="Z12" s="109">
        <v>278.43400000000003</v>
      </c>
      <c r="AA12" s="109">
        <v>679.71</v>
      </c>
      <c r="AB12" s="109">
        <v>716.52300000000002</v>
      </c>
      <c r="AC12" s="109">
        <v>436.90100000000001</v>
      </c>
      <c r="AD12" s="109">
        <v>504.60199999999998</v>
      </c>
      <c r="AE12" s="109">
        <v>479.81700000000001</v>
      </c>
      <c r="AF12" s="109">
        <v>441.24400000000003</v>
      </c>
      <c r="AG12" s="109">
        <v>484.84699999999998</v>
      </c>
      <c r="AH12" s="110">
        <v>342.38499999999999</v>
      </c>
      <c r="AI12" s="130"/>
      <c r="AJ12" s="130"/>
      <c r="AK12" s="130"/>
      <c r="AL12" s="130"/>
      <c r="AM12" s="130"/>
      <c r="AN12" s="130"/>
      <c r="AO12" s="130"/>
      <c r="AP12" s="130"/>
      <c r="AQ12" s="130"/>
      <c r="AR12" s="130"/>
      <c r="AS12" s="130"/>
      <c r="AT12" s="130"/>
      <c r="AU12" s="130"/>
      <c r="AV12" s="130"/>
      <c r="AW12" s="130"/>
      <c r="AX12" s="130"/>
      <c r="AY12" s="130"/>
    </row>
    <row r="13" spans="1:51" ht="15" x14ac:dyDescent="0.25">
      <c r="A13" s="142">
        <v>45231</v>
      </c>
      <c r="B13" s="279"/>
      <c r="C13" s="269">
        <v>429</v>
      </c>
      <c r="D13" s="274">
        <v>461</v>
      </c>
      <c r="E13" s="108">
        <v>492.00599999999997</v>
      </c>
      <c r="F13" s="108">
        <v>416.88200000000001</v>
      </c>
      <c r="G13" s="108">
        <v>553.87599999999998</v>
      </c>
      <c r="H13" s="109">
        <v>524.85900000000004</v>
      </c>
      <c r="I13" s="109">
        <v>585.08699999999999</v>
      </c>
      <c r="J13" s="109">
        <v>547.68799999999999</v>
      </c>
      <c r="K13" s="109">
        <v>559.16600000000005</v>
      </c>
      <c r="L13" s="109">
        <v>628.78700000000003</v>
      </c>
      <c r="M13" s="109">
        <v>442.64100000000002</v>
      </c>
      <c r="N13" s="109">
        <v>487.315</v>
      </c>
      <c r="O13" s="109">
        <v>424.23700000000002</v>
      </c>
      <c r="P13" s="109">
        <v>411.82799999999997</v>
      </c>
      <c r="Q13" s="109">
        <v>461.20499999999998</v>
      </c>
      <c r="R13" s="109">
        <v>664.55</v>
      </c>
      <c r="S13" s="109">
        <v>552.27599999999995</v>
      </c>
      <c r="T13" s="109">
        <v>620.94799999999998</v>
      </c>
      <c r="U13" s="109">
        <v>528.072</v>
      </c>
      <c r="V13" s="109">
        <v>449.87700000000001</v>
      </c>
      <c r="W13" s="109">
        <v>468.57299999999998</v>
      </c>
      <c r="X13" s="109">
        <v>527.68799999999999</v>
      </c>
      <c r="Y13" s="109">
        <v>575.18799999999999</v>
      </c>
      <c r="Z13" s="109">
        <v>345.51499999999999</v>
      </c>
      <c r="AA13" s="109">
        <v>577.82100000000003</v>
      </c>
      <c r="AB13" s="109">
        <v>526.25</v>
      </c>
      <c r="AC13" s="109">
        <v>458.15699999999998</v>
      </c>
      <c r="AD13" s="109">
        <v>479.42399999999998</v>
      </c>
      <c r="AE13" s="109">
        <v>445.822</v>
      </c>
      <c r="AF13" s="109">
        <v>449.83800000000002</v>
      </c>
      <c r="AG13" s="109">
        <v>526.23099999999999</v>
      </c>
      <c r="AH13" s="110">
        <v>465.43</v>
      </c>
      <c r="AI13" s="130"/>
      <c r="AJ13" s="130"/>
      <c r="AK13" s="130"/>
      <c r="AL13" s="130"/>
      <c r="AM13" s="130"/>
      <c r="AN13" s="130"/>
      <c r="AO13" s="130"/>
      <c r="AP13" s="130"/>
      <c r="AQ13" s="130"/>
      <c r="AR13" s="130"/>
      <c r="AS13" s="130"/>
      <c r="AT13" s="130"/>
      <c r="AU13" s="130"/>
      <c r="AV13" s="130"/>
      <c r="AW13" s="130"/>
      <c r="AX13" s="130"/>
      <c r="AY13" s="130"/>
    </row>
    <row r="14" spans="1:51" ht="15" x14ac:dyDescent="0.25">
      <c r="A14" s="142">
        <v>45261</v>
      </c>
      <c r="B14" s="279"/>
      <c r="C14" s="269">
        <v>347</v>
      </c>
      <c r="D14" s="274">
        <v>361</v>
      </c>
      <c r="E14" s="108">
        <v>409.166</v>
      </c>
      <c r="F14" s="108">
        <v>349.98399999999998</v>
      </c>
      <c r="G14" s="108">
        <v>420.61399999999998</v>
      </c>
      <c r="H14" s="109">
        <v>403.69</v>
      </c>
      <c r="I14" s="109">
        <v>505.209</v>
      </c>
      <c r="J14" s="109">
        <v>486.59199999999998</v>
      </c>
      <c r="K14" s="109">
        <v>404.577</v>
      </c>
      <c r="L14" s="109">
        <v>476.30500000000001</v>
      </c>
      <c r="M14" s="109">
        <v>382.94499999999999</v>
      </c>
      <c r="N14" s="109">
        <v>372.44200000000001</v>
      </c>
      <c r="O14" s="109">
        <v>369.71699999999998</v>
      </c>
      <c r="P14" s="109">
        <v>330.78500000000003</v>
      </c>
      <c r="Q14" s="109">
        <v>405.22199999999998</v>
      </c>
      <c r="R14" s="109">
        <v>418.45699999999999</v>
      </c>
      <c r="S14" s="109">
        <v>399.44400000000002</v>
      </c>
      <c r="T14" s="109">
        <v>425.86799999999999</v>
      </c>
      <c r="U14" s="109">
        <v>429.15100000000001</v>
      </c>
      <c r="V14" s="109">
        <v>397.99</v>
      </c>
      <c r="W14" s="109">
        <v>386.56200000000001</v>
      </c>
      <c r="X14" s="109">
        <v>449.34</v>
      </c>
      <c r="Y14" s="109">
        <v>448.12900000000002</v>
      </c>
      <c r="Z14" s="109">
        <v>318.99900000000002</v>
      </c>
      <c r="AA14" s="109">
        <v>405.61200000000002</v>
      </c>
      <c r="AB14" s="109">
        <v>412.077</v>
      </c>
      <c r="AC14" s="109">
        <v>373.983</v>
      </c>
      <c r="AD14" s="109">
        <v>399.822</v>
      </c>
      <c r="AE14" s="109">
        <v>385.66199999999998</v>
      </c>
      <c r="AF14" s="109">
        <v>353.928</v>
      </c>
      <c r="AG14" s="109">
        <v>478.70699999999999</v>
      </c>
      <c r="AH14" s="110">
        <v>382.26100000000002</v>
      </c>
      <c r="AI14" s="130"/>
      <c r="AJ14" s="130"/>
      <c r="AK14" s="130"/>
      <c r="AL14" s="130"/>
      <c r="AM14" s="130"/>
      <c r="AN14" s="130"/>
      <c r="AO14" s="130"/>
      <c r="AP14" s="130"/>
      <c r="AQ14" s="130"/>
      <c r="AR14" s="130"/>
      <c r="AS14" s="130"/>
      <c r="AT14" s="130"/>
      <c r="AU14" s="130"/>
      <c r="AV14" s="130"/>
      <c r="AW14" s="130"/>
      <c r="AX14" s="130"/>
      <c r="AY14" s="130"/>
    </row>
    <row r="15" spans="1:51" ht="15" x14ac:dyDescent="0.25">
      <c r="A15" s="142">
        <v>45292</v>
      </c>
      <c r="B15" s="279"/>
      <c r="C15" s="269">
        <v>333</v>
      </c>
      <c r="D15" s="274">
        <v>350</v>
      </c>
      <c r="E15" s="108">
        <v>364.10199999999998</v>
      </c>
      <c r="F15" s="108">
        <v>421.70600000000002</v>
      </c>
      <c r="G15" s="108">
        <v>385.67</v>
      </c>
      <c r="H15" s="109">
        <v>388.95800000000003</v>
      </c>
      <c r="I15" s="109">
        <v>445.34500000000003</v>
      </c>
      <c r="J15" s="109">
        <v>440.125</v>
      </c>
      <c r="K15" s="109">
        <v>366.83100000000002</v>
      </c>
      <c r="L15" s="109">
        <v>399.30799999999999</v>
      </c>
      <c r="M15" s="109">
        <v>365.92</v>
      </c>
      <c r="N15" s="109">
        <v>348.95600000000002</v>
      </c>
      <c r="O15" s="109">
        <v>331.25200000000001</v>
      </c>
      <c r="P15" s="109">
        <v>293.33999999999997</v>
      </c>
      <c r="Q15" s="109">
        <v>367.79700000000003</v>
      </c>
      <c r="R15" s="109">
        <v>562.351</v>
      </c>
      <c r="S15" s="109">
        <v>371.69200000000001</v>
      </c>
      <c r="T15" s="109">
        <v>369.81400000000002</v>
      </c>
      <c r="U15" s="109">
        <v>356.49599999999998</v>
      </c>
      <c r="V15" s="109">
        <v>378.44299999999998</v>
      </c>
      <c r="W15" s="109">
        <v>350.45600000000002</v>
      </c>
      <c r="X15" s="109">
        <v>421.63499999999999</v>
      </c>
      <c r="Y15" s="109">
        <v>419.80700000000002</v>
      </c>
      <c r="Z15" s="109">
        <v>285.65600000000001</v>
      </c>
      <c r="AA15" s="109">
        <v>345.85399999999998</v>
      </c>
      <c r="AB15" s="109">
        <v>378.73099999999999</v>
      </c>
      <c r="AC15" s="109">
        <v>347.49900000000002</v>
      </c>
      <c r="AD15" s="109">
        <v>429.024</v>
      </c>
      <c r="AE15" s="109">
        <v>341.22800000000001</v>
      </c>
      <c r="AF15" s="109">
        <v>331.31200000000001</v>
      </c>
      <c r="AG15" s="109">
        <v>430.83</v>
      </c>
      <c r="AH15" s="110">
        <v>318.86799999999999</v>
      </c>
      <c r="AI15" s="130"/>
      <c r="AJ15" s="130"/>
      <c r="AK15" s="130"/>
      <c r="AL15" s="130"/>
      <c r="AM15" s="130"/>
      <c r="AN15" s="130"/>
      <c r="AO15" s="130"/>
      <c r="AP15" s="130"/>
      <c r="AQ15" s="130"/>
      <c r="AR15" s="130"/>
      <c r="AS15" s="130"/>
      <c r="AT15" s="130"/>
      <c r="AU15" s="130"/>
      <c r="AV15" s="130"/>
      <c r="AW15" s="130"/>
      <c r="AX15" s="130"/>
      <c r="AY15" s="130"/>
    </row>
    <row r="16" spans="1:51" ht="15" x14ac:dyDescent="0.25">
      <c r="A16" s="142">
        <v>45323</v>
      </c>
      <c r="B16" s="279"/>
      <c r="C16" s="269">
        <v>378</v>
      </c>
      <c r="D16" s="274">
        <v>397</v>
      </c>
      <c r="E16" s="108">
        <v>399.315</v>
      </c>
      <c r="F16" s="108">
        <v>542.10199999999998</v>
      </c>
      <c r="G16" s="108">
        <v>375.37099999999998</v>
      </c>
      <c r="H16" s="109">
        <v>438.52699999999999</v>
      </c>
      <c r="I16" s="109">
        <v>494.63499999999999</v>
      </c>
      <c r="J16" s="109">
        <v>432.95499999999998</v>
      </c>
      <c r="K16" s="109">
        <v>383.32</v>
      </c>
      <c r="L16" s="109">
        <v>410.54500000000002</v>
      </c>
      <c r="M16" s="109">
        <v>418.26400000000001</v>
      </c>
      <c r="N16" s="109">
        <v>342.98899999999998</v>
      </c>
      <c r="O16" s="109">
        <v>288.72199999999998</v>
      </c>
      <c r="P16" s="109">
        <v>325.142</v>
      </c>
      <c r="Q16" s="109">
        <v>352.48099999999999</v>
      </c>
      <c r="R16" s="109">
        <v>603.505</v>
      </c>
      <c r="S16" s="109">
        <v>336.041</v>
      </c>
      <c r="T16" s="109">
        <v>394.89299999999997</v>
      </c>
      <c r="U16" s="109">
        <v>351.29500000000002</v>
      </c>
      <c r="V16" s="109">
        <v>398.916</v>
      </c>
      <c r="W16" s="109">
        <v>397.62</v>
      </c>
      <c r="X16" s="109">
        <v>383.00700000000001</v>
      </c>
      <c r="Y16" s="109">
        <v>405.66199999999998</v>
      </c>
      <c r="Z16" s="109">
        <v>309.49200000000002</v>
      </c>
      <c r="AA16" s="109">
        <v>358.36799999999999</v>
      </c>
      <c r="AB16" s="109">
        <v>496.399</v>
      </c>
      <c r="AC16" s="109">
        <v>402.18900000000002</v>
      </c>
      <c r="AD16" s="109">
        <v>580.63800000000003</v>
      </c>
      <c r="AE16" s="109">
        <v>346.73599999999999</v>
      </c>
      <c r="AF16" s="109">
        <v>350.84899999999999</v>
      </c>
      <c r="AG16" s="109">
        <v>416.35899999999998</v>
      </c>
      <c r="AH16" s="110">
        <v>313.38200000000001</v>
      </c>
      <c r="AI16" s="130"/>
      <c r="AJ16" s="130"/>
      <c r="AK16" s="130"/>
      <c r="AL16" s="130"/>
      <c r="AM16" s="130"/>
      <c r="AN16" s="130"/>
      <c r="AO16" s="130"/>
      <c r="AP16" s="130"/>
      <c r="AQ16" s="130"/>
      <c r="AR16" s="130"/>
      <c r="AS16" s="130"/>
      <c r="AT16" s="130"/>
      <c r="AU16" s="130"/>
      <c r="AV16" s="130"/>
      <c r="AW16" s="130"/>
      <c r="AX16" s="130"/>
      <c r="AY16" s="130"/>
    </row>
    <row r="17" spans="1:51" ht="15" x14ac:dyDescent="0.25">
      <c r="A17" s="142">
        <v>45352</v>
      </c>
      <c r="B17" s="279"/>
      <c r="C17" s="269">
        <v>564</v>
      </c>
      <c r="D17" s="274">
        <v>614</v>
      </c>
      <c r="E17" s="108">
        <v>607.86</v>
      </c>
      <c r="F17" s="108">
        <v>626.25400000000002</v>
      </c>
      <c r="G17" s="108">
        <v>610.86599999999999</v>
      </c>
      <c r="H17" s="109">
        <v>1027.3209999999999</v>
      </c>
      <c r="I17" s="109">
        <v>642.20399999999995</v>
      </c>
      <c r="J17" s="109">
        <v>802.654</v>
      </c>
      <c r="K17" s="109">
        <v>508.66699999999997</v>
      </c>
      <c r="L17" s="109">
        <v>539.43299999999999</v>
      </c>
      <c r="M17" s="109">
        <v>516.52099999999996</v>
      </c>
      <c r="N17" s="109">
        <v>544.72199999999998</v>
      </c>
      <c r="O17" s="109">
        <v>333.66500000000002</v>
      </c>
      <c r="P17" s="109">
        <v>484.02600000000001</v>
      </c>
      <c r="Q17" s="109">
        <v>729.44100000000003</v>
      </c>
      <c r="R17" s="109">
        <v>752.51599999999996</v>
      </c>
      <c r="S17" s="109">
        <v>438.01</v>
      </c>
      <c r="T17" s="109">
        <v>842.98500000000001</v>
      </c>
      <c r="U17" s="109">
        <v>449.49299999999999</v>
      </c>
      <c r="V17" s="109">
        <v>615.66800000000001</v>
      </c>
      <c r="W17" s="109">
        <v>535.875</v>
      </c>
      <c r="X17" s="109">
        <v>542.39700000000005</v>
      </c>
      <c r="Y17" s="109">
        <v>568.51400000000001</v>
      </c>
      <c r="Z17" s="109">
        <v>381.55</v>
      </c>
      <c r="AA17" s="109">
        <v>526.30600000000004</v>
      </c>
      <c r="AB17" s="109">
        <v>712.15599999999995</v>
      </c>
      <c r="AC17" s="109">
        <v>584.39200000000005</v>
      </c>
      <c r="AD17" s="109">
        <v>1214.2940000000001</v>
      </c>
      <c r="AE17" s="109">
        <v>402.1</v>
      </c>
      <c r="AF17" s="109">
        <v>600.45100000000002</v>
      </c>
      <c r="AG17" s="109">
        <v>583.29</v>
      </c>
      <c r="AH17" s="110">
        <v>429.86799999999999</v>
      </c>
      <c r="AI17" s="130"/>
      <c r="AJ17" s="130"/>
      <c r="AK17" s="130"/>
      <c r="AL17" s="130"/>
      <c r="AM17" s="130"/>
      <c r="AN17" s="130"/>
      <c r="AO17" s="130"/>
      <c r="AP17" s="130"/>
      <c r="AQ17" s="130"/>
      <c r="AR17" s="130"/>
      <c r="AS17" s="130"/>
      <c r="AT17" s="130"/>
      <c r="AU17" s="130"/>
      <c r="AV17" s="130"/>
      <c r="AW17" s="130"/>
      <c r="AX17" s="130"/>
      <c r="AY17" s="130"/>
    </row>
    <row r="18" spans="1:51" ht="15" x14ac:dyDescent="0.25">
      <c r="A18" s="142">
        <v>45383</v>
      </c>
      <c r="B18" s="279"/>
      <c r="C18" s="269">
        <v>716</v>
      </c>
      <c r="D18" s="274">
        <v>920</v>
      </c>
      <c r="E18" s="108">
        <v>1119.92</v>
      </c>
      <c r="F18" s="108">
        <v>1395.634</v>
      </c>
      <c r="G18" s="108">
        <v>989.52800000000002</v>
      </c>
      <c r="H18" s="109">
        <v>958.93499999999995</v>
      </c>
      <c r="I18" s="109">
        <v>1104.943</v>
      </c>
      <c r="J18" s="109">
        <v>1411.133</v>
      </c>
      <c r="K18" s="109">
        <v>1005.662</v>
      </c>
      <c r="L18" s="109">
        <v>756.072</v>
      </c>
      <c r="M18" s="109">
        <v>865.26199999999994</v>
      </c>
      <c r="N18" s="109">
        <v>875.09400000000005</v>
      </c>
      <c r="O18" s="109">
        <v>562.23</v>
      </c>
      <c r="P18" s="109">
        <v>675.60299999999995</v>
      </c>
      <c r="Q18" s="109">
        <v>1536.0619999999999</v>
      </c>
      <c r="R18" s="109">
        <v>1461.597</v>
      </c>
      <c r="S18" s="109">
        <v>1105.2429999999999</v>
      </c>
      <c r="T18" s="109">
        <v>1161.7750000000001</v>
      </c>
      <c r="U18" s="109">
        <v>699.29200000000003</v>
      </c>
      <c r="V18" s="109">
        <v>779.63900000000001</v>
      </c>
      <c r="W18" s="109">
        <v>771.05100000000004</v>
      </c>
      <c r="X18" s="109">
        <v>1212.232</v>
      </c>
      <c r="Y18" s="109">
        <v>1179.7950000000001</v>
      </c>
      <c r="Z18" s="109">
        <v>379.76499999999999</v>
      </c>
      <c r="AA18" s="109">
        <v>815.97299999999996</v>
      </c>
      <c r="AB18" s="109">
        <v>777.86400000000003</v>
      </c>
      <c r="AC18" s="109">
        <v>844.95600000000002</v>
      </c>
      <c r="AD18" s="109">
        <v>1930.5989999999999</v>
      </c>
      <c r="AE18" s="109">
        <v>466.44499999999999</v>
      </c>
      <c r="AF18" s="109">
        <v>1305.1559999999999</v>
      </c>
      <c r="AG18" s="109">
        <v>686.82899999999995</v>
      </c>
      <c r="AH18" s="110">
        <v>489.77699999999999</v>
      </c>
      <c r="AI18" s="130"/>
      <c r="AJ18" s="130"/>
      <c r="AK18" s="130"/>
      <c r="AL18" s="130"/>
      <c r="AM18" s="130"/>
      <c r="AN18" s="130"/>
      <c r="AO18" s="130"/>
      <c r="AP18" s="130"/>
      <c r="AQ18" s="130"/>
      <c r="AR18" s="130"/>
      <c r="AS18" s="130"/>
      <c r="AT18" s="130"/>
      <c r="AU18" s="130"/>
      <c r="AV18" s="130"/>
      <c r="AW18" s="130"/>
      <c r="AX18" s="130"/>
      <c r="AY18" s="130"/>
    </row>
    <row r="19" spans="1:51" ht="15" x14ac:dyDescent="0.25">
      <c r="A19" s="142">
        <v>45413</v>
      </c>
      <c r="B19" s="279"/>
      <c r="C19" s="269">
        <v>1552</v>
      </c>
      <c r="D19" s="274">
        <v>2060</v>
      </c>
      <c r="E19" s="108">
        <v>2052.1239999999998</v>
      </c>
      <c r="F19" s="108">
        <v>3440.0219999999999</v>
      </c>
      <c r="G19" s="108">
        <v>2098.9549999999999</v>
      </c>
      <c r="H19" s="109">
        <v>2538.79</v>
      </c>
      <c r="I19" s="109">
        <v>3127.5010000000002</v>
      </c>
      <c r="J19" s="109">
        <v>3949.84</v>
      </c>
      <c r="K19" s="109">
        <v>2495.587</v>
      </c>
      <c r="L19" s="109">
        <v>2230.31</v>
      </c>
      <c r="M19" s="109">
        <v>2112.91</v>
      </c>
      <c r="N19" s="109">
        <v>2430.3939999999998</v>
      </c>
      <c r="O19" s="109">
        <v>404.113</v>
      </c>
      <c r="P19" s="109">
        <v>1615.328</v>
      </c>
      <c r="Q19" s="109">
        <v>1941.4490000000001</v>
      </c>
      <c r="R19" s="109">
        <v>3069.9270000000001</v>
      </c>
      <c r="S19" s="109">
        <v>2458.9850000000001</v>
      </c>
      <c r="T19" s="109">
        <v>2082.3539999999998</v>
      </c>
      <c r="U19" s="109">
        <v>2257.2150000000001</v>
      </c>
      <c r="V19" s="109">
        <v>2758.1559999999999</v>
      </c>
      <c r="W19" s="109">
        <v>1055.28</v>
      </c>
      <c r="X19" s="109">
        <v>2516.3510000000001</v>
      </c>
      <c r="Y19" s="109">
        <v>1344.12</v>
      </c>
      <c r="Z19" s="109">
        <v>821.82600000000002</v>
      </c>
      <c r="AA19" s="109">
        <v>1940.9670000000001</v>
      </c>
      <c r="AB19" s="109">
        <v>1508.0039999999999</v>
      </c>
      <c r="AC19" s="109">
        <v>2151.192</v>
      </c>
      <c r="AD19" s="109">
        <v>2549.2950000000001</v>
      </c>
      <c r="AE19" s="109">
        <v>1277.05</v>
      </c>
      <c r="AF19" s="109">
        <v>2675.36</v>
      </c>
      <c r="AG19" s="109">
        <v>1685.44</v>
      </c>
      <c r="AH19" s="110">
        <v>958.79</v>
      </c>
      <c r="AI19" s="130"/>
      <c r="AJ19" s="130"/>
      <c r="AK19" s="130"/>
      <c r="AL19" s="130"/>
      <c r="AM19" s="130"/>
      <c r="AN19" s="130"/>
      <c r="AO19" s="130"/>
      <c r="AP19" s="130"/>
      <c r="AQ19" s="130"/>
      <c r="AR19" s="130"/>
      <c r="AS19" s="130"/>
      <c r="AT19" s="130"/>
      <c r="AU19" s="130"/>
      <c r="AV19" s="130"/>
      <c r="AW19" s="130"/>
      <c r="AX19" s="130"/>
      <c r="AY19" s="130"/>
    </row>
    <row r="20" spans="1:51" ht="15" x14ac:dyDescent="0.25">
      <c r="A20" s="142">
        <v>45444</v>
      </c>
      <c r="B20" s="279"/>
      <c r="C20" s="269">
        <v>1570</v>
      </c>
      <c r="D20" s="274">
        <v>2423</v>
      </c>
      <c r="E20" s="108">
        <v>1221.32</v>
      </c>
      <c r="F20" s="108">
        <v>4539.5529999999999</v>
      </c>
      <c r="G20" s="108">
        <v>1630.9870000000001</v>
      </c>
      <c r="H20" s="109">
        <v>5056.9430000000002</v>
      </c>
      <c r="I20" s="109">
        <v>2923.0619999999999</v>
      </c>
      <c r="J20" s="109">
        <v>4797.1610000000001</v>
      </c>
      <c r="K20" s="109">
        <v>2420.6579999999999</v>
      </c>
      <c r="L20" s="109">
        <v>3357.5230000000001</v>
      </c>
      <c r="M20" s="109">
        <v>1416.3119999999999</v>
      </c>
      <c r="N20" s="109">
        <v>1622.1790000000001</v>
      </c>
      <c r="O20" s="109">
        <v>439.58699999999999</v>
      </c>
      <c r="P20" s="109">
        <v>2251.252</v>
      </c>
      <c r="Q20" s="109">
        <v>1107.4649999999999</v>
      </c>
      <c r="R20" s="109">
        <v>3600.79</v>
      </c>
      <c r="S20" s="109">
        <v>1913.41</v>
      </c>
      <c r="T20" s="109">
        <v>1161.4269999999999</v>
      </c>
      <c r="U20" s="109">
        <v>3792.3449999999998</v>
      </c>
      <c r="V20" s="109">
        <v>2588.6030000000001</v>
      </c>
      <c r="W20" s="109">
        <v>2597.2550000000001</v>
      </c>
      <c r="X20" s="109">
        <v>5182.5349999999999</v>
      </c>
      <c r="Y20" s="109">
        <v>418.709</v>
      </c>
      <c r="Z20" s="109">
        <v>1279.8879999999999</v>
      </c>
      <c r="AA20" s="109">
        <v>3062.9769999999999</v>
      </c>
      <c r="AB20" s="109">
        <v>2247.1489999999999</v>
      </c>
      <c r="AC20" s="109">
        <v>2587.9769999999999</v>
      </c>
      <c r="AD20" s="109">
        <v>3283.9349999999999</v>
      </c>
      <c r="AE20" s="109">
        <v>885.81100000000004</v>
      </c>
      <c r="AF20" s="109">
        <v>3903.491</v>
      </c>
      <c r="AG20" s="109">
        <v>1839.002</v>
      </c>
      <c r="AH20" s="110">
        <v>2397.915</v>
      </c>
      <c r="AI20" s="130"/>
      <c r="AJ20" s="130"/>
      <c r="AK20" s="130"/>
      <c r="AL20" s="130"/>
      <c r="AM20" s="130"/>
      <c r="AN20" s="130"/>
      <c r="AO20" s="130"/>
      <c r="AP20" s="130"/>
      <c r="AQ20" s="130"/>
      <c r="AR20" s="130"/>
      <c r="AS20" s="130"/>
      <c r="AT20" s="130"/>
      <c r="AU20" s="130"/>
      <c r="AV20" s="130"/>
      <c r="AW20" s="130"/>
      <c r="AX20" s="130"/>
      <c r="AY20" s="130"/>
    </row>
    <row r="21" spans="1:51" ht="15" x14ac:dyDescent="0.25">
      <c r="A21" s="142">
        <v>45474</v>
      </c>
      <c r="B21" s="279"/>
      <c r="C21" s="269">
        <v>298</v>
      </c>
      <c r="D21" s="274">
        <v>711</v>
      </c>
      <c r="E21" s="108">
        <v>437.19099999999997</v>
      </c>
      <c r="F21" s="108">
        <v>2030.1489999999999</v>
      </c>
      <c r="G21" s="108">
        <v>314.86099999999999</v>
      </c>
      <c r="H21" s="109">
        <v>3949.4630000000002</v>
      </c>
      <c r="I21" s="109">
        <v>1203.7750000000001</v>
      </c>
      <c r="J21" s="109">
        <v>1745.624</v>
      </c>
      <c r="K21" s="109">
        <v>1434.8789999999999</v>
      </c>
      <c r="L21" s="109">
        <v>1867.82</v>
      </c>
      <c r="M21" s="109">
        <v>269.18</v>
      </c>
      <c r="N21" s="109">
        <v>372.13499999999999</v>
      </c>
      <c r="O21" s="109">
        <v>38.470999999999997</v>
      </c>
      <c r="P21" s="109">
        <v>551.09699999999998</v>
      </c>
      <c r="Q21" s="109">
        <v>454.25599999999997</v>
      </c>
      <c r="R21" s="109">
        <v>1510.529</v>
      </c>
      <c r="S21" s="109">
        <v>471.78399999999999</v>
      </c>
      <c r="T21" s="109">
        <v>317.19200000000001</v>
      </c>
      <c r="U21" s="109">
        <v>1899.46</v>
      </c>
      <c r="V21" s="109">
        <v>1544.777</v>
      </c>
      <c r="W21" s="109">
        <v>841.05700000000002</v>
      </c>
      <c r="X21" s="109">
        <v>3725.6039999999998</v>
      </c>
      <c r="Y21" s="109">
        <v>99.343999999999994</v>
      </c>
      <c r="Z21" s="109">
        <v>301.91399999999999</v>
      </c>
      <c r="AA21" s="109">
        <v>1057.95</v>
      </c>
      <c r="AB21" s="109">
        <v>814.35599999999999</v>
      </c>
      <c r="AC21" s="109">
        <v>766.274</v>
      </c>
      <c r="AD21" s="109">
        <v>1176.3979999999999</v>
      </c>
      <c r="AE21" s="109">
        <v>225.197</v>
      </c>
      <c r="AF21" s="109">
        <v>2310.578</v>
      </c>
      <c r="AG21" s="109">
        <v>503.61500000000001</v>
      </c>
      <c r="AH21" s="110">
        <v>1051.462</v>
      </c>
      <c r="AI21" s="130"/>
      <c r="AJ21" s="130"/>
      <c r="AK21" s="130"/>
      <c r="AL21" s="130"/>
      <c r="AM21" s="130"/>
      <c r="AN21" s="130"/>
      <c r="AO21" s="130"/>
      <c r="AP21" s="130"/>
      <c r="AQ21" s="130"/>
      <c r="AR21" s="130"/>
      <c r="AS21" s="130"/>
      <c r="AT21" s="130"/>
      <c r="AU21" s="130"/>
      <c r="AV21" s="130"/>
      <c r="AW21" s="130"/>
      <c r="AX21" s="130"/>
      <c r="AY21" s="130"/>
    </row>
    <row r="22" spans="1:51" ht="15" x14ac:dyDescent="0.25">
      <c r="A22" s="142">
        <v>45505</v>
      </c>
      <c r="B22" s="279"/>
      <c r="C22" s="269">
        <v>211</v>
      </c>
      <c r="D22" s="274">
        <v>371</v>
      </c>
      <c r="E22" s="108">
        <v>302.67700000000002</v>
      </c>
      <c r="F22" s="108">
        <v>715.13199999999995</v>
      </c>
      <c r="G22" s="108">
        <v>194.90600000000001</v>
      </c>
      <c r="H22" s="109">
        <v>1059.9780000000001</v>
      </c>
      <c r="I22" s="109">
        <v>384.37299999999999</v>
      </c>
      <c r="J22" s="109">
        <v>848.40599999999995</v>
      </c>
      <c r="K22" s="109">
        <v>515.08100000000002</v>
      </c>
      <c r="L22" s="109">
        <v>766.33199999999999</v>
      </c>
      <c r="M22" s="109">
        <v>175.85599999999999</v>
      </c>
      <c r="N22" s="109">
        <v>279.53199999999998</v>
      </c>
      <c r="O22" s="109">
        <v>78.326999999999998</v>
      </c>
      <c r="P22" s="109">
        <v>239.869</v>
      </c>
      <c r="Q22" s="109">
        <v>239.881</v>
      </c>
      <c r="R22" s="109">
        <v>520.89700000000005</v>
      </c>
      <c r="S22" s="109">
        <v>300.31599999999997</v>
      </c>
      <c r="T22" s="109">
        <v>287.61</v>
      </c>
      <c r="U22" s="109">
        <v>584.03099999999995</v>
      </c>
      <c r="V22" s="109">
        <v>457.82499999999999</v>
      </c>
      <c r="W22" s="109">
        <v>407.55700000000002</v>
      </c>
      <c r="X22" s="109">
        <v>868.75900000000001</v>
      </c>
      <c r="Y22" s="109">
        <v>149.244</v>
      </c>
      <c r="Z22" s="109">
        <v>237.61099999999999</v>
      </c>
      <c r="AA22" s="109">
        <v>458.86599999999999</v>
      </c>
      <c r="AB22" s="109">
        <v>297.50200000000001</v>
      </c>
      <c r="AC22" s="109">
        <v>362.83199999999999</v>
      </c>
      <c r="AD22" s="109">
        <v>504.39600000000002</v>
      </c>
      <c r="AE22" s="109">
        <v>142.11500000000001</v>
      </c>
      <c r="AF22" s="109">
        <v>609.32600000000002</v>
      </c>
      <c r="AG22" s="109">
        <v>247.63</v>
      </c>
      <c r="AH22" s="110">
        <v>393.709</v>
      </c>
      <c r="AI22" s="130"/>
      <c r="AJ22" s="130"/>
      <c r="AK22" s="130"/>
      <c r="AL22" s="130"/>
      <c r="AM22" s="130"/>
      <c r="AN22" s="130"/>
      <c r="AO22" s="130"/>
      <c r="AP22" s="130"/>
      <c r="AQ22" s="130"/>
      <c r="AR22" s="130"/>
      <c r="AS22" s="130"/>
      <c r="AT22" s="130"/>
      <c r="AU22" s="130"/>
      <c r="AV22" s="130"/>
      <c r="AW22" s="130"/>
      <c r="AX22" s="130"/>
      <c r="AY22" s="130"/>
    </row>
    <row r="23" spans="1:51" ht="15" x14ac:dyDescent="0.25">
      <c r="A23" s="142">
        <v>45536</v>
      </c>
      <c r="B23" s="279"/>
      <c r="C23" s="269">
        <v>226</v>
      </c>
      <c r="D23" s="274">
        <v>316</v>
      </c>
      <c r="E23" s="108">
        <v>327.17200000000003</v>
      </c>
      <c r="F23" s="108">
        <v>640.476</v>
      </c>
      <c r="G23" s="108">
        <v>307.74799999999999</v>
      </c>
      <c r="H23" s="109">
        <v>569.75699999999995</v>
      </c>
      <c r="I23" s="109">
        <v>388.03899999999999</v>
      </c>
      <c r="J23" s="109">
        <v>758.23199999999997</v>
      </c>
      <c r="K23" s="109">
        <v>395.40199999999999</v>
      </c>
      <c r="L23" s="109">
        <v>529.73199999999997</v>
      </c>
      <c r="M23" s="109">
        <v>259.37900000000002</v>
      </c>
      <c r="N23" s="109">
        <v>255.44399999999999</v>
      </c>
      <c r="O23" s="109">
        <v>233.411</v>
      </c>
      <c r="P23" s="109">
        <v>424.03699999999998</v>
      </c>
      <c r="Q23" s="109">
        <v>367.30799999999999</v>
      </c>
      <c r="R23" s="109">
        <v>402.82499999999999</v>
      </c>
      <c r="S23" s="109">
        <v>347.79</v>
      </c>
      <c r="T23" s="109">
        <v>361.041</v>
      </c>
      <c r="U23" s="109">
        <v>449.47399999999999</v>
      </c>
      <c r="V23" s="109">
        <v>320.541</v>
      </c>
      <c r="W23" s="109">
        <v>297.29500000000002</v>
      </c>
      <c r="X23" s="109">
        <v>552.15499999999997</v>
      </c>
      <c r="Y23" s="109">
        <v>181.547</v>
      </c>
      <c r="Z23" s="109">
        <v>479.08</v>
      </c>
      <c r="AA23" s="109">
        <v>470.51900000000001</v>
      </c>
      <c r="AB23" s="109">
        <v>278.976</v>
      </c>
      <c r="AC23" s="109">
        <v>390.61900000000003</v>
      </c>
      <c r="AD23" s="109">
        <v>373.92599999999999</v>
      </c>
      <c r="AE23" s="109">
        <v>161.119</v>
      </c>
      <c r="AF23" s="109">
        <v>401.87</v>
      </c>
      <c r="AG23" s="109">
        <v>268.76499999999999</v>
      </c>
      <c r="AH23" s="110">
        <v>420.00200000000001</v>
      </c>
      <c r="AI23" s="130"/>
      <c r="AJ23" s="130"/>
      <c r="AK23" s="130"/>
      <c r="AL23" s="130"/>
      <c r="AM23" s="130"/>
      <c r="AN23" s="130"/>
      <c r="AO23" s="130"/>
      <c r="AP23" s="130"/>
      <c r="AQ23" s="130"/>
      <c r="AR23" s="130"/>
      <c r="AS23" s="130"/>
      <c r="AT23" s="130"/>
      <c r="AU23" s="130"/>
      <c r="AV23" s="130"/>
      <c r="AW23" s="130"/>
      <c r="AX23" s="130"/>
      <c r="AY23" s="130"/>
    </row>
    <row r="24" spans="1:51" ht="15" x14ac:dyDescent="0.25">
      <c r="A24" s="142">
        <v>45566</v>
      </c>
      <c r="B24" s="279"/>
      <c r="C24" s="269">
        <v>338</v>
      </c>
      <c r="D24" s="274">
        <v>417</v>
      </c>
      <c r="E24" s="108">
        <v>309.36399999999998</v>
      </c>
      <c r="F24" s="108">
        <v>586.471</v>
      </c>
      <c r="G24" s="108">
        <v>457.19099999999997</v>
      </c>
      <c r="H24" s="109">
        <v>612.44100000000003</v>
      </c>
      <c r="I24" s="109">
        <v>548.54200000000003</v>
      </c>
      <c r="J24" s="109">
        <v>904.81700000000001</v>
      </c>
      <c r="K24" s="109">
        <v>508.72699999999998</v>
      </c>
      <c r="L24" s="109">
        <v>402.76799999999997</v>
      </c>
      <c r="M24" s="109">
        <v>424.745</v>
      </c>
      <c r="N24" s="109">
        <v>296.74400000000003</v>
      </c>
      <c r="O24" s="109">
        <v>346.03699999999998</v>
      </c>
      <c r="P24" s="109">
        <v>338.85300000000001</v>
      </c>
      <c r="Q24" s="109">
        <v>532.70000000000005</v>
      </c>
      <c r="R24" s="109">
        <v>624.18299999999999</v>
      </c>
      <c r="S24" s="109">
        <v>1073.2539999999999</v>
      </c>
      <c r="T24" s="109">
        <v>528.10400000000004</v>
      </c>
      <c r="U24" s="109">
        <v>436.04</v>
      </c>
      <c r="V24" s="109">
        <v>392.81400000000002</v>
      </c>
      <c r="W24" s="109">
        <v>454.995</v>
      </c>
      <c r="X24" s="109">
        <v>627.39099999999996</v>
      </c>
      <c r="Y24" s="109">
        <v>258.92</v>
      </c>
      <c r="Z24" s="109">
        <v>578.30799999999999</v>
      </c>
      <c r="AA24" s="109">
        <v>676.14599999999996</v>
      </c>
      <c r="AB24" s="109">
        <v>402.84899999999999</v>
      </c>
      <c r="AC24" s="109">
        <v>476.02300000000002</v>
      </c>
      <c r="AD24" s="109">
        <v>549.07299999999998</v>
      </c>
      <c r="AE24" s="109">
        <v>358.11200000000002</v>
      </c>
      <c r="AF24" s="109">
        <v>435.39100000000002</v>
      </c>
      <c r="AG24" s="109">
        <v>349.92500000000001</v>
      </c>
      <c r="AH24" s="110">
        <v>333.76100000000002</v>
      </c>
      <c r="AI24" s="130"/>
      <c r="AJ24" s="130"/>
      <c r="AK24" s="130"/>
      <c r="AL24" s="130"/>
      <c r="AM24" s="130"/>
      <c r="AN24" s="130"/>
      <c r="AO24" s="130"/>
      <c r="AP24" s="130"/>
      <c r="AQ24" s="130"/>
      <c r="AR24" s="130"/>
      <c r="AS24" s="130"/>
      <c r="AT24" s="130"/>
      <c r="AU24" s="130"/>
      <c r="AV24" s="130"/>
      <c r="AW24" s="130"/>
      <c r="AX24" s="130"/>
      <c r="AY24" s="130"/>
    </row>
    <row r="25" spans="1:51" ht="15" x14ac:dyDescent="0.25">
      <c r="A25" s="142">
        <v>45597</v>
      </c>
      <c r="B25" s="279"/>
      <c r="C25" s="269">
        <v>407</v>
      </c>
      <c r="D25" s="274">
        <v>450</v>
      </c>
      <c r="E25" s="108">
        <v>383.29</v>
      </c>
      <c r="F25" s="108">
        <v>576.48599999999999</v>
      </c>
      <c r="G25" s="108">
        <v>477.346</v>
      </c>
      <c r="H25" s="109">
        <v>559.23199999999997</v>
      </c>
      <c r="I25" s="109">
        <v>574.99300000000005</v>
      </c>
      <c r="J25" s="109">
        <v>645.79200000000003</v>
      </c>
      <c r="K25" s="109">
        <v>587.49199999999996</v>
      </c>
      <c r="L25" s="109">
        <v>420.45699999999999</v>
      </c>
      <c r="M25" s="109">
        <v>425.26499999999999</v>
      </c>
      <c r="N25" s="109">
        <v>380.46600000000001</v>
      </c>
      <c r="O25" s="109">
        <v>352.75</v>
      </c>
      <c r="P25" s="109">
        <v>383.87700000000001</v>
      </c>
      <c r="Q25" s="109">
        <v>640.01499999999999</v>
      </c>
      <c r="R25" s="109">
        <v>591.40499999999997</v>
      </c>
      <c r="S25" s="109">
        <v>599.60500000000002</v>
      </c>
      <c r="T25" s="109">
        <v>483.79599999999999</v>
      </c>
      <c r="U25" s="109">
        <v>467.55599999999998</v>
      </c>
      <c r="V25" s="109">
        <v>458.98899999999998</v>
      </c>
      <c r="W25" s="109">
        <v>475.471</v>
      </c>
      <c r="X25" s="109">
        <v>593.92200000000003</v>
      </c>
      <c r="Y25" s="109">
        <v>328.101</v>
      </c>
      <c r="Z25" s="109">
        <v>499.75299999999999</v>
      </c>
      <c r="AA25" s="109">
        <v>496.57499999999999</v>
      </c>
      <c r="AB25" s="109">
        <v>419.399</v>
      </c>
      <c r="AC25" s="109">
        <v>462.81</v>
      </c>
      <c r="AD25" s="109">
        <v>498.98899999999998</v>
      </c>
      <c r="AE25" s="109">
        <v>371.38</v>
      </c>
      <c r="AF25" s="109">
        <v>484.09500000000003</v>
      </c>
      <c r="AG25" s="109">
        <v>469.46100000000001</v>
      </c>
      <c r="AH25" s="110">
        <v>433.279</v>
      </c>
      <c r="AI25" s="130"/>
      <c r="AJ25" s="130"/>
      <c r="AK25" s="130"/>
      <c r="AL25" s="130"/>
      <c r="AM25" s="130"/>
      <c r="AN25" s="130"/>
      <c r="AO25" s="130"/>
      <c r="AP25" s="130"/>
      <c r="AQ25" s="130"/>
      <c r="AR25" s="130"/>
      <c r="AS25" s="130"/>
      <c r="AT25" s="130"/>
      <c r="AU25" s="130"/>
      <c r="AV25" s="130"/>
      <c r="AW25" s="130"/>
      <c r="AX25" s="130"/>
      <c r="AY25" s="130"/>
    </row>
    <row r="26" spans="1:51" ht="15" x14ac:dyDescent="0.25">
      <c r="A26" s="142">
        <v>45627</v>
      </c>
      <c r="B26" s="279"/>
      <c r="C26" s="269">
        <v>361</v>
      </c>
      <c r="D26" s="274">
        <v>361</v>
      </c>
      <c r="E26" s="108">
        <v>324.56400000000002</v>
      </c>
      <c r="F26" s="108">
        <v>438.95</v>
      </c>
      <c r="G26" s="108">
        <v>370.05599999999998</v>
      </c>
      <c r="H26" s="109">
        <v>483.23500000000001</v>
      </c>
      <c r="I26" s="109">
        <v>503.81</v>
      </c>
      <c r="J26" s="109">
        <v>470.05399999999997</v>
      </c>
      <c r="K26" s="109">
        <v>450.92200000000003</v>
      </c>
      <c r="L26" s="109">
        <v>365.86099999999999</v>
      </c>
      <c r="M26" s="109">
        <v>327.75799999999998</v>
      </c>
      <c r="N26" s="109">
        <v>335.16500000000002</v>
      </c>
      <c r="O26" s="109">
        <v>287.94</v>
      </c>
      <c r="P26" s="109">
        <v>342.99200000000002</v>
      </c>
      <c r="Q26" s="109">
        <v>403.48700000000002</v>
      </c>
      <c r="R26" s="109">
        <v>430.40199999999999</v>
      </c>
      <c r="S26" s="109">
        <v>415.26100000000002</v>
      </c>
      <c r="T26" s="109">
        <v>403.66699999999997</v>
      </c>
      <c r="U26" s="109">
        <v>406.375</v>
      </c>
      <c r="V26" s="109">
        <v>378.51900000000001</v>
      </c>
      <c r="W26" s="109">
        <v>414.93799999999999</v>
      </c>
      <c r="X26" s="109">
        <v>466.21</v>
      </c>
      <c r="Y26" s="109">
        <v>303.57799999999997</v>
      </c>
      <c r="Z26" s="109">
        <v>350.73399999999998</v>
      </c>
      <c r="AA26" s="109">
        <v>393.517</v>
      </c>
      <c r="AB26" s="109">
        <v>346.14600000000002</v>
      </c>
      <c r="AC26" s="109">
        <v>390.14</v>
      </c>
      <c r="AD26" s="109">
        <v>426.77100000000002</v>
      </c>
      <c r="AE26" s="109">
        <v>297.66300000000001</v>
      </c>
      <c r="AF26" s="109">
        <v>443.67500000000001</v>
      </c>
      <c r="AG26" s="109">
        <v>385.26799999999997</v>
      </c>
      <c r="AH26" s="110">
        <v>362.84800000000001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142">
        <v>45658</v>
      </c>
      <c r="B27" s="279"/>
      <c r="C27" s="269">
        <v>333</v>
      </c>
      <c r="D27" s="274">
        <v>350</v>
      </c>
      <c r="E27" s="108">
        <v>399.71199999999999</v>
      </c>
      <c r="F27" s="108">
        <v>404.35599999999999</v>
      </c>
      <c r="G27" s="108">
        <v>357.11599999999999</v>
      </c>
      <c r="H27" s="109">
        <v>426.88</v>
      </c>
      <c r="I27" s="109">
        <v>462.46699999999998</v>
      </c>
      <c r="J27" s="109">
        <v>432.05799999999999</v>
      </c>
      <c r="K27" s="109">
        <v>377.38799999999998</v>
      </c>
      <c r="L27" s="109">
        <v>351.702</v>
      </c>
      <c r="M27" s="109">
        <v>304.52300000000002</v>
      </c>
      <c r="N27" s="109">
        <v>297.96899999999999</v>
      </c>
      <c r="O27" s="109">
        <v>252.21199999999999</v>
      </c>
      <c r="P27" s="109">
        <v>303.79199999999997</v>
      </c>
      <c r="Q27" s="109">
        <v>554.98199999999997</v>
      </c>
      <c r="R27" s="109">
        <v>403.30799999999999</v>
      </c>
      <c r="S27" s="109">
        <v>361.07600000000002</v>
      </c>
      <c r="T27" s="109">
        <v>333.58499999999998</v>
      </c>
      <c r="U27" s="109">
        <v>394.17399999999998</v>
      </c>
      <c r="V27" s="109">
        <v>342.48500000000001</v>
      </c>
      <c r="W27" s="109">
        <v>383.43400000000003</v>
      </c>
      <c r="X27" s="109">
        <v>439.37799999999999</v>
      </c>
      <c r="Y27" s="109">
        <v>279.17099999999999</v>
      </c>
      <c r="Z27" s="109">
        <v>291.738</v>
      </c>
      <c r="AA27" s="109">
        <v>361.81400000000002</v>
      </c>
      <c r="AB27" s="109">
        <v>321</v>
      </c>
      <c r="AC27" s="109">
        <v>420.75700000000001</v>
      </c>
      <c r="AD27" s="109">
        <v>381.59899999999999</v>
      </c>
      <c r="AE27" s="109">
        <v>275.041</v>
      </c>
      <c r="AF27" s="109">
        <v>396.46600000000001</v>
      </c>
      <c r="AG27" s="109">
        <v>324.88099999999997</v>
      </c>
      <c r="AH27" s="110">
        <v>317.697</v>
      </c>
      <c r="AI27" s="130"/>
      <c r="AJ27" s="130"/>
      <c r="AK27" s="130"/>
      <c r="AL27" s="130"/>
      <c r="AM27" s="130"/>
      <c r="AN27" s="130"/>
      <c r="AO27" s="130"/>
      <c r="AP27" s="130"/>
      <c r="AQ27" s="130"/>
      <c r="AR27" s="130"/>
      <c r="AS27" s="130"/>
      <c r="AT27" s="130"/>
      <c r="AU27" s="130"/>
      <c r="AV27" s="130"/>
      <c r="AW27" s="130"/>
      <c r="AX27" s="130"/>
      <c r="AY27" s="130"/>
    </row>
    <row r="28" spans="1:51" ht="15" x14ac:dyDescent="0.25">
      <c r="A28" s="142">
        <v>45689</v>
      </c>
      <c r="B28" s="279"/>
      <c r="C28" s="269">
        <v>378</v>
      </c>
      <c r="D28" s="274">
        <v>397</v>
      </c>
      <c r="E28" s="108">
        <v>504.12900000000002</v>
      </c>
      <c r="F28" s="108">
        <v>381.44400000000002</v>
      </c>
      <c r="G28" s="108">
        <v>389.80599999999998</v>
      </c>
      <c r="H28" s="109">
        <v>461.19099999999997</v>
      </c>
      <c r="I28" s="109">
        <v>436.46199999999999</v>
      </c>
      <c r="J28" s="109">
        <v>435.20299999999997</v>
      </c>
      <c r="K28" s="109">
        <v>374.61099999999999</v>
      </c>
      <c r="L28" s="109">
        <v>385.28199999999998</v>
      </c>
      <c r="M28" s="109">
        <v>287.82600000000002</v>
      </c>
      <c r="N28" s="109">
        <v>247.45500000000001</v>
      </c>
      <c r="O28" s="109">
        <v>274.88200000000001</v>
      </c>
      <c r="P28" s="109">
        <v>278.03699999999998</v>
      </c>
      <c r="Q28" s="109">
        <v>563.46699999999998</v>
      </c>
      <c r="R28" s="109">
        <v>356.12299999999999</v>
      </c>
      <c r="S28" s="109">
        <v>374.029</v>
      </c>
      <c r="T28" s="109">
        <v>318.85300000000001</v>
      </c>
      <c r="U28" s="109">
        <v>398.06099999999998</v>
      </c>
      <c r="V28" s="109">
        <v>376.726</v>
      </c>
      <c r="W28" s="109">
        <v>337.12700000000001</v>
      </c>
      <c r="X28" s="109">
        <v>411.09800000000001</v>
      </c>
      <c r="Y28" s="109">
        <v>280.50200000000001</v>
      </c>
      <c r="Z28" s="109">
        <v>287.59199999999998</v>
      </c>
      <c r="AA28" s="109">
        <v>460.113</v>
      </c>
      <c r="AB28" s="109">
        <v>359.83600000000001</v>
      </c>
      <c r="AC28" s="109">
        <v>557.17600000000004</v>
      </c>
      <c r="AD28" s="109">
        <v>375.13499999999999</v>
      </c>
      <c r="AE28" s="109">
        <v>280.21800000000002</v>
      </c>
      <c r="AF28" s="109">
        <v>368.12700000000001</v>
      </c>
      <c r="AG28" s="109">
        <v>310.21499999999997</v>
      </c>
      <c r="AH28" s="110">
        <v>337.70499999999998</v>
      </c>
      <c r="AI28" s="130"/>
      <c r="AJ28" s="130"/>
      <c r="AK28" s="130"/>
      <c r="AL28" s="130"/>
      <c r="AM28" s="130"/>
      <c r="AN28" s="130"/>
      <c r="AO28" s="130"/>
      <c r="AP28" s="130"/>
      <c r="AQ28" s="130"/>
      <c r="AR28" s="130"/>
      <c r="AS28" s="130"/>
      <c r="AT28" s="130"/>
      <c r="AU28" s="130"/>
      <c r="AV28" s="130"/>
      <c r="AW28" s="130"/>
      <c r="AX28" s="130"/>
      <c r="AY28" s="130"/>
    </row>
    <row r="29" spans="1:51" ht="15" x14ac:dyDescent="0.25">
      <c r="A29" s="142">
        <v>45717</v>
      </c>
      <c r="B29" s="279"/>
      <c r="C29" s="269">
        <v>564</v>
      </c>
      <c r="D29" s="274">
        <v>614</v>
      </c>
      <c r="E29" s="108">
        <v>603.95699999999999</v>
      </c>
      <c r="F29" s="108">
        <v>627.327</v>
      </c>
      <c r="G29" s="108">
        <v>968.16899999999998</v>
      </c>
      <c r="H29" s="109">
        <v>622.85500000000002</v>
      </c>
      <c r="I29" s="109">
        <v>816.84100000000001</v>
      </c>
      <c r="J29" s="109">
        <v>569.20899999999995</v>
      </c>
      <c r="K29" s="109">
        <v>510.92599999999999</v>
      </c>
      <c r="L29" s="109">
        <v>498.80099999999999</v>
      </c>
      <c r="M29" s="109">
        <v>492.23099999999999</v>
      </c>
      <c r="N29" s="109">
        <v>299.23500000000001</v>
      </c>
      <c r="O29" s="109">
        <v>439.51900000000001</v>
      </c>
      <c r="P29" s="109">
        <v>635.08100000000002</v>
      </c>
      <c r="Q29" s="109">
        <v>733.38699999999994</v>
      </c>
      <c r="R29" s="109">
        <v>462.37099999999998</v>
      </c>
      <c r="S29" s="109">
        <v>815.22500000000002</v>
      </c>
      <c r="T29" s="109">
        <v>431.09300000000002</v>
      </c>
      <c r="U29" s="109">
        <v>635.99400000000003</v>
      </c>
      <c r="V29" s="109">
        <v>525.75099999999998</v>
      </c>
      <c r="W29" s="109">
        <v>501.38799999999998</v>
      </c>
      <c r="X29" s="109">
        <v>589.95699999999999</v>
      </c>
      <c r="Y29" s="109">
        <v>369.98500000000001</v>
      </c>
      <c r="Z29" s="109">
        <v>461.60300000000001</v>
      </c>
      <c r="AA29" s="109">
        <v>681.24900000000002</v>
      </c>
      <c r="AB29" s="109">
        <v>547.827</v>
      </c>
      <c r="AC29" s="109">
        <v>1198.4690000000001</v>
      </c>
      <c r="AD29" s="109">
        <v>439.08</v>
      </c>
      <c r="AE29" s="109">
        <v>535.14800000000002</v>
      </c>
      <c r="AF29" s="109">
        <v>543.16200000000003</v>
      </c>
      <c r="AG29" s="109">
        <v>440.08100000000002</v>
      </c>
      <c r="AH29" s="110">
        <v>538.101</v>
      </c>
      <c r="AI29" s="130"/>
      <c r="AJ29" s="130"/>
      <c r="AK29" s="130"/>
      <c r="AL29" s="130"/>
      <c r="AM29" s="130"/>
      <c r="AN29" s="130"/>
      <c r="AO29" s="130"/>
      <c r="AP29" s="130"/>
      <c r="AQ29" s="130"/>
      <c r="AR29" s="130"/>
      <c r="AS29" s="130"/>
      <c r="AT29" s="130"/>
      <c r="AU29" s="130"/>
      <c r="AV29" s="130"/>
      <c r="AW29" s="130"/>
      <c r="AX29" s="130"/>
      <c r="AY29" s="130"/>
    </row>
    <row r="30" spans="1:51" ht="15" x14ac:dyDescent="0.25">
      <c r="A30" s="142">
        <v>45748</v>
      </c>
      <c r="B30" s="279"/>
      <c r="C30" s="269">
        <v>716</v>
      </c>
      <c r="D30" s="274">
        <v>920</v>
      </c>
      <c r="E30" s="108">
        <v>1355.7639999999999</v>
      </c>
      <c r="F30" s="108">
        <v>962.31799999999998</v>
      </c>
      <c r="G30" s="108">
        <v>903.07</v>
      </c>
      <c r="H30" s="109">
        <v>1055.883</v>
      </c>
      <c r="I30" s="109">
        <v>1422.704</v>
      </c>
      <c r="J30" s="109">
        <v>1085.3599999999999</v>
      </c>
      <c r="K30" s="109">
        <v>715.41700000000003</v>
      </c>
      <c r="L30" s="109">
        <v>818.17700000000002</v>
      </c>
      <c r="M30" s="109">
        <v>793.11800000000005</v>
      </c>
      <c r="N30" s="109">
        <v>496.678</v>
      </c>
      <c r="O30" s="109">
        <v>597.04999999999995</v>
      </c>
      <c r="P30" s="109">
        <v>1398.172</v>
      </c>
      <c r="Q30" s="109">
        <v>1428.6559999999999</v>
      </c>
      <c r="R30" s="109">
        <v>1085.758</v>
      </c>
      <c r="S30" s="109">
        <v>1133.693</v>
      </c>
      <c r="T30" s="109">
        <v>676.30799999999999</v>
      </c>
      <c r="U30" s="109">
        <v>801.04200000000003</v>
      </c>
      <c r="V30" s="109">
        <v>730.28700000000003</v>
      </c>
      <c r="W30" s="109">
        <v>1131.0070000000001</v>
      </c>
      <c r="X30" s="109">
        <v>1197.1859999999999</v>
      </c>
      <c r="Y30" s="109">
        <v>364.71499999999997</v>
      </c>
      <c r="Z30" s="109">
        <v>665.90099999999995</v>
      </c>
      <c r="AA30" s="109">
        <v>730.18499999999995</v>
      </c>
      <c r="AB30" s="109">
        <v>782.64499999999998</v>
      </c>
      <c r="AC30" s="109">
        <v>1895.037</v>
      </c>
      <c r="AD30" s="109">
        <v>496.05799999999999</v>
      </c>
      <c r="AE30" s="109">
        <v>1157.655</v>
      </c>
      <c r="AF30" s="109">
        <v>638.83100000000002</v>
      </c>
      <c r="AG30" s="109">
        <v>495.69400000000002</v>
      </c>
      <c r="AH30" s="110">
        <v>988.22299999999996</v>
      </c>
      <c r="AI30" s="130"/>
      <c r="AJ30" s="130"/>
      <c r="AK30" s="130"/>
      <c r="AL30" s="130"/>
      <c r="AM30" s="130"/>
      <c r="AN30" s="130"/>
      <c r="AO30" s="130"/>
      <c r="AP30" s="130"/>
      <c r="AQ30" s="130"/>
      <c r="AR30" s="130"/>
      <c r="AS30" s="130"/>
      <c r="AT30" s="130"/>
      <c r="AU30" s="130"/>
      <c r="AV30" s="130"/>
      <c r="AW30" s="130"/>
      <c r="AX30" s="130"/>
      <c r="AY30" s="130"/>
    </row>
    <row r="31" spans="1:51" ht="15" x14ac:dyDescent="0.25">
      <c r="A31" s="142">
        <v>45778</v>
      </c>
      <c r="B31" s="279"/>
      <c r="C31" s="269">
        <v>1552</v>
      </c>
      <c r="D31" s="274">
        <v>2060</v>
      </c>
      <c r="E31" s="108">
        <v>3287.27</v>
      </c>
      <c r="F31" s="108">
        <v>2078.5749999999998</v>
      </c>
      <c r="G31" s="108">
        <v>2403.9780000000001</v>
      </c>
      <c r="H31" s="109">
        <v>3026.52</v>
      </c>
      <c r="I31" s="109">
        <v>3969.8209999999999</v>
      </c>
      <c r="J31" s="109">
        <v>2614.3829999999998</v>
      </c>
      <c r="K31" s="109">
        <v>2139.297</v>
      </c>
      <c r="L31" s="109">
        <v>2021.5350000000001</v>
      </c>
      <c r="M31" s="109">
        <v>2256.7660000000001</v>
      </c>
      <c r="N31" s="109">
        <v>321.57499999999999</v>
      </c>
      <c r="O31" s="109">
        <v>1436.72</v>
      </c>
      <c r="P31" s="109">
        <v>1789.787</v>
      </c>
      <c r="Q31" s="109">
        <v>2990.3690000000001</v>
      </c>
      <c r="R31" s="109">
        <v>2397.1379999999999</v>
      </c>
      <c r="S31" s="109">
        <v>2065.2860000000001</v>
      </c>
      <c r="T31" s="109">
        <v>2134.6390000000001</v>
      </c>
      <c r="U31" s="109">
        <v>2758.7779999999998</v>
      </c>
      <c r="V31" s="109">
        <v>973.84100000000001</v>
      </c>
      <c r="W31" s="109">
        <v>2360.1390000000001</v>
      </c>
      <c r="X31" s="109">
        <v>1363.8430000000001</v>
      </c>
      <c r="Y31" s="109">
        <v>740.72199999999998</v>
      </c>
      <c r="Z31" s="109">
        <v>1658.201</v>
      </c>
      <c r="AA31" s="109">
        <v>1451</v>
      </c>
      <c r="AB31" s="109">
        <v>2025.442</v>
      </c>
      <c r="AC31" s="109">
        <v>2475.721</v>
      </c>
      <c r="AD31" s="109">
        <v>1288.2429999999999</v>
      </c>
      <c r="AE31" s="109">
        <v>2405.326</v>
      </c>
      <c r="AF31" s="109">
        <v>1592.588</v>
      </c>
      <c r="AG31" s="109">
        <v>922.37400000000002</v>
      </c>
      <c r="AH31" s="110">
        <v>1805.2370000000001</v>
      </c>
      <c r="AI31" s="130"/>
      <c r="AJ31" s="130"/>
      <c r="AK31" s="130"/>
      <c r="AL31" s="130"/>
      <c r="AM31" s="130"/>
      <c r="AN31" s="130"/>
      <c r="AO31" s="130"/>
      <c r="AP31" s="130"/>
      <c r="AQ31" s="130"/>
      <c r="AR31" s="130"/>
      <c r="AS31" s="130"/>
      <c r="AT31" s="130"/>
      <c r="AU31" s="130"/>
      <c r="AV31" s="130"/>
      <c r="AW31" s="130"/>
      <c r="AX31" s="130"/>
      <c r="AY31" s="130"/>
    </row>
    <row r="32" spans="1:51" ht="15" x14ac:dyDescent="0.25">
      <c r="A32" s="142">
        <v>45809</v>
      </c>
      <c r="B32" s="279"/>
      <c r="C32" s="269">
        <v>1570</v>
      </c>
      <c r="D32" s="274">
        <v>2423</v>
      </c>
      <c r="E32" s="108">
        <v>4431.63</v>
      </c>
      <c r="F32" s="108">
        <v>1667.973</v>
      </c>
      <c r="G32" s="108">
        <v>4917.1580000000004</v>
      </c>
      <c r="H32" s="109">
        <v>2885.6790000000001</v>
      </c>
      <c r="I32" s="109">
        <v>4835.8950000000004</v>
      </c>
      <c r="J32" s="109">
        <v>2525.04</v>
      </c>
      <c r="K32" s="109">
        <v>3272.1370000000002</v>
      </c>
      <c r="L32" s="109">
        <v>1392.5640000000001</v>
      </c>
      <c r="M32" s="109">
        <v>1561.8109999999999</v>
      </c>
      <c r="N32" s="109">
        <v>399.476</v>
      </c>
      <c r="O32" s="109">
        <v>2146.3939999999998</v>
      </c>
      <c r="P32" s="109">
        <v>1047.9670000000001</v>
      </c>
      <c r="Q32" s="109">
        <v>3537.9490000000001</v>
      </c>
      <c r="R32" s="109">
        <v>2015.3989999999999</v>
      </c>
      <c r="S32" s="109">
        <v>1157.5719999999999</v>
      </c>
      <c r="T32" s="109">
        <v>3684.3119999999999</v>
      </c>
      <c r="U32" s="109">
        <v>2585.7759999999998</v>
      </c>
      <c r="V32" s="109">
        <v>2570.0590000000002</v>
      </c>
      <c r="W32" s="109">
        <v>5021.2950000000001</v>
      </c>
      <c r="X32" s="109">
        <v>429.721</v>
      </c>
      <c r="Y32" s="109">
        <v>1227.2919999999999</v>
      </c>
      <c r="Z32" s="109">
        <v>2956.2620000000002</v>
      </c>
      <c r="AA32" s="109">
        <v>2220.4259999999999</v>
      </c>
      <c r="AB32" s="109">
        <v>2510.038</v>
      </c>
      <c r="AC32" s="109">
        <v>3247.8820000000001</v>
      </c>
      <c r="AD32" s="109">
        <v>959.89599999999996</v>
      </c>
      <c r="AE32" s="109">
        <v>3724.09</v>
      </c>
      <c r="AF32" s="109">
        <v>1791.452</v>
      </c>
      <c r="AG32" s="109">
        <v>2366.9920000000002</v>
      </c>
      <c r="AH32" s="110">
        <v>1197.6980000000001</v>
      </c>
      <c r="AI32" s="130"/>
      <c r="AJ32" s="130"/>
      <c r="AK32" s="130"/>
      <c r="AL32" s="130"/>
      <c r="AM32" s="130"/>
      <c r="AN32" s="130"/>
      <c r="AO32" s="130"/>
      <c r="AP32" s="130"/>
      <c r="AQ32" s="130"/>
      <c r="AR32" s="130"/>
      <c r="AS32" s="130"/>
      <c r="AT32" s="130"/>
      <c r="AU32" s="130"/>
      <c r="AV32" s="130"/>
      <c r="AW32" s="130"/>
      <c r="AX32" s="130"/>
      <c r="AY32" s="130"/>
    </row>
    <row r="33" spans="1:51" ht="15" x14ac:dyDescent="0.25">
      <c r="A33" s="142">
        <v>45839</v>
      </c>
      <c r="B33" s="280"/>
      <c r="C33" s="270">
        <v>298</v>
      </c>
      <c r="D33" s="274">
        <v>711</v>
      </c>
      <c r="E33" s="108">
        <v>2003.1790000000001</v>
      </c>
      <c r="F33" s="108">
        <v>346.92200000000003</v>
      </c>
      <c r="G33" s="108">
        <v>3899.4430000000002</v>
      </c>
      <c r="H33" s="109">
        <v>1186.453</v>
      </c>
      <c r="I33" s="109">
        <v>1754.854</v>
      </c>
      <c r="J33" s="109">
        <v>1512.8720000000001</v>
      </c>
      <c r="K33" s="109">
        <v>1841.3009999999999</v>
      </c>
      <c r="L33" s="109">
        <v>256.714</v>
      </c>
      <c r="M33" s="109">
        <v>344.67500000000001</v>
      </c>
      <c r="N33" s="109">
        <v>25.190999999999999</v>
      </c>
      <c r="O33" s="109">
        <v>517.66700000000003</v>
      </c>
      <c r="P33" s="109">
        <v>416.565</v>
      </c>
      <c r="Q33" s="109">
        <v>1493.26</v>
      </c>
      <c r="R33" s="109">
        <v>504.33600000000001</v>
      </c>
      <c r="S33" s="109">
        <v>309.87299999999999</v>
      </c>
      <c r="T33" s="109">
        <v>1868.549</v>
      </c>
      <c r="U33" s="109">
        <v>1543.5070000000001</v>
      </c>
      <c r="V33" s="109">
        <v>874.98500000000001</v>
      </c>
      <c r="W33" s="109">
        <v>3668.3449999999998</v>
      </c>
      <c r="X33" s="109">
        <v>103.756</v>
      </c>
      <c r="Y33" s="109">
        <v>286.84500000000003</v>
      </c>
      <c r="Z33" s="109">
        <v>1061.6369999999999</v>
      </c>
      <c r="AA33" s="109">
        <v>798.66200000000003</v>
      </c>
      <c r="AB33" s="109">
        <v>744.69600000000003</v>
      </c>
      <c r="AC33" s="109">
        <v>1164.5319999999999</v>
      </c>
      <c r="AD33" s="109">
        <v>260.13499999999999</v>
      </c>
      <c r="AE33" s="109">
        <v>2247.643</v>
      </c>
      <c r="AF33" s="109">
        <v>478.47899999999998</v>
      </c>
      <c r="AG33" s="109">
        <v>1044.116</v>
      </c>
      <c r="AH33" s="110">
        <v>421.654</v>
      </c>
      <c r="AI33" s="130"/>
      <c r="AJ33" s="130"/>
      <c r="AK33" s="130"/>
      <c r="AL33" s="130"/>
      <c r="AM33" s="130"/>
      <c r="AN33" s="130"/>
      <c r="AO33" s="130"/>
      <c r="AP33" s="130"/>
      <c r="AQ33" s="130"/>
      <c r="AR33" s="130"/>
      <c r="AS33" s="130"/>
      <c r="AT33" s="130"/>
      <c r="AU33" s="130"/>
      <c r="AV33" s="130"/>
      <c r="AW33" s="130"/>
      <c r="AX33" s="130"/>
      <c r="AY33" s="130"/>
    </row>
    <row r="34" spans="1:51" ht="15" x14ac:dyDescent="0.25">
      <c r="A34" s="142">
        <v>45870</v>
      </c>
      <c r="B34" s="279"/>
      <c r="C34" s="269">
        <v>211</v>
      </c>
      <c r="D34" s="274">
        <v>371</v>
      </c>
      <c r="E34" s="108">
        <v>702.899</v>
      </c>
      <c r="F34" s="108">
        <v>204.11199999999999</v>
      </c>
      <c r="G34" s="108">
        <v>1045.049</v>
      </c>
      <c r="H34" s="109">
        <v>374.20299999999997</v>
      </c>
      <c r="I34" s="109">
        <v>853.05</v>
      </c>
      <c r="J34" s="109">
        <v>561.44600000000003</v>
      </c>
      <c r="K34" s="109">
        <v>754.92200000000003</v>
      </c>
      <c r="L34" s="109">
        <v>166.684</v>
      </c>
      <c r="M34" s="109">
        <v>258.94</v>
      </c>
      <c r="N34" s="109">
        <v>66.025000000000006</v>
      </c>
      <c r="O34" s="109">
        <v>222.63300000000001</v>
      </c>
      <c r="P34" s="109">
        <v>211.93299999999999</v>
      </c>
      <c r="Q34" s="109">
        <v>513.87699999999995</v>
      </c>
      <c r="R34" s="109">
        <v>314.02999999999997</v>
      </c>
      <c r="S34" s="109">
        <v>282.17200000000003</v>
      </c>
      <c r="T34" s="109">
        <v>571.28</v>
      </c>
      <c r="U34" s="109">
        <v>460.36500000000001</v>
      </c>
      <c r="V34" s="109">
        <v>411.05799999999999</v>
      </c>
      <c r="W34" s="109">
        <v>853</v>
      </c>
      <c r="X34" s="109">
        <v>154.15199999999999</v>
      </c>
      <c r="Y34" s="109">
        <v>228.81399999999999</v>
      </c>
      <c r="Z34" s="109">
        <v>444.45400000000001</v>
      </c>
      <c r="AA34" s="109">
        <v>286.84899999999999</v>
      </c>
      <c r="AB34" s="109">
        <v>348.69799999999998</v>
      </c>
      <c r="AC34" s="109">
        <v>499.62</v>
      </c>
      <c r="AD34" s="109">
        <v>160.24799999999999</v>
      </c>
      <c r="AE34" s="109">
        <v>584.57000000000005</v>
      </c>
      <c r="AF34" s="109">
        <v>229.66</v>
      </c>
      <c r="AG34" s="109">
        <v>396.74299999999999</v>
      </c>
      <c r="AH34" s="110">
        <v>282.86</v>
      </c>
      <c r="AI34" s="130"/>
      <c r="AJ34" s="130"/>
      <c r="AK34" s="130"/>
      <c r="AL34" s="130"/>
      <c r="AM34" s="130"/>
      <c r="AN34" s="130"/>
      <c r="AO34" s="130"/>
      <c r="AP34" s="130"/>
      <c r="AQ34" s="130"/>
      <c r="AR34" s="130"/>
      <c r="AS34" s="130"/>
      <c r="AT34" s="130"/>
      <c r="AU34" s="130"/>
      <c r="AV34" s="130"/>
      <c r="AW34" s="130"/>
      <c r="AX34" s="130"/>
      <c r="AY34" s="130"/>
    </row>
    <row r="35" spans="1:51" ht="15" x14ac:dyDescent="0.25">
      <c r="A35" s="142">
        <v>45901</v>
      </c>
      <c r="B35" s="279"/>
      <c r="C35" s="269">
        <v>226</v>
      </c>
      <c r="D35" s="274">
        <v>316</v>
      </c>
      <c r="E35" s="108">
        <v>632.26099999999997</v>
      </c>
      <c r="F35" s="108">
        <v>316.48899999999998</v>
      </c>
      <c r="G35" s="108">
        <v>560.73099999999999</v>
      </c>
      <c r="H35" s="109">
        <v>380.54500000000002</v>
      </c>
      <c r="I35" s="109">
        <v>763.90200000000004</v>
      </c>
      <c r="J35" s="109">
        <v>422.16899999999998</v>
      </c>
      <c r="K35" s="109">
        <v>519.44899999999996</v>
      </c>
      <c r="L35" s="109">
        <v>250.16900000000001</v>
      </c>
      <c r="M35" s="109">
        <v>237.75899999999999</v>
      </c>
      <c r="N35" s="109">
        <v>215.095</v>
      </c>
      <c r="O35" s="109">
        <v>407.98700000000002</v>
      </c>
      <c r="P35" s="109">
        <v>340.26499999999999</v>
      </c>
      <c r="Q35" s="109">
        <v>398.14</v>
      </c>
      <c r="R35" s="109">
        <v>362.21300000000002</v>
      </c>
      <c r="S35" s="109">
        <v>357.05799999999999</v>
      </c>
      <c r="T35" s="109">
        <v>440.077</v>
      </c>
      <c r="U35" s="109">
        <v>324.59699999999998</v>
      </c>
      <c r="V35" s="109">
        <v>294.85500000000002</v>
      </c>
      <c r="W35" s="109">
        <v>541.529</v>
      </c>
      <c r="X35" s="109">
        <v>187.74799999999999</v>
      </c>
      <c r="Y35" s="109">
        <v>471.459</v>
      </c>
      <c r="Z35" s="109">
        <v>449.38299999999998</v>
      </c>
      <c r="AA35" s="109">
        <v>270.29399999999998</v>
      </c>
      <c r="AB35" s="109">
        <v>377.86500000000001</v>
      </c>
      <c r="AC35" s="109">
        <v>371.584</v>
      </c>
      <c r="AD35" s="109">
        <v>177.79499999999999</v>
      </c>
      <c r="AE35" s="109">
        <v>382.28300000000002</v>
      </c>
      <c r="AF35" s="109">
        <v>253.33699999999999</v>
      </c>
      <c r="AG35" s="109">
        <v>425.089</v>
      </c>
      <c r="AH35" s="110">
        <v>320.29899999999998</v>
      </c>
      <c r="AI35" s="130"/>
      <c r="AJ35" s="130"/>
      <c r="AK35" s="130"/>
      <c r="AL35" s="130"/>
      <c r="AM35" s="130"/>
      <c r="AN35" s="130"/>
      <c r="AO35" s="130"/>
      <c r="AP35" s="130"/>
      <c r="AQ35" s="130"/>
      <c r="AR35" s="130"/>
      <c r="AS35" s="130"/>
      <c r="AT35" s="130"/>
      <c r="AU35" s="130"/>
      <c r="AV35" s="130"/>
      <c r="AW35" s="130"/>
      <c r="AX35" s="130"/>
      <c r="AY35" s="130"/>
    </row>
    <row r="36" spans="1:51" ht="15" x14ac:dyDescent="0.25">
      <c r="A36" s="142">
        <v>45931</v>
      </c>
      <c r="B36" s="290"/>
      <c r="C36" s="291">
        <v>338</v>
      </c>
      <c r="D36" s="276">
        <v>417</v>
      </c>
      <c r="E36" s="109">
        <v>578.02200000000005</v>
      </c>
      <c r="F36" s="109">
        <v>463.15</v>
      </c>
      <c r="G36" s="109">
        <v>604.35799999999995</v>
      </c>
      <c r="H36" s="109">
        <v>541.25300000000004</v>
      </c>
      <c r="I36" s="109">
        <v>908.76199999999994</v>
      </c>
      <c r="J36" s="109">
        <v>520.75599999999997</v>
      </c>
      <c r="K36" s="109">
        <v>392.983</v>
      </c>
      <c r="L36" s="109">
        <v>415.79199999999997</v>
      </c>
      <c r="M36" s="109">
        <v>279.87</v>
      </c>
      <c r="N36" s="109">
        <v>330.34300000000002</v>
      </c>
      <c r="O36" s="109">
        <v>324.59800000000001</v>
      </c>
      <c r="P36" s="109">
        <v>505.488</v>
      </c>
      <c r="Q36" s="109">
        <v>619.65800000000002</v>
      </c>
      <c r="R36" s="109">
        <v>1094.011</v>
      </c>
      <c r="S36" s="109">
        <v>523.65599999999995</v>
      </c>
      <c r="T36" s="109">
        <v>427.63600000000002</v>
      </c>
      <c r="U36" s="109">
        <v>396.58600000000001</v>
      </c>
      <c r="V36" s="109">
        <v>450.03199999999998</v>
      </c>
      <c r="W36" s="109">
        <v>617.17399999999998</v>
      </c>
      <c r="X36" s="109">
        <v>265.39299999999997</v>
      </c>
      <c r="Y36" s="109">
        <v>571.26199999999994</v>
      </c>
      <c r="Z36" s="109">
        <v>660.70799999999997</v>
      </c>
      <c r="AA36" s="109">
        <v>394.15699999999998</v>
      </c>
      <c r="AB36" s="109">
        <v>460.952</v>
      </c>
      <c r="AC36" s="109">
        <v>546.32600000000002</v>
      </c>
      <c r="AD36" s="109">
        <v>372.34399999999999</v>
      </c>
      <c r="AE36" s="110">
        <v>416.72500000000002</v>
      </c>
      <c r="AF36" s="109">
        <v>334.95800000000003</v>
      </c>
      <c r="AG36" s="109">
        <v>338.35899999999998</v>
      </c>
      <c r="AH36" s="109">
        <v>291.06099999999998</v>
      </c>
      <c r="AI36" s="130"/>
      <c r="AJ36" s="130"/>
      <c r="AK36" s="130"/>
      <c r="AL36" s="130"/>
      <c r="AM36" s="130"/>
      <c r="AN36" s="130"/>
      <c r="AO36" s="130"/>
      <c r="AP36" s="130"/>
      <c r="AQ36" s="130"/>
      <c r="AR36" s="130"/>
      <c r="AS36" s="130"/>
      <c r="AT36" s="130"/>
      <c r="AU36" s="130"/>
      <c r="AV36" s="130"/>
      <c r="AW36" s="130"/>
      <c r="AX36" s="130"/>
      <c r="AY36" s="130"/>
    </row>
    <row r="37" spans="1:51" ht="15" x14ac:dyDescent="0.25">
      <c r="A37" s="142">
        <v>45962</v>
      </c>
      <c r="B37" s="281"/>
      <c r="C37" s="271">
        <v>407</v>
      </c>
      <c r="D37" s="276">
        <v>450</v>
      </c>
      <c r="E37" s="109">
        <v>569.70600000000002</v>
      </c>
      <c r="F37" s="109">
        <v>491.291</v>
      </c>
      <c r="G37" s="109">
        <v>552.548</v>
      </c>
      <c r="H37" s="109">
        <v>568.96299999999997</v>
      </c>
      <c r="I37" s="109">
        <v>649.69500000000005</v>
      </c>
      <c r="J37" s="109">
        <v>625.19000000000005</v>
      </c>
      <c r="K37" s="109">
        <v>411.90100000000001</v>
      </c>
      <c r="L37" s="109">
        <v>417.75400000000002</v>
      </c>
      <c r="M37" s="109">
        <v>365.16399999999999</v>
      </c>
      <c r="N37" s="109">
        <v>345.03800000000001</v>
      </c>
      <c r="O37" s="109">
        <v>372.32799999999997</v>
      </c>
      <c r="P37" s="109">
        <v>613.89</v>
      </c>
      <c r="Q37" s="109">
        <v>587.875</v>
      </c>
      <c r="R37" s="109">
        <v>623.32600000000002</v>
      </c>
      <c r="S37" s="109">
        <v>479.971</v>
      </c>
      <c r="T37" s="109">
        <v>460.42399999999998</v>
      </c>
      <c r="U37" s="109">
        <v>463.08600000000001</v>
      </c>
      <c r="V37" s="109">
        <v>475.12200000000001</v>
      </c>
      <c r="W37" s="109">
        <v>585.90099999999995</v>
      </c>
      <c r="X37" s="109">
        <v>335.5</v>
      </c>
      <c r="Y37" s="109">
        <v>494.65300000000002</v>
      </c>
      <c r="Z37" s="109">
        <v>488.20699999999999</v>
      </c>
      <c r="AA37" s="109">
        <v>411.94</v>
      </c>
      <c r="AB37" s="109">
        <v>452.50299999999999</v>
      </c>
      <c r="AC37" s="109">
        <v>497.24200000000002</v>
      </c>
      <c r="AD37" s="109">
        <v>390.351</v>
      </c>
      <c r="AE37" s="110">
        <v>467.55200000000002</v>
      </c>
      <c r="AF37" s="109">
        <v>455.81700000000001</v>
      </c>
      <c r="AG37" s="109">
        <v>439.19900000000001</v>
      </c>
      <c r="AH37" s="109">
        <v>366.85500000000002</v>
      </c>
      <c r="AI37" s="130"/>
      <c r="AJ37" s="130"/>
      <c r="AK37" s="130"/>
      <c r="AL37" s="130"/>
      <c r="AM37" s="130"/>
      <c r="AN37" s="130"/>
      <c r="AO37" s="130"/>
      <c r="AP37" s="130"/>
      <c r="AQ37" s="130"/>
      <c r="AR37" s="130"/>
      <c r="AS37" s="130"/>
      <c r="AT37" s="130"/>
      <c r="AU37" s="130"/>
      <c r="AV37" s="130"/>
      <c r="AW37" s="130"/>
      <c r="AX37" s="130"/>
      <c r="AY37" s="130"/>
    </row>
    <row r="38" spans="1:51" ht="15" x14ac:dyDescent="0.25">
      <c r="A38" s="142">
        <v>45992</v>
      </c>
      <c r="B38" s="281"/>
      <c r="C38" s="271">
        <v>361</v>
      </c>
      <c r="D38" s="276">
        <v>361</v>
      </c>
      <c r="E38" s="109">
        <v>434.04199999999997</v>
      </c>
      <c r="F38" s="109">
        <v>380.11799999999999</v>
      </c>
      <c r="G38" s="109">
        <v>478.38799999999998</v>
      </c>
      <c r="H38" s="109">
        <v>499.43900000000002</v>
      </c>
      <c r="I38" s="109">
        <v>473.79899999999998</v>
      </c>
      <c r="J38" s="109">
        <v>472.81700000000001</v>
      </c>
      <c r="K38" s="109">
        <v>359.70800000000003</v>
      </c>
      <c r="L38" s="109">
        <v>322.92599999999999</v>
      </c>
      <c r="M38" s="109">
        <v>323.51900000000001</v>
      </c>
      <c r="N38" s="109">
        <v>280.07499999999999</v>
      </c>
      <c r="O38" s="109">
        <v>334.17500000000001</v>
      </c>
      <c r="P38" s="109">
        <v>382.90199999999999</v>
      </c>
      <c r="Q38" s="109">
        <v>428.25599999999997</v>
      </c>
      <c r="R38" s="109">
        <v>429.82100000000003</v>
      </c>
      <c r="S38" s="109">
        <v>401.27800000000002</v>
      </c>
      <c r="T38" s="109">
        <v>401.57900000000001</v>
      </c>
      <c r="U38" s="109">
        <v>382.57400000000001</v>
      </c>
      <c r="V38" s="109">
        <v>411.24200000000002</v>
      </c>
      <c r="W38" s="109">
        <v>459.97699999999998</v>
      </c>
      <c r="X38" s="109">
        <v>311.74900000000002</v>
      </c>
      <c r="Y38" s="109">
        <v>348.02800000000002</v>
      </c>
      <c r="Z38" s="109">
        <v>382.80399999999997</v>
      </c>
      <c r="AA38" s="109">
        <v>340.714</v>
      </c>
      <c r="AB38" s="109">
        <v>382.51100000000002</v>
      </c>
      <c r="AC38" s="109">
        <v>426.26799999999997</v>
      </c>
      <c r="AD38" s="109">
        <v>311.46899999999999</v>
      </c>
      <c r="AE38" s="110">
        <v>430.27199999999999</v>
      </c>
      <c r="AF38" s="109">
        <v>375.22199999999998</v>
      </c>
      <c r="AG38" s="109">
        <v>368.50099999999998</v>
      </c>
      <c r="AH38" s="109">
        <v>311.03699999999998</v>
      </c>
      <c r="AI38" s="130"/>
      <c r="AJ38" s="130"/>
      <c r="AK38" s="130"/>
      <c r="AL38" s="130"/>
      <c r="AM38" s="130"/>
      <c r="AN38" s="130"/>
      <c r="AO38" s="130"/>
      <c r="AP38" s="130"/>
      <c r="AQ38" s="130"/>
      <c r="AR38" s="130"/>
      <c r="AS38" s="130"/>
      <c r="AT38" s="130"/>
      <c r="AU38" s="130"/>
      <c r="AV38" s="130"/>
      <c r="AW38" s="130"/>
      <c r="AX38" s="130"/>
      <c r="AY38" s="130"/>
    </row>
    <row r="39" spans="1:51" ht="15" x14ac:dyDescent="0.25">
      <c r="A39" s="142">
        <v>46023</v>
      </c>
      <c r="B39" s="281"/>
      <c r="C39" s="271">
        <v>333</v>
      </c>
      <c r="D39" s="276">
        <v>350</v>
      </c>
      <c r="E39" s="109">
        <v>399.39</v>
      </c>
      <c r="F39" s="109">
        <v>365.60599999999999</v>
      </c>
      <c r="G39" s="109">
        <v>421.95299999999997</v>
      </c>
      <c r="H39" s="109">
        <v>458.286</v>
      </c>
      <c r="I39" s="109">
        <v>435.90699999999998</v>
      </c>
      <c r="J39" s="109">
        <v>396.27600000000001</v>
      </c>
      <c r="K39" s="109">
        <v>345.36099999999999</v>
      </c>
      <c r="L39" s="109">
        <v>300.15899999999999</v>
      </c>
      <c r="M39" s="109">
        <v>285.99900000000002</v>
      </c>
      <c r="N39" s="109">
        <v>243.22499999999999</v>
      </c>
      <c r="O39" s="109">
        <v>294.96300000000002</v>
      </c>
      <c r="P39" s="109">
        <v>533.25900000000001</v>
      </c>
      <c r="Q39" s="109">
        <v>401.12400000000002</v>
      </c>
      <c r="R39" s="109">
        <v>374.6</v>
      </c>
      <c r="S39" s="109">
        <v>331.18900000000002</v>
      </c>
      <c r="T39" s="109">
        <v>389.24700000000001</v>
      </c>
      <c r="U39" s="109">
        <v>346.63</v>
      </c>
      <c r="V39" s="109">
        <v>385.31599999999997</v>
      </c>
      <c r="W39" s="109">
        <v>433.23599999999999</v>
      </c>
      <c r="X39" s="109">
        <v>285.767</v>
      </c>
      <c r="Y39" s="109">
        <v>289.28800000000001</v>
      </c>
      <c r="Z39" s="109">
        <v>349.59699999999998</v>
      </c>
      <c r="AA39" s="109">
        <v>314.80599999999998</v>
      </c>
      <c r="AB39" s="109">
        <v>412.83300000000003</v>
      </c>
      <c r="AC39" s="109">
        <v>381.19200000000001</v>
      </c>
      <c r="AD39" s="109">
        <v>288.40100000000001</v>
      </c>
      <c r="AE39" s="110">
        <v>382.846</v>
      </c>
      <c r="AF39" s="109">
        <v>314.7</v>
      </c>
      <c r="AG39" s="109">
        <v>323.30500000000001</v>
      </c>
      <c r="AH39" s="109">
        <v>383.67500000000001</v>
      </c>
      <c r="AI39" s="130"/>
      <c r="AJ39" s="130"/>
      <c r="AK39" s="130"/>
      <c r="AL39" s="130"/>
      <c r="AM39" s="130"/>
      <c r="AN39" s="130"/>
      <c r="AO39" s="130"/>
      <c r="AP39" s="130"/>
      <c r="AQ39" s="130"/>
      <c r="AR39" s="130"/>
      <c r="AS39" s="130"/>
      <c r="AT39" s="130"/>
      <c r="AU39" s="130"/>
      <c r="AV39" s="130"/>
      <c r="AW39" s="130"/>
      <c r="AX39" s="130"/>
      <c r="AY39" s="130"/>
    </row>
    <row r="40" spans="1:51" ht="15" x14ac:dyDescent="0.25">
      <c r="A40" s="142">
        <v>46054</v>
      </c>
      <c r="B40" s="281"/>
      <c r="C40" s="271">
        <v>378</v>
      </c>
      <c r="D40" s="276">
        <v>397</v>
      </c>
      <c r="E40" s="109">
        <v>376.56099999999998</v>
      </c>
      <c r="F40" s="109">
        <v>396.04300000000001</v>
      </c>
      <c r="G40" s="109">
        <v>456.42599999999999</v>
      </c>
      <c r="H40" s="109">
        <v>432.77800000000002</v>
      </c>
      <c r="I40" s="109">
        <v>439.08300000000003</v>
      </c>
      <c r="J40" s="109">
        <v>393.971</v>
      </c>
      <c r="K40" s="109">
        <v>378.72300000000001</v>
      </c>
      <c r="L40" s="109">
        <v>283.47500000000002</v>
      </c>
      <c r="M40" s="109">
        <v>235.601</v>
      </c>
      <c r="N40" s="109">
        <v>260.98700000000002</v>
      </c>
      <c r="O40" s="109">
        <v>269.09199999999998</v>
      </c>
      <c r="P40" s="109">
        <v>541.83000000000004</v>
      </c>
      <c r="Q40" s="109">
        <v>353.99099999999999</v>
      </c>
      <c r="R40" s="109">
        <v>384.71199999999999</v>
      </c>
      <c r="S40" s="109">
        <v>316.267</v>
      </c>
      <c r="T40" s="109">
        <v>392.01600000000002</v>
      </c>
      <c r="U40" s="109">
        <v>381.31299999999999</v>
      </c>
      <c r="V40" s="109">
        <v>333.637</v>
      </c>
      <c r="W40" s="109">
        <v>405.38299999999998</v>
      </c>
      <c r="X40" s="109">
        <v>287.483</v>
      </c>
      <c r="Y40" s="109">
        <v>285.06</v>
      </c>
      <c r="Z40" s="109">
        <v>441.202</v>
      </c>
      <c r="AA40" s="109">
        <v>353.755</v>
      </c>
      <c r="AB40" s="109">
        <v>548.06899999999996</v>
      </c>
      <c r="AC40" s="109">
        <v>374.79500000000002</v>
      </c>
      <c r="AD40" s="109">
        <v>292.86799999999999</v>
      </c>
      <c r="AE40" s="110">
        <v>354.45600000000002</v>
      </c>
      <c r="AF40" s="109">
        <v>298.88900000000001</v>
      </c>
      <c r="AG40" s="109">
        <v>343.60899999999998</v>
      </c>
      <c r="AH40" s="109">
        <v>486.81200000000001</v>
      </c>
      <c r="AI40" s="130"/>
      <c r="AJ40" s="130"/>
      <c r="AK40" s="130"/>
      <c r="AL40" s="130"/>
      <c r="AM40" s="130"/>
      <c r="AN40" s="130"/>
      <c r="AO40" s="130"/>
      <c r="AP40" s="130"/>
      <c r="AQ40" s="130"/>
      <c r="AR40" s="130"/>
      <c r="AS40" s="130"/>
      <c r="AT40" s="130"/>
      <c r="AU40" s="130"/>
      <c r="AV40" s="130"/>
      <c r="AW40" s="130"/>
      <c r="AX40" s="130"/>
      <c r="AY40" s="130"/>
    </row>
    <row r="41" spans="1:51" ht="15" x14ac:dyDescent="0.25">
      <c r="A41" s="142">
        <v>46082</v>
      </c>
      <c r="B41" s="281"/>
      <c r="C41" s="271">
        <v>564</v>
      </c>
      <c r="D41" s="276">
        <v>614</v>
      </c>
      <c r="E41" s="109">
        <v>621.89</v>
      </c>
      <c r="F41" s="109">
        <v>982.197</v>
      </c>
      <c r="G41" s="109">
        <v>617.904</v>
      </c>
      <c r="H41" s="109">
        <v>813.77800000000002</v>
      </c>
      <c r="I41" s="109">
        <v>572.16200000000003</v>
      </c>
      <c r="J41" s="109">
        <v>520.726</v>
      </c>
      <c r="K41" s="109">
        <v>490.66899999999998</v>
      </c>
      <c r="L41" s="109">
        <v>488.26100000000002</v>
      </c>
      <c r="M41" s="109">
        <v>287.17200000000003</v>
      </c>
      <c r="N41" s="109">
        <v>424.21300000000002</v>
      </c>
      <c r="O41" s="109">
        <v>623.89</v>
      </c>
      <c r="P41" s="109">
        <v>709.84900000000005</v>
      </c>
      <c r="Q41" s="109">
        <v>460.32400000000001</v>
      </c>
      <c r="R41" s="109">
        <v>806.726</v>
      </c>
      <c r="S41" s="109">
        <v>427.88600000000002</v>
      </c>
      <c r="T41" s="109">
        <v>629.74</v>
      </c>
      <c r="U41" s="109">
        <v>532.31399999999996</v>
      </c>
      <c r="V41" s="109">
        <v>492.82900000000001</v>
      </c>
      <c r="W41" s="109">
        <v>582.73800000000006</v>
      </c>
      <c r="X41" s="109">
        <v>377.40600000000001</v>
      </c>
      <c r="Y41" s="109">
        <v>459.26499999999999</v>
      </c>
      <c r="Z41" s="109">
        <v>659.66800000000001</v>
      </c>
      <c r="AA41" s="109">
        <v>540.27099999999996</v>
      </c>
      <c r="AB41" s="109">
        <v>1185.0889999999999</v>
      </c>
      <c r="AC41" s="109">
        <v>438.78500000000003</v>
      </c>
      <c r="AD41" s="109">
        <v>541.79700000000003</v>
      </c>
      <c r="AE41" s="110">
        <v>527.29300000000001</v>
      </c>
      <c r="AF41" s="109">
        <v>428.68200000000002</v>
      </c>
      <c r="AG41" s="109">
        <v>546.82399999999996</v>
      </c>
      <c r="AH41" s="109">
        <v>563.68700000000001</v>
      </c>
      <c r="AI41" s="130"/>
      <c r="AJ41" s="130"/>
      <c r="AK41" s="130"/>
      <c r="AL41" s="130"/>
      <c r="AM41" s="130"/>
      <c r="AN41" s="130"/>
      <c r="AO41" s="130"/>
      <c r="AP41" s="130"/>
      <c r="AQ41" s="130"/>
      <c r="AR41" s="130"/>
      <c r="AS41" s="130"/>
      <c r="AT41" s="130"/>
      <c r="AU41" s="130"/>
      <c r="AV41" s="130"/>
      <c r="AW41" s="130"/>
      <c r="AX41" s="130"/>
      <c r="AY41" s="130"/>
    </row>
    <row r="42" spans="1:51" ht="15" x14ac:dyDescent="0.25">
      <c r="A42" s="142">
        <v>46113</v>
      </c>
      <c r="B42" s="281"/>
      <c r="C42" s="271">
        <v>716</v>
      </c>
      <c r="D42" s="276">
        <v>920</v>
      </c>
      <c r="E42" s="109">
        <v>954.38699999999994</v>
      </c>
      <c r="F42" s="109">
        <v>901.94299999999998</v>
      </c>
      <c r="G42" s="109">
        <v>1048.7829999999999</v>
      </c>
      <c r="H42" s="109">
        <v>1416.001</v>
      </c>
      <c r="I42" s="109">
        <v>1090.498</v>
      </c>
      <c r="J42" s="109">
        <v>709.40300000000002</v>
      </c>
      <c r="K42" s="109">
        <v>808.48199999999997</v>
      </c>
      <c r="L42" s="109">
        <v>785.87800000000004</v>
      </c>
      <c r="M42" s="109">
        <v>481.30599999999998</v>
      </c>
      <c r="N42" s="109">
        <v>564.72799999999995</v>
      </c>
      <c r="O42" s="109">
        <v>1382.846</v>
      </c>
      <c r="P42" s="109">
        <v>1392.837</v>
      </c>
      <c r="Q42" s="109">
        <v>1082.345</v>
      </c>
      <c r="R42" s="109">
        <v>1154.434</v>
      </c>
      <c r="S42" s="109">
        <v>669.46100000000001</v>
      </c>
      <c r="T42" s="109">
        <v>793.1</v>
      </c>
      <c r="U42" s="109">
        <v>740.92100000000005</v>
      </c>
      <c r="V42" s="109">
        <v>1079.3610000000001</v>
      </c>
      <c r="W42" s="109">
        <v>1187.567</v>
      </c>
      <c r="X42" s="109">
        <v>371.45400000000001</v>
      </c>
      <c r="Y42" s="109">
        <v>661.73500000000001</v>
      </c>
      <c r="Z42" s="109">
        <v>714.26499999999999</v>
      </c>
      <c r="AA42" s="109">
        <v>772.55499999999995</v>
      </c>
      <c r="AB42" s="109">
        <v>1881.355</v>
      </c>
      <c r="AC42" s="109">
        <v>494.88900000000001</v>
      </c>
      <c r="AD42" s="109">
        <v>1119.3879999999999</v>
      </c>
      <c r="AE42" s="110">
        <v>620.52200000000005</v>
      </c>
      <c r="AF42" s="109">
        <v>481.82</v>
      </c>
      <c r="AG42" s="109">
        <v>996.90499999999997</v>
      </c>
      <c r="AH42" s="109">
        <v>1303.1420000000001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142">
        <v>46143</v>
      </c>
      <c r="B43" s="281"/>
      <c r="C43" s="271">
        <v>1552</v>
      </c>
      <c r="D43" s="276">
        <v>2060</v>
      </c>
      <c r="E43" s="109">
        <v>2067.1239999999998</v>
      </c>
      <c r="F43" s="109">
        <v>2302.779</v>
      </c>
      <c r="G43" s="109">
        <v>3014.7060000000001</v>
      </c>
      <c r="H43" s="109">
        <v>3955.05</v>
      </c>
      <c r="I43" s="109">
        <v>2621.6439999999998</v>
      </c>
      <c r="J43" s="109">
        <v>2062.8879999999999</v>
      </c>
      <c r="K43" s="109">
        <v>2011.5889999999999</v>
      </c>
      <c r="L43" s="109">
        <v>2245.7379999999998</v>
      </c>
      <c r="M43" s="109">
        <v>308.85700000000003</v>
      </c>
      <c r="N43" s="109">
        <v>1306.6289999999999</v>
      </c>
      <c r="O43" s="109">
        <v>1771.232</v>
      </c>
      <c r="P43" s="109">
        <v>2945.8679999999999</v>
      </c>
      <c r="Q43" s="109">
        <v>2388.8719999999998</v>
      </c>
      <c r="R43" s="109">
        <v>2026.9880000000001</v>
      </c>
      <c r="S43" s="109">
        <v>2128.8380000000002</v>
      </c>
      <c r="T43" s="109">
        <v>2742.2719999999999</v>
      </c>
      <c r="U43" s="109">
        <v>978.35500000000002</v>
      </c>
      <c r="V43" s="109">
        <v>2251.8789999999999</v>
      </c>
      <c r="W43" s="109">
        <v>1356.799</v>
      </c>
      <c r="X43" s="109">
        <v>747.01199999999994</v>
      </c>
      <c r="Y43" s="109">
        <v>1646.9490000000001</v>
      </c>
      <c r="Z43" s="109">
        <v>1361.1010000000001</v>
      </c>
      <c r="AA43" s="109">
        <v>2012.337</v>
      </c>
      <c r="AB43" s="109">
        <v>2459.3470000000002</v>
      </c>
      <c r="AC43" s="109">
        <v>1284.444</v>
      </c>
      <c r="AD43" s="109">
        <v>2389.1590000000001</v>
      </c>
      <c r="AE43" s="110">
        <v>1569.174</v>
      </c>
      <c r="AF43" s="109">
        <v>907.80700000000002</v>
      </c>
      <c r="AG43" s="109">
        <v>1804.951</v>
      </c>
      <c r="AH43" s="109">
        <v>3071.6930000000002</v>
      </c>
      <c r="AI43" s="130"/>
      <c r="AJ43" s="130"/>
      <c r="AK43" s="130"/>
      <c r="AL43" s="130"/>
      <c r="AM43" s="130"/>
      <c r="AN43" s="130"/>
      <c r="AO43" s="130"/>
      <c r="AP43" s="130"/>
      <c r="AQ43" s="130"/>
      <c r="AR43" s="130"/>
      <c r="AS43" s="130"/>
      <c r="AT43" s="130"/>
      <c r="AU43" s="130"/>
      <c r="AV43" s="130"/>
      <c r="AW43" s="130"/>
      <c r="AX43" s="130"/>
      <c r="AY43" s="130"/>
    </row>
    <row r="44" spans="1:51" ht="15" x14ac:dyDescent="0.25">
      <c r="A44" s="142">
        <v>46174</v>
      </c>
      <c r="B44" s="281"/>
      <c r="C44" s="271">
        <v>1570</v>
      </c>
      <c r="D44" s="276">
        <v>2423</v>
      </c>
      <c r="E44" s="109">
        <v>1663.6769999999999</v>
      </c>
      <c r="F44" s="109">
        <v>4848.3760000000002</v>
      </c>
      <c r="G44" s="109">
        <v>2880.68</v>
      </c>
      <c r="H44" s="109">
        <v>4829.6930000000002</v>
      </c>
      <c r="I44" s="109">
        <v>2531.5509999999999</v>
      </c>
      <c r="J44" s="109">
        <v>3306.7370000000001</v>
      </c>
      <c r="K44" s="109">
        <v>1387.826</v>
      </c>
      <c r="L44" s="109">
        <v>1557.3920000000001</v>
      </c>
      <c r="M44" s="109">
        <v>391.48899999999998</v>
      </c>
      <c r="N44" s="109">
        <v>2198.6419999999998</v>
      </c>
      <c r="O44" s="109">
        <v>1039.296</v>
      </c>
      <c r="P44" s="109">
        <v>3512.0839999999998</v>
      </c>
      <c r="Q44" s="109">
        <v>2012.8679999999999</v>
      </c>
      <c r="R44" s="109">
        <v>1182.9190000000001</v>
      </c>
      <c r="S44" s="109">
        <v>3680.99</v>
      </c>
      <c r="T44" s="109">
        <v>2561.5100000000002</v>
      </c>
      <c r="U44" s="109">
        <v>2569.9940000000001</v>
      </c>
      <c r="V44" s="109">
        <v>4952.8310000000001</v>
      </c>
      <c r="W44" s="109">
        <v>426.17500000000001</v>
      </c>
      <c r="X44" s="109">
        <v>1231.366</v>
      </c>
      <c r="Y44" s="109">
        <v>2947.8620000000001</v>
      </c>
      <c r="Z44" s="109">
        <v>2186.9630000000002</v>
      </c>
      <c r="AA44" s="109">
        <v>2503.203</v>
      </c>
      <c r="AB44" s="109">
        <v>3238.3240000000001</v>
      </c>
      <c r="AC44" s="109">
        <v>958.75400000000002</v>
      </c>
      <c r="AD44" s="109">
        <v>3686.3620000000001</v>
      </c>
      <c r="AE44" s="110">
        <v>1780.11</v>
      </c>
      <c r="AF44" s="109">
        <v>2355.6729999999998</v>
      </c>
      <c r="AG44" s="109">
        <v>1198.261</v>
      </c>
      <c r="AH44" s="109">
        <v>4452.8280000000004</v>
      </c>
      <c r="AI44" s="130"/>
      <c r="AJ44" s="130"/>
      <c r="AK44" s="130"/>
      <c r="AL44" s="130"/>
      <c r="AM44" s="130"/>
      <c r="AN44" s="130"/>
      <c r="AO44" s="130"/>
      <c r="AP44" s="130"/>
      <c r="AQ44" s="130"/>
      <c r="AR44" s="130"/>
      <c r="AS44" s="130"/>
      <c r="AT44" s="130"/>
      <c r="AU44" s="130"/>
      <c r="AV44" s="130"/>
      <c r="AW44" s="130"/>
      <c r="AX44" s="130"/>
      <c r="AY44" s="130"/>
    </row>
    <row r="45" spans="1:51" ht="15" x14ac:dyDescent="0.25">
      <c r="A45" s="142">
        <v>46204</v>
      </c>
      <c r="B45" s="281"/>
      <c r="C45" s="271">
        <v>298</v>
      </c>
      <c r="D45" s="276">
        <v>711</v>
      </c>
      <c r="E45" s="109">
        <v>344.25900000000001</v>
      </c>
      <c r="F45" s="109">
        <v>4001.174</v>
      </c>
      <c r="G45" s="109">
        <v>1184.383</v>
      </c>
      <c r="H45" s="109">
        <v>1752.4870000000001</v>
      </c>
      <c r="I45" s="109">
        <v>1515.1310000000001</v>
      </c>
      <c r="J45" s="109">
        <v>1939.7449999999999</v>
      </c>
      <c r="K45" s="109">
        <v>253.28299999999999</v>
      </c>
      <c r="L45" s="109">
        <v>342.21300000000002</v>
      </c>
      <c r="M45" s="109">
        <v>19.59</v>
      </c>
      <c r="N45" s="109">
        <v>540.37599999999998</v>
      </c>
      <c r="O45" s="109">
        <v>412.25700000000001</v>
      </c>
      <c r="P45" s="109">
        <v>1479.8420000000001</v>
      </c>
      <c r="Q45" s="109">
        <v>503.36</v>
      </c>
      <c r="R45" s="109">
        <v>339.41699999999997</v>
      </c>
      <c r="S45" s="109">
        <v>1867.6569999999999</v>
      </c>
      <c r="T45" s="109">
        <v>1531.03</v>
      </c>
      <c r="U45" s="109">
        <v>877.16</v>
      </c>
      <c r="V45" s="109">
        <v>3786.6619999999998</v>
      </c>
      <c r="W45" s="109">
        <v>100.96299999999999</v>
      </c>
      <c r="X45" s="109">
        <v>289.39699999999999</v>
      </c>
      <c r="Y45" s="109">
        <v>1060.0730000000001</v>
      </c>
      <c r="Z45" s="109">
        <v>835.33900000000006</v>
      </c>
      <c r="AA45" s="109">
        <v>741.68200000000002</v>
      </c>
      <c r="AB45" s="109">
        <v>1160.46</v>
      </c>
      <c r="AC45" s="109">
        <v>260.178</v>
      </c>
      <c r="AD45" s="109">
        <v>2341.8249999999998</v>
      </c>
      <c r="AE45" s="110">
        <v>470.94600000000003</v>
      </c>
      <c r="AF45" s="109">
        <v>1037.75</v>
      </c>
      <c r="AG45" s="109">
        <v>424.84699999999998</v>
      </c>
      <c r="AH45" s="109">
        <v>2070.6950000000002</v>
      </c>
      <c r="AI45" s="130"/>
      <c r="AJ45" s="130"/>
      <c r="AK45" s="130"/>
      <c r="AL45" s="130"/>
      <c r="AM45" s="130"/>
      <c r="AN45" s="130"/>
      <c r="AO45" s="130"/>
      <c r="AP45" s="130"/>
      <c r="AQ45" s="130"/>
      <c r="AR45" s="130"/>
      <c r="AS45" s="130"/>
      <c r="AT45" s="130"/>
      <c r="AU45" s="130"/>
      <c r="AV45" s="130"/>
      <c r="AW45" s="130"/>
      <c r="AX45" s="130"/>
      <c r="AY45" s="130"/>
    </row>
    <row r="46" spans="1:51" ht="15" x14ac:dyDescent="0.25">
      <c r="A46" s="142">
        <v>46235</v>
      </c>
      <c r="B46" s="281"/>
      <c r="C46" s="271">
        <v>211</v>
      </c>
      <c r="D46" s="276">
        <v>371</v>
      </c>
      <c r="E46" s="109">
        <v>201.90100000000001</v>
      </c>
      <c r="F46" s="109">
        <v>1085.8430000000001</v>
      </c>
      <c r="G46" s="109">
        <v>372.91500000000002</v>
      </c>
      <c r="H46" s="109">
        <v>851.49</v>
      </c>
      <c r="I46" s="109">
        <v>563.15700000000004</v>
      </c>
      <c r="J46" s="109">
        <v>782.65</v>
      </c>
      <c r="K46" s="109">
        <v>163.71199999999999</v>
      </c>
      <c r="L46" s="109">
        <v>257.029</v>
      </c>
      <c r="M46" s="109">
        <v>61.433</v>
      </c>
      <c r="N46" s="109">
        <v>222.44800000000001</v>
      </c>
      <c r="O46" s="109">
        <v>208.87200000000001</v>
      </c>
      <c r="P46" s="109">
        <v>506.517</v>
      </c>
      <c r="Q46" s="109">
        <v>313.39299999999997</v>
      </c>
      <c r="R46" s="109">
        <v>289.98700000000002</v>
      </c>
      <c r="S46" s="109">
        <v>570.21199999999999</v>
      </c>
      <c r="T46" s="109">
        <v>458.53199999999998</v>
      </c>
      <c r="U46" s="109">
        <v>413.87900000000002</v>
      </c>
      <c r="V46" s="109">
        <v>891.298</v>
      </c>
      <c r="W46" s="109">
        <v>151.553</v>
      </c>
      <c r="X46" s="109">
        <v>231.238</v>
      </c>
      <c r="Y46" s="109">
        <v>443.50599999999997</v>
      </c>
      <c r="Z46" s="109">
        <v>286.803</v>
      </c>
      <c r="AA46" s="109">
        <v>346.44499999999999</v>
      </c>
      <c r="AB46" s="109">
        <v>496.50700000000001</v>
      </c>
      <c r="AC46" s="109">
        <v>160.50899999999999</v>
      </c>
      <c r="AD46" s="109">
        <v>611.38499999999999</v>
      </c>
      <c r="AE46" s="110">
        <v>222.726</v>
      </c>
      <c r="AF46" s="109">
        <v>391.83699999999999</v>
      </c>
      <c r="AG46" s="109">
        <v>286.24</v>
      </c>
      <c r="AH46" s="109">
        <v>707.19799999999998</v>
      </c>
      <c r="AI46" s="130"/>
      <c r="AJ46" s="130"/>
      <c r="AK46" s="130"/>
      <c r="AL46" s="130"/>
      <c r="AM46" s="130"/>
      <c r="AN46" s="130"/>
      <c r="AO46" s="130"/>
      <c r="AP46" s="130"/>
      <c r="AQ46" s="130"/>
      <c r="AR46" s="130"/>
      <c r="AS46" s="130"/>
      <c r="AT46" s="130"/>
      <c r="AU46" s="130"/>
      <c r="AV46" s="130"/>
      <c r="AW46" s="130"/>
      <c r="AX46" s="130"/>
      <c r="AY46" s="130"/>
    </row>
    <row r="47" spans="1:51" ht="15" x14ac:dyDescent="0.25">
      <c r="A47" s="142">
        <v>46266</v>
      </c>
      <c r="B47" s="281"/>
      <c r="C47" s="271">
        <v>226</v>
      </c>
      <c r="D47" s="276">
        <v>316</v>
      </c>
      <c r="E47" s="109">
        <v>314.31700000000001</v>
      </c>
      <c r="F47" s="109">
        <v>578.76099999999997</v>
      </c>
      <c r="G47" s="109">
        <v>379.31</v>
      </c>
      <c r="H47" s="109">
        <v>762.32799999999997</v>
      </c>
      <c r="I47" s="109">
        <v>423.89400000000001</v>
      </c>
      <c r="J47" s="109">
        <v>535.89499999999998</v>
      </c>
      <c r="K47" s="109">
        <v>247.23500000000001</v>
      </c>
      <c r="L47" s="109">
        <v>235.738</v>
      </c>
      <c r="M47" s="109">
        <v>209.4</v>
      </c>
      <c r="N47" s="109">
        <v>404.01900000000001</v>
      </c>
      <c r="O47" s="109">
        <v>337.245</v>
      </c>
      <c r="P47" s="109">
        <v>391.27</v>
      </c>
      <c r="Q47" s="109">
        <v>361.71100000000001</v>
      </c>
      <c r="R47" s="109">
        <v>358.20400000000001</v>
      </c>
      <c r="S47" s="109">
        <v>438.90899999999999</v>
      </c>
      <c r="T47" s="109">
        <v>322.93599999999998</v>
      </c>
      <c r="U47" s="109">
        <v>297.06400000000002</v>
      </c>
      <c r="V47" s="109">
        <v>546.24</v>
      </c>
      <c r="W47" s="109">
        <v>184.86199999999999</v>
      </c>
      <c r="X47" s="109">
        <v>474.62700000000001</v>
      </c>
      <c r="Y47" s="109">
        <v>448.68799999999999</v>
      </c>
      <c r="Z47" s="109">
        <v>268.56599999999997</v>
      </c>
      <c r="AA47" s="109">
        <v>374.50099999999998</v>
      </c>
      <c r="AB47" s="109">
        <v>368.666</v>
      </c>
      <c r="AC47" s="109">
        <v>177.86799999999999</v>
      </c>
      <c r="AD47" s="109">
        <v>389.88099999999997</v>
      </c>
      <c r="AE47" s="110">
        <v>247.065</v>
      </c>
      <c r="AF47" s="109">
        <v>420.20800000000003</v>
      </c>
      <c r="AG47" s="109">
        <v>323.51</v>
      </c>
      <c r="AH47" s="109">
        <v>635.14800000000002</v>
      </c>
      <c r="AI47" s="130"/>
      <c r="AJ47" s="130"/>
      <c r="AK47" s="130"/>
      <c r="AL47" s="130"/>
      <c r="AM47" s="130"/>
      <c r="AN47" s="130"/>
      <c r="AO47" s="130"/>
      <c r="AP47" s="130"/>
      <c r="AQ47" s="130"/>
      <c r="AR47" s="130"/>
      <c r="AS47" s="130"/>
      <c r="AT47" s="130"/>
      <c r="AU47" s="130"/>
      <c r="AV47" s="130"/>
      <c r="AW47" s="130"/>
      <c r="AX47" s="130"/>
      <c r="AY47" s="130"/>
    </row>
    <row r="48" spans="1:51" ht="15" x14ac:dyDescent="0.25">
      <c r="A48" s="142">
        <v>46296</v>
      </c>
      <c r="B48" s="281"/>
      <c r="C48" s="271">
        <v>338</v>
      </c>
      <c r="D48" s="276">
        <v>417</v>
      </c>
      <c r="E48" s="109">
        <v>460.90600000000001</v>
      </c>
      <c r="F48" s="109">
        <v>609.976</v>
      </c>
      <c r="G48" s="109">
        <v>540.04100000000005</v>
      </c>
      <c r="H48" s="109">
        <v>907.47</v>
      </c>
      <c r="I48" s="109">
        <v>522.47199999999998</v>
      </c>
      <c r="J48" s="109">
        <v>405.358</v>
      </c>
      <c r="K48" s="109">
        <v>412.83600000000001</v>
      </c>
      <c r="L48" s="109">
        <v>277.93299999999999</v>
      </c>
      <c r="M48" s="109">
        <v>324.483</v>
      </c>
      <c r="N48" s="109">
        <v>325.387</v>
      </c>
      <c r="O48" s="109">
        <v>502.12700000000001</v>
      </c>
      <c r="P48" s="109">
        <v>612.73599999999999</v>
      </c>
      <c r="Q48" s="109">
        <v>1093.346</v>
      </c>
      <c r="R48" s="109">
        <v>534.17600000000004</v>
      </c>
      <c r="S48" s="109">
        <v>426.57600000000002</v>
      </c>
      <c r="T48" s="109">
        <v>395.08100000000002</v>
      </c>
      <c r="U48" s="109">
        <v>452.197</v>
      </c>
      <c r="V48" s="109">
        <v>613.61400000000003</v>
      </c>
      <c r="W48" s="109">
        <v>262.98099999999999</v>
      </c>
      <c r="X48" s="109">
        <v>574.29700000000003</v>
      </c>
      <c r="Y48" s="109">
        <v>659.86500000000001</v>
      </c>
      <c r="Z48" s="109">
        <v>387.30500000000001</v>
      </c>
      <c r="AA48" s="109">
        <v>458.4</v>
      </c>
      <c r="AB48" s="109">
        <v>543.226</v>
      </c>
      <c r="AC48" s="109">
        <v>372.43099999999998</v>
      </c>
      <c r="AD48" s="109">
        <v>422.78199999999998</v>
      </c>
      <c r="AE48" s="110">
        <v>328.81400000000002</v>
      </c>
      <c r="AF48" s="109">
        <v>333.88600000000002</v>
      </c>
      <c r="AG48" s="109">
        <v>294.08600000000001</v>
      </c>
      <c r="AH48" s="109">
        <v>572.73900000000003</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2">
        <v>46327</v>
      </c>
      <c r="B49" s="281"/>
      <c r="C49" s="271">
        <v>407</v>
      </c>
      <c r="D49" s="276">
        <v>450</v>
      </c>
      <c r="E49" s="109">
        <v>489.48099999999999</v>
      </c>
      <c r="F49" s="109">
        <v>558.69799999999998</v>
      </c>
      <c r="G49" s="109">
        <v>567.99599999999998</v>
      </c>
      <c r="H49" s="109">
        <v>648.57500000000005</v>
      </c>
      <c r="I49" s="109">
        <v>627.04</v>
      </c>
      <c r="J49" s="109">
        <v>420.30099999999999</v>
      </c>
      <c r="K49" s="109">
        <v>415.17</v>
      </c>
      <c r="L49" s="109">
        <v>363.70600000000002</v>
      </c>
      <c r="M49" s="109">
        <v>339.84</v>
      </c>
      <c r="N49" s="109">
        <v>370.214</v>
      </c>
      <c r="O49" s="109">
        <v>610.16099999999994</v>
      </c>
      <c r="P49" s="109">
        <v>581.678</v>
      </c>
      <c r="Q49" s="109">
        <v>622.721</v>
      </c>
      <c r="R49" s="109">
        <v>495.06400000000002</v>
      </c>
      <c r="S49" s="109">
        <v>459.48899999999998</v>
      </c>
      <c r="T49" s="109">
        <v>461.85399999999998</v>
      </c>
      <c r="U49" s="109">
        <v>477.15100000000001</v>
      </c>
      <c r="V49" s="109">
        <v>593.48400000000004</v>
      </c>
      <c r="W49" s="109">
        <v>333.29300000000001</v>
      </c>
      <c r="X49" s="109">
        <v>497.59800000000001</v>
      </c>
      <c r="Y49" s="109">
        <v>487.75200000000001</v>
      </c>
      <c r="Z49" s="109">
        <v>411.60199999999998</v>
      </c>
      <c r="AA49" s="109">
        <v>450.42200000000003</v>
      </c>
      <c r="AB49" s="109">
        <v>494.59899999999999</v>
      </c>
      <c r="AC49" s="109">
        <v>390.71800000000002</v>
      </c>
      <c r="AD49" s="109">
        <v>472.94</v>
      </c>
      <c r="AE49" s="110">
        <v>450.017</v>
      </c>
      <c r="AF49" s="109">
        <v>434.964</v>
      </c>
      <c r="AG49" s="109">
        <v>370.04700000000003</v>
      </c>
      <c r="AH49" s="109">
        <v>571.697</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2">
        <v>46357</v>
      </c>
      <c r="B50" s="281"/>
      <c r="C50" s="271">
        <v>361</v>
      </c>
      <c r="D50" s="276">
        <v>361</v>
      </c>
      <c r="E50" s="109">
        <v>378.69900000000001</v>
      </c>
      <c r="F50" s="109">
        <v>483.78500000000003</v>
      </c>
      <c r="G50" s="109">
        <v>498.73700000000002</v>
      </c>
      <c r="H50" s="109">
        <v>472.95</v>
      </c>
      <c r="I50" s="109">
        <v>474.31700000000001</v>
      </c>
      <c r="J50" s="109">
        <v>365.95600000000002</v>
      </c>
      <c r="K50" s="109">
        <v>321.01600000000002</v>
      </c>
      <c r="L50" s="109">
        <v>322.62200000000001</v>
      </c>
      <c r="M50" s="109">
        <v>275.88600000000002</v>
      </c>
      <c r="N50" s="109">
        <v>331.88600000000002</v>
      </c>
      <c r="O50" s="109">
        <v>380.53300000000002</v>
      </c>
      <c r="P50" s="109">
        <v>423.13499999999999</v>
      </c>
      <c r="Q50" s="109">
        <v>429.36500000000001</v>
      </c>
      <c r="R50" s="109">
        <v>408.38400000000001</v>
      </c>
      <c r="S50" s="109">
        <v>400.875</v>
      </c>
      <c r="T50" s="109">
        <v>381.63499999999999</v>
      </c>
      <c r="U50" s="109">
        <v>413.08</v>
      </c>
      <c r="V50" s="109">
        <v>461.97199999999998</v>
      </c>
      <c r="W50" s="109">
        <v>309.72800000000001</v>
      </c>
      <c r="X50" s="109">
        <v>350.74400000000003</v>
      </c>
      <c r="Y50" s="109">
        <v>382.77199999999999</v>
      </c>
      <c r="Z50" s="109">
        <v>338.05200000000002</v>
      </c>
      <c r="AA50" s="109">
        <v>380.822</v>
      </c>
      <c r="AB50" s="109">
        <v>424.10399999999998</v>
      </c>
      <c r="AC50" s="109">
        <v>311.93099999999998</v>
      </c>
      <c r="AD50" s="109">
        <v>435.19499999999999</v>
      </c>
      <c r="AE50" s="110">
        <v>370.49299999999999</v>
      </c>
      <c r="AF50" s="109">
        <v>365.02499999999998</v>
      </c>
      <c r="AG50" s="109">
        <v>313.97699999999998</v>
      </c>
      <c r="AH50" s="109">
        <v>431.54700000000003</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2">
        <v>46388</v>
      </c>
      <c r="B51" s="281"/>
      <c r="C51" s="271">
        <v>333</v>
      </c>
      <c r="D51" s="276">
        <v>350</v>
      </c>
      <c r="E51" s="109">
        <v>364.17500000000001</v>
      </c>
      <c r="F51" s="109">
        <v>426.35</v>
      </c>
      <c r="G51" s="109">
        <v>457.60399999999998</v>
      </c>
      <c r="H51" s="109">
        <v>435.06</v>
      </c>
      <c r="I51" s="109">
        <v>397.76900000000001</v>
      </c>
      <c r="J51" s="109">
        <v>348.81599999999997</v>
      </c>
      <c r="K51" s="109">
        <v>298.22300000000001</v>
      </c>
      <c r="L51" s="109">
        <v>285.13400000000001</v>
      </c>
      <c r="M51" s="109">
        <v>238.98699999999999</v>
      </c>
      <c r="N51" s="109">
        <v>294.37299999999999</v>
      </c>
      <c r="O51" s="109">
        <v>530.73</v>
      </c>
      <c r="P51" s="109">
        <v>395.77600000000001</v>
      </c>
      <c r="Q51" s="109">
        <v>374.20400000000001</v>
      </c>
      <c r="R51" s="109">
        <v>336.87799999999999</v>
      </c>
      <c r="S51" s="109">
        <v>388.50799999999998</v>
      </c>
      <c r="T51" s="109">
        <v>345.69099999999997</v>
      </c>
      <c r="U51" s="109">
        <v>387.303</v>
      </c>
      <c r="V51" s="109">
        <v>433.77300000000002</v>
      </c>
      <c r="W51" s="109">
        <v>284.05700000000002</v>
      </c>
      <c r="X51" s="109">
        <v>292.14100000000002</v>
      </c>
      <c r="Y51" s="109">
        <v>349.62900000000002</v>
      </c>
      <c r="Z51" s="109">
        <v>310.65899999999999</v>
      </c>
      <c r="AA51" s="109">
        <v>411.12299999999999</v>
      </c>
      <c r="AB51" s="109">
        <v>378.99599999999998</v>
      </c>
      <c r="AC51" s="109">
        <v>288.947</v>
      </c>
      <c r="AD51" s="109">
        <v>387.64499999999998</v>
      </c>
      <c r="AE51" s="110">
        <v>309.89400000000001</v>
      </c>
      <c r="AF51" s="109">
        <v>319.78800000000001</v>
      </c>
      <c r="AG51" s="109">
        <v>386.90899999999999</v>
      </c>
      <c r="AH51" s="109">
        <v>395.26499999999999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2">
        <v>46419</v>
      </c>
      <c r="B52" s="281"/>
      <c r="C52" s="271">
        <v>378</v>
      </c>
      <c r="D52" s="276">
        <v>397</v>
      </c>
      <c r="E52" s="109">
        <v>394.64100000000002</v>
      </c>
      <c r="F52" s="109">
        <v>452.18099999999998</v>
      </c>
      <c r="G52" s="109">
        <v>432.15100000000001</v>
      </c>
      <c r="H52" s="109">
        <v>438.25200000000001</v>
      </c>
      <c r="I52" s="109">
        <v>395.57100000000003</v>
      </c>
      <c r="J52" s="109">
        <v>384.46600000000001</v>
      </c>
      <c r="K52" s="109">
        <v>281.50099999999998</v>
      </c>
      <c r="L52" s="109">
        <v>234.792</v>
      </c>
      <c r="M52" s="109">
        <v>256.488</v>
      </c>
      <c r="N52" s="109">
        <v>262.41199999999998</v>
      </c>
      <c r="O52" s="109">
        <v>539.28499999999997</v>
      </c>
      <c r="P52" s="109">
        <v>348.65199999999999</v>
      </c>
      <c r="Q52" s="109">
        <v>384.37</v>
      </c>
      <c r="R52" s="109">
        <v>318.85500000000002</v>
      </c>
      <c r="S52" s="109">
        <v>391.33199999999999</v>
      </c>
      <c r="T52" s="109">
        <v>380.45600000000002</v>
      </c>
      <c r="U52" s="109">
        <v>335.63499999999999</v>
      </c>
      <c r="V52" s="109">
        <v>405.50299999999999</v>
      </c>
      <c r="W52" s="109">
        <v>285.79399999999998</v>
      </c>
      <c r="X52" s="109">
        <v>288.05399999999997</v>
      </c>
      <c r="Y52" s="109">
        <v>441.39699999999999</v>
      </c>
      <c r="Z52" s="109">
        <v>345.48399999999998</v>
      </c>
      <c r="AA52" s="109">
        <v>546.03899999999999</v>
      </c>
      <c r="AB52" s="109">
        <v>372.541</v>
      </c>
      <c r="AC52" s="109">
        <v>293.55599999999998</v>
      </c>
      <c r="AD52" s="109">
        <v>357.83600000000001</v>
      </c>
      <c r="AE52" s="110">
        <v>293.78800000000001</v>
      </c>
      <c r="AF52" s="109">
        <v>339.80900000000003</v>
      </c>
      <c r="AG52" s="109">
        <v>490.31900000000002</v>
      </c>
      <c r="AH52" s="109">
        <v>374.113</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2">
        <v>46447</v>
      </c>
      <c r="B53" s="281"/>
      <c r="C53" s="271">
        <v>564</v>
      </c>
      <c r="D53" s="276">
        <v>614</v>
      </c>
      <c r="E53" s="109">
        <v>980.79600000000005</v>
      </c>
      <c r="F53" s="109">
        <v>622.56600000000003</v>
      </c>
      <c r="G53" s="109">
        <v>812.745</v>
      </c>
      <c r="H53" s="109">
        <v>571.39599999999996</v>
      </c>
      <c r="I53" s="109">
        <v>522.71699999999998</v>
      </c>
      <c r="J53" s="109">
        <v>493.27800000000002</v>
      </c>
      <c r="K53" s="109">
        <v>485.952</v>
      </c>
      <c r="L53" s="109">
        <v>286.43400000000003</v>
      </c>
      <c r="M53" s="109">
        <v>418.92700000000002</v>
      </c>
      <c r="N53" s="109">
        <v>593.43200000000002</v>
      </c>
      <c r="O53" s="109">
        <v>707.52700000000004</v>
      </c>
      <c r="P53" s="109">
        <v>454.54199999999997</v>
      </c>
      <c r="Q53" s="109">
        <v>806.37699999999995</v>
      </c>
      <c r="R53" s="109">
        <v>429.61799999999999</v>
      </c>
      <c r="S53" s="109">
        <v>628.47199999999998</v>
      </c>
      <c r="T53" s="109">
        <v>531.58799999999997</v>
      </c>
      <c r="U53" s="109">
        <v>495.86599999999999</v>
      </c>
      <c r="V53" s="109">
        <v>562.78399999999999</v>
      </c>
      <c r="W53" s="109">
        <v>375.529</v>
      </c>
      <c r="X53" s="109">
        <v>462.41699999999997</v>
      </c>
      <c r="Y53" s="109">
        <v>659.93200000000002</v>
      </c>
      <c r="Z53" s="109">
        <v>535.70299999999997</v>
      </c>
      <c r="AA53" s="109">
        <v>1182.059</v>
      </c>
      <c r="AB53" s="109">
        <v>436.41800000000001</v>
      </c>
      <c r="AC53" s="109">
        <v>543.02200000000005</v>
      </c>
      <c r="AD53" s="109">
        <v>523.21100000000001</v>
      </c>
      <c r="AE53" s="110">
        <v>423.28699999999998</v>
      </c>
      <c r="AF53" s="109">
        <v>542.34299999999996</v>
      </c>
      <c r="AG53" s="109">
        <v>568.61500000000001</v>
      </c>
      <c r="AH53" s="109">
        <v>607.28300000000002</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2">
        <v>46478</v>
      </c>
      <c r="B54" s="281"/>
      <c r="C54" s="271">
        <v>716</v>
      </c>
      <c r="D54" s="276">
        <v>920</v>
      </c>
      <c r="E54" s="109">
        <v>900.03700000000003</v>
      </c>
      <c r="F54" s="109">
        <v>1017.9450000000001</v>
      </c>
      <c r="G54" s="109">
        <v>1414.7729999999999</v>
      </c>
      <c r="H54" s="109">
        <v>1088.5609999999999</v>
      </c>
      <c r="I54" s="109">
        <v>711.495</v>
      </c>
      <c r="J54" s="109">
        <v>790.596</v>
      </c>
      <c r="K54" s="109">
        <v>782.69200000000001</v>
      </c>
      <c r="L54" s="109">
        <v>479.65600000000001</v>
      </c>
      <c r="M54" s="109">
        <v>558.88199999999995</v>
      </c>
      <c r="N54" s="109">
        <v>1384.5740000000001</v>
      </c>
      <c r="O54" s="109">
        <v>1390.6780000000001</v>
      </c>
      <c r="P54" s="109">
        <v>1071.6130000000001</v>
      </c>
      <c r="Q54" s="109">
        <v>1153.9970000000001</v>
      </c>
      <c r="R54" s="109">
        <v>651.452</v>
      </c>
      <c r="S54" s="109">
        <v>791.81600000000003</v>
      </c>
      <c r="T54" s="109">
        <v>739.23400000000004</v>
      </c>
      <c r="U54" s="109">
        <v>1081.903</v>
      </c>
      <c r="V54" s="109">
        <v>1146.453</v>
      </c>
      <c r="W54" s="109">
        <v>368.928</v>
      </c>
      <c r="X54" s="109">
        <v>664.48099999999999</v>
      </c>
      <c r="Y54" s="109">
        <v>714.077</v>
      </c>
      <c r="Z54" s="109">
        <v>731.745</v>
      </c>
      <c r="AA54" s="109">
        <v>1877.377</v>
      </c>
      <c r="AB54" s="109">
        <v>492.36799999999999</v>
      </c>
      <c r="AC54" s="109">
        <v>1120.296</v>
      </c>
      <c r="AD54" s="109">
        <v>612.68799999999999</v>
      </c>
      <c r="AE54" s="110">
        <v>475.55500000000001</v>
      </c>
      <c r="AF54" s="109">
        <v>991.06399999999996</v>
      </c>
      <c r="AG54" s="109">
        <v>1311.1210000000001</v>
      </c>
      <c r="AH54" s="109">
        <v>896.67399999999998</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2">
        <v>46508</v>
      </c>
      <c r="B55" s="281"/>
      <c r="C55" s="271">
        <v>1552</v>
      </c>
      <c r="D55" s="276">
        <v>2060</v>
      </c>
      <c r="E55" s="109">
        <v>2298.9319999999998</v>
      </c>
      <c r="F55" s="109">
        <v>2960.0219999999999</v>
      </c>
      <c r="G55" s="109">
        <v>3952.578</v>
      </c>
      <c r="H55" s="109">
        <v>2620.12</v>
      </c>
      <c r="I55" s="109">
        <v>2066.1390000000001</v>
      </c>
      <c r="J55" s="109">
        <v>1969.13</v>
      </c>
      <c r="K55" s="109">
        <v>2242.7570000000001</v>
      </c>
      <c r="L55" s="109">
        <v>307.11500000000001</v>
      </c>
      <c r="M55" s="109">
        <v>1300.096</v>
      </c>
      <c r="N55" s="109">
        <v>1735.6410000000001</v>
      </c>
      <c r="O55" s="109">
        <v>2940.393</v>
      </c>
      <c r="P55" s="109">
        <v>2381.0169999999998</v>
      </c>
      <c r="Q55" s="109">
        <v>2026.252</v>
      </c>
      <c r="R55" s="109">
        <v>2042.4349999999999</v>
      </c>
      <c r="S55" s="109">
        <v>2741.7280000000001</v>
      </c>
      <c r="T55" s="109">
        <v>976.44100000000003</v>
      </c>
      <c r="U55" s="109">
        <v>2252.7579999999998</v>
      </c>
      <c r="V55" s="109">
        <v>1371.549</v>
      </c>
      <c r="W55" s="109">
        <v>744.06799999999998</v>
      </c>
      <c r="X55" s="109">
        <v>1649.5060000000001</v>
      </c>
      <c r="Y55" s="109">
        <v>1361.8150000000001</v>
      </c>
      <c r="Z55" s="109">
        <v>1938.0619999999999</v>
      </c>
      <c r="AA55" s="109">
        <v>2455.1010000000001</v>
      </c>
      <c r="AB55" s="109">
        <v>1281.893</v>
      </c>
      <c r="AC55" s="109">
        <v>2388.5859999999998</v>
      </c>
      <c r="AD55" s="109">
        <v>1525.6569999999999</v>
      </c>
      <c r="AE55" s="110">
        <v>901.45399999999995</v>
      </c>
      <c r="AF55" s="109">
        <v>1799.663</v>
      </c>
      <c r="AG55" s="109">
        <v>3076.9160000000002</v>
      </c>
      <c r="AH55" s="109">
        <v>2039.654</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2">
        <v>46539</v>
      </c>
      <c r="B56" s="281"/>
      <c r="C56" s="271">
        <v>1570</v>
      </c>
      <c r="D56" s="276">
        <v>2423</v>
      </c>
      <c r="E56" s="109">
        <v>4845.134</v>
      </c>
      <c r="F56" s="109">
        <v>2882.761</v>
      </c>
      <c r="G56" s="109">
        <v>4829.9449999999997</v>
      </c>
      <c r="H56" s="109">
        <v>2531.2530000000002</v>
      </c>
      <c r="I56" s="109">
        <v>3308.7570000000001</v>
      </c>
      <c r="J56" s="109">
        <v>1433.1579999999999</v>
      </c>
      <c r="K56" s="109">
        <v>1555.9059999999999</v>
      </c>
      <c r="L56" s="109">
        <v>390.59300000000002</v>
      </c>
      <c r="M56" s="109">
        <v>2194.5830000000001</v>
      </c>
      <c r="N56" s="109">
        <v>1045.6600000000001</v>
      </c>
      <c r="O56" s="109">
        <v>3507.0189999999998</v>
      </c>
      <c r="P56" s="109">
        <v>2008.8230000000001</v>
      </c>
      <c r="Q56" s="109">
        <v>1182.6590000000001</v>
      </c>
      <c r="R56" s="109">
        <v>3663.9569999999999</v>
      </c>
      <c r="S56" s="109">
        <v>2576.5300000000002</v>
      </c>
      <c r="T56" s="109">
        <v>2568.3200000000002</v>
      </c>
      <c r="U56" s="109">
        <v>4953.0119999999997</v>
      </c>
      <c r="V56" s="109">
        <v>455.06299999999999</v>
      </c>
      <c r="W56" s="109">
        <v>1229.8119999999999</v>
      </c>
      <c r="X56" s="109">
        <v>2949.585</v>
      </c>
      <c r="Y56" s="109">
        <v>2191.998</v>
      </c>
      <c r="Z56" s="109">
        <v>2506.5219999999999</v>
      </c>
      <c r="AA56" s="109">
        <v>3236.152</v>
      </c>
      <c r="AB56" s="109">
        <v>957.255</v>
      </c>
      <c r="AC56" s="109">
        <v>3685.6970000000001</v>
      </c>
      <c r="AD56" s="109">
        <v>1793.2270000000001</v>
      </c>
      <c r="AE56" s="110">
        <v>2350.9639999999999</v>
      </c>
      <c r="AF56" s="109">
        <v>1195.421</v>
      </c>
      <c r="AG56" s="109">
        <v>4454.8639999999996</v>
      </c>
      <c r="AH56" s="109">
        <v>1692.1489999999999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2">
        <v>46569</v>
      </c>
      <c r="B57" s="281"/>
      <c r="C57" s="271">
        <v>298</v>
      </c>
      <c r="D57" s="276">
        <v>711</v>
      </c>
      <c r="E57" s="109">
        <v>3999.9259999999999</v>
      </c>
      <c r="F57" s="109">
        <v>1249.615</v>
      </c>
      <c r="G57" s="109">
        <v>1752.4570000000001</v>
      </c>
      <c r="H57" s="109">
        <v>1514.6679999999999</v>
      </c>
      <c r="I57" s="109">
        <v>1940.473</v>
      </c>
      <c r="J57" s="109">
        <v>274.65499999999997</v>
      </c>
      <c r="K57" s="109">
        <v>341.01100000000002</v>
      </c>
      <c r="L57" s="109">
        <v>19.053000000000001</v>
      </c>
      <c r="M57" s="109">
        <v>537.99400000000003</v>
      </c>
      <c r="N57" s="109">
        <v>422.79199999999997</v>
      </c>
      <c r="O57" s="109">
        <v>1477.992</v>
      </c>
      <c r="P57" s="109">
        <v>500.40699999999998</v>
      </c>
      <c r="Q57" s="109">
        <v>339.21499999999997</v>
      </c>
      <c r="R57" s="109">
        <v>1961.8009999999999</v>
      </c>
      <c r="S57" s="109">
        <v>1539.6590000000001</v>
      </c>
      <c r="T57" s="109">
        <v>876.45399999999995</v>
      </c>
      <c r="U57" s="109">
        <v>3787.6370000000002</v>
      </c>
      <c r="V57" s="109">
        <v>106.714</v>
      </c>
      <c r="W57" s="109">
        <v>288.41399999999999</v>
      </c>
      <c r="X57" s="109">
        <v>1061.269</v>
      </c>
      <c r="Y57" s="109">
        <v>835.09400000000005</v>
      </c>
      <c r="Z57" s="109">
        <v>788.75400000000002</v>
      </c>
      <c r="AA57" s="109">
        <v>1159.6320000000001</v>
      </c>
      <c r="AB57" s="109">
        <v>258.97699999999998</v>
      </c>
      <c r="AC57" s="109">
        <v>2341.9639999999999</v>
      </c>
      <c r="AD57" s="109">
        <v>494.25599999999997</v>
      </c>
      <c r="AE57" s="110">
        <v>1034.6890000000001</v>
      </c>
      <c r="AF57" s="109">
        <v>422.89499999999998</v>
      </c>
      <c r="AG57" s="109">
        <v>2075.346</v>
      </c>
      <c r="AH57" s="109">
        <v>371.01100000000002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2">
        <v>46600</v>
      </c>
      <c r="B58" s="281"/>
      <c r="C58" s="271">
        <v>211</v>
      </c>
      <c r="D58" s="276">
        <v>371</v>
      </c>
      <c r="E58" s="109">
        <v>1085.2840000000001</v>
      </c>
      <c r="F58" s="109">
        <v>383.12900000000002</v>
      </c>
      <c r="G58" s="109">
        <v>851.56100000000004</v>
      </c>
      <c r="H58" s="109">
        <v>562.76800000000003</v>
      </c>
      <c r="I58" s="109">
        <v>783.23800000000006</v>
      </c>
      <c r="J58" s="109">
        <v>168.43299999999999</v>
      </c>
      <c r="K58" s="109">
        <v>255.98099999999999</v>
      </c>
      <c r="L58" s="109">
        <v>61.031999999999996</v>
      </c>
      <c r="M58" s="109">
        <v>220.511</v>
      </c>
      <c r="N58" s="109">
        <v>215.40600000000001</v>
      </c>
      <c r="O58" s="109">
        <v>505.62299999999999</v>
      </c>
      <c r="P58" s="109">
        <v>310.74900000000002</v>
      </c>
      <c r="Q58" s="109">
        <v>289.81</v>
      </c>
      <c r="R58" s="109">
        <v>591.61699999999996</v>
      </c>
      <c r="S58" s="109">
        <v>458.13600000000002</v>
      </c>
      <c r="T58" s="109">
        <v>413.41800000000001</v>
      </c>
      <c r="U58" s="109">
        <v>892.65899999999999</v>
      </c>
      <c r="V58" s="109">
        <v>154.30199999999999</v>
      </c>
      <c r="W58" s="109">
        <v>230.39699999999999</v>
      </c>
      <c r="X58" s="109">
        <v>444.49299999999999</v>
      </c>
      <c r="Y58" s="109">
        <v>286.59100000000001</v>
      </c>
      <c r="Z58" s="109">
        <v>347.40300000000002</v>
      </c>
      <c r="AA58" s="109">
        <v>495.91399999999999</v>
      </c>
      <c r="AB58" s="109">
        <v>159.41200000000001</v>
      </c>
      <c r="AC58" s="109">
        <v>611.75800000000004</v>
      </c>
      <c r="AD58" s="109">
        <v>235.083</v>
      </c>
      <c r="AE58" s="110">
        <v>389.32</v>
      </c>
      <c r="AF58" s="109">
        <v>284.577</v>
      </c>
      <c r="AG58" s="109">
        <v>708.71699999999998</v>
      </c>
      <c r="AH58" s="109">
        <v>203.27</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2">
        <v>46631</v>
      </c>
      <c r="B59" s="281"/>
      <c r="C59" s="271">
        <v>226</v>
      </c>
      <c r="D59" s="276">
        <v>316</v>
      </c>
      <c r="E59" s="109">
        <v>578.29</v>
      </c>
      <c r="F59" s="109">
        <v>379.85599999999999</v>
      </c>
      <c r="G59" s="109">
        <v>762.52099999999996</v>
      </c>
      <c r="H59" s="109">
        <v>423.56599999999997</v>
      </c>
      <c r="I59" s="109">
        <v>536.51300000000003</v>
      </c>
      <c r="J59" s="109">
        <v>248.339</v>
      </c>
      <c r="K59" s="109">
        <v>234.77699999999999</v>
      </c>
      <c r="L59" s="109">
        <v>208.88399999999999</v>
      </c>
      <c r="M59" s="109">
        <v>401.97899999999998</v>
      </c>
      <c r="N59" s="109">
        <v>330.423</v>
      </c>
      <c r="O59" s="109">
        <v>390.46300000000002</v>
      </c>
      <c r="P59" s="109">
        <v>359.13200000000001</v>
      </c>
      <c r="Q59" s="109">
        <v>358.12299999999999</v>
      </c>
      <c r="R59" s="109">
        <v>444.274</v>
      </c>
      <c r="S59" s="109">
        <v>322.53100000000001</v>
      </c>
      <c r="T59" s="109">
        <v>296.637</v>
      </c>
      <c r="U59" s="109">
        <v>547.58900000000006</v>
      </c>
      <c r="V59" s="109">
        <v>186.148</v>
      </c>
      <c r="W59" s="109">
        <v>473.83100000000002</v>
      </c>
      <c r="X59" s="109">
        <v>449.94900000000001</v>
      </c>
      <c r="Y59" s="109">
        <v>268.39800000000002</v>
      </c>
      <c r="Z59" s="109">
        <v>367.17</v>
      </c>
      <c r="AA59" s="109">
        <v>368.11399999999998</v>
      </c>
      <c r="AB59" s="109">
        <v>176.84299999999999</v>
      </c>
      <c r="AC59" s="109">
        <v>390.24799999999999</v>
      </c>
      <c r="AD59" s="109">
        <v>248.97900000000001</v>
      </c>
      <c r="AE59" s="110">
        <v>417.666</v>
      </c>
      <c r="AF59" s="109">
        <v>321.863</v>
      </c>
      <c r="AG59" s="109">
        <v>636.67899999999997</v>
      </c>
      <c r="AH59" s="109">
        <v>312.90499999999997</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2">
        <v>46661</v>
      </c>
      <c r="B60" s="281"/>
      <c r="C60" s="271">
        <v>338</v>
      </c>
      <c r="D60" s="276">
        <v>417</v>
      </c>
      <c r="E60" s="109">
        <v>609.44000000000005</v>
      </c>
      <c r="F60" s="109">
        <v>543.51800000000003</v>
      </c>
      <c r="G60" s="109">
        <v>907.71400000000006</v>
      </c>
      <c r="H60" s="109">
        <v>522.34299999999996</v>
      </c>
      <c r="I60" s="109">
        <v>405.947</v>
      </c>
      <c r="J60" s="109">
        <v>415.45400000000001</v>
      </c>
      <c r="K60" s="109">
        <v>276.976</v>
      </c>
      <c r="L60" s="109">
        <v>323.91699999999997</v>
      </c>
      <c r="M60" s="109">
        <v>323.39699999999999</v>
      </c>
      <c r="N60" s="109">
        <v>501.10700000000003</v>
      </c>
      <c r="O60" s="109">
        <v>611.91999999999996</v>
      </c>
      <c r="P60" s="109">
        <v>1090.0350000000001</v>
      </c>
      <c r="Q60" s="109">
        <v>534.077</v>
      </c>
      <c r="R60" s="109">
        <v>430.80599999999998</v>
      </c>
      <c r="S60" s="109">
        <v>394.70600000000002</v>
      </c>
      <c r="T60" s="109">
        <v>451.99400000000003</v>
      </c>
      <c r="U60" s="109">
        <v>615.11099999999999</v>
      </c>
      <c r="V60" s="109">
        <v>264.07799999999997</v>
      </c>
      <c r="W60" s="109">
        <v>573.4</v>
      </c>
      <c r="X60" s="109">
        <v>661.24800000000005</v>
      </c>
      <c r="Y60" s="109">
        <v>387.173</v>
      </c>
      <c r="Z60" s="109">
        <v>465.40699999999998</v>
      </c>
      <c r="AA60" s="109">
        <v>542.64200000000005</v>
      </c>
      <c r="AB60" s="109">
        <v>371.298</v>
      </c>
      <c r="AC60" s="109">
        <v>423.19400000000002</v>
      </c>
      <c r="AD60" s="109">
        <v>329.91</v>
      </c>
      <c r="AE60" s="110">
        <v>331.52499999999998</v>
      </c>
      <c r="AF60" s="109">
        <v>292.37900000000002</v>
      </c>
      <c r="AG60" s="109">
        <v>574.23400000000004</v>
      </c>
      <c r="AH60" s="109">
        <v>457.78100000000001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2">
        <v>46692</v>
      </c>
      <c r="B61" s="281"/>
      <c r="C61" s="271">
        <v>407</v>
      </c>
      <c r="D61" s="276">
        <v>450</v>
      </c>
      <c r="E61" s="109">
        <v>558.26</v>
      </c>
      <c r="F61" s="109">
        <v>571.51599999999996</v>
      </c>
      <c r="G61" s="109">
        <v>648.76499999999999</v>
      </c>
      <c r="H61" s="109">
        <v>626.96799999999996</v>
      </c>
      <c r="I61" s="109">
        <v>420.93900000000002</v>
      </c>
      <c r="J61" s="109">
        <v>425.18299999999999</v>
      </c>
      <c r="K61" s="109">
        <v>362.92099999999999</v>
      </c>
      <c r="L61" s="109">
        <v>339.6</v>
      </c>
      <c r="M61" s="109">
        <v>368.45699999999999</v>
      </c>
      <c r="N61" s="109">
        <v>615.92700000000002</v>
      </c>
      <c r="O61" s="109">
        <v>580.93600000000004</v>
      </c>
      <c r="P61" s="109">
        <v>620.10500000000002</v>
      </c>
      <c r="Q61" s="109">
        <v>495.01100000000002</v>
      </c>
      <c r="R61" s="109">
        <v>460.30399999999997</v>
      </c>
      <c r="S61" s="109">
        <v>461.54599999999999</v>
      </c>
      <c r="T61" s="109">
        <v>476.90899999999999</v>
      </c>
      <c r="U61" s="109">
        <v>594.61199999999997</v>
      </c>
      <c r="V61" s="109">
        <v>334.05700000000002</v>
      </c>
      <c r="W61" s="109">
        <v>496.85500000000002</v>
      </c>
      <c r="X61" s="109">
        <v>489.077</v>
      </c>
      <c r="Y61" s="109">
        <v>411.68900000000002</v>
      </c>
      <c r="Z61" s="109">
        <v>452.26400000000001</v>
      </c>
      <c r="AA61" s="109">
        <v>494.07600000000002</v>
      </c>
      <c r="AB61" s="109">
        <v>389.70499999999998</v>
      </c>
      <c r="AC61" s="109">
        <v>473.43700000000001</v>
      </c>
      <c r="AD61" s="109">
        <v>452.73899999999998</v>
      </c>
      <c r="AE61" s="110">
        <v>432.66500000000002</v>
      </c>
      <c r="AF61" s="109">
        <v>368.53500000000003</v>
      </c>
      <c r="AG61" s="109">
        <v>573.41499999999996</v>
      </c>
      <c r="AH61" s="109">
        <v>492.29199999999997</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2">
        <v>46722</v>
      </c>
      <c r="B62" s="281"/>
      <c r="C62" s="271">
        <v>361</v>
      </c>
      <c r="D62" s="276">
        <v>361</v>
      </c>
      <c r="E62" s="109">
        <v>483.428</v>
      </c>
      <c r="F62" s="109">
        <v>505.92200000000003</v>
      </c>
      <c r="G62" s="109">
        <v>473.137</v>
      </c>
      <c r="H62" s="109">
        <v>474.16800000000001</v>
      </c>
      <c r="I62" s="109">
        <v>366.52600000000001</v>
      </c>
      <c r="J62" s="109">
        <v>324.786</v>
      </c>
      <c r="K62" s="109">
        <v>322.036</v>
      </c>
      <c r="L62" s="109">
        <v>275.82900000000001</v>
      </c>
      <c r="M62" s="109">
        <v>330.42700000000002</v>
      </c>
      <c r="N62" s="109">
        <v>383.53899999999999</v>
      </c>
      <c r="O62" s="109">
        <v>422.52800000000002</v>
      </c>
      <c r="P62" s="109">
        <v>427.33300000000003</v>
      </c>
      <c r="Q62" s="109">
        <v>408.36599999999999</v>
      </c>
      <c r="R62" s="109">
        <v>407.12299999999999</v>
      </c>
      <c r="S62" s="109">
        <v>381.40800000000002</v>
      </c>
      <c r="T62" s="109">
        <v>412.9</v>
      </c>
      <c r="U62" s="109">
        <v>462.89800000000002</v>
      </c>
      <c r="V62" s="109">
        <v>310.56700000000001</v>
      </c>
      <c r="W62" s="109">
        <v>350.21499999999997</v>
      </c>
      <c r="X62" s="109">
        <v>384.09</v>
      </c>
      <c r="Y62" s="109">
        <v>338.30099999999999</v>
      </c>
      <c r="Z62" s="109">
        <v>379.827</v>
      </c>
      <c r="AA62" s="109">
        <v>423.67399999999998</v>
      </c>
      <c r="AB62" s="109">
        <v>311.113</v>
      </c>
      <c r="AC62" s="109">
        <v>435.70600000000002</v>
      </c>
      <c r="AD62" s="109">
        <v>374.822</v>
      </c>
      <c r="AE62" s="110">
        <v>363.08100000000002</v>
      </c>
      <c r="AF62" s="109">
        <v>312.71800000000002</v>
      </c>
      <c r="AG62" s="109">
        <v>432.95100000000002</v>
      </c>
      <c r="AH62" s="109">
        <v>379.67899999999997</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2">
        <v>46753</v>
      </c>
      <c r="B63" s="281"/>
      <c r="C63" s="271">
        <v>333</v>
      </c>
      <c r="D63" s="276">
        <v>350</v>
      </c>
      <c r="E63" s="109">
        <v>426.00400000000002</v>
      </c>
      <c r="F63" s="109">
        <v>459.14100000000002</v>
      </c>
      <c r="G63" s="109">
        <v>435.29700000000003</v>
      </c>
      <c r="H63" s="109">
        <v>397.61200000000002</v>
      </c>
      <c r="I63" s="109">
        <v>349.42700000000002</v>
      </c>
      <c r="J63" s="109">
        <v>300.98399999999998</v>
      </c>
      <c r="K63" s="109">
        <v>284.52999999999997</v>
      </c>
      <c r="L63" s="109">
        <v>238.97</v>
      </c>
      <c r="M63" s="109">
        <v>292.90600000000001</v>
      </c>
      <c r="N63" s="109">
        <v>523.96</v>
      </c>
      <c r="O63" s="109">
        <v>395.15199999999999</v>
      </c>
      <c r="P63" s="109">
        <v>372.12299999999999</v>
      </c>
      <c r="Q63" s="109">
        <v>336.86099999999999</v>
      </c>
      <c r="R63" s="109">
        <v>388.262</v>
      </c>
      <c r="S63" s="109">
        <v>345.45600000000002</v>
      </c>
      <c r="T63" s="109">
        <v>387.13499999999999</v>
      </c>
      <c r="U63" s="109">
        <v>434.83699999999999</v>
      </c>
      <c r="V63" s="109">
        <v>278.06599999999997</v>
      </c>
      <c r="W63" s="109">
        <v>291.60700000000003</v>
      </c>
      <c r="X63" s="109">
        <v>351.01</v>
      </c>
      <c r="Y63" s="109">
        <v>310.935</v>
      </c>
      <c r="Z63" s="109">
        <v>410.60500000000002</v>
      </c>
      <c r="AA63" s="109">
        <v>378.55799999999999</v>
      </c>
      <c r="AB63" s="109">
        <v>288.12799999999999</v>
      </c>
      <c r="AC63" s="109">
        <v>388.19400000000002</v>
      </c>
      <c r="AD63" s="109">
        <v>312.66699999999997</v>
      </c>
      <c r="AE63" s="110">
        <v>317.81</v>
      </c>
      <c r="AF63" s="109">
        <v>385.54500000000002</v>
      </c>
      <c r="AG63" s="109">
        <v>396.745</v>
      </c>
      <c r="AH63" s="109">
        <v>362.40499999999997</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2">
        <v>46784</v>
      </c>
      <c r="B64" s="281"/>
      <c r="C64" s="271">
        <v>378</v>
      </c>
      <c r="D64" s="276">
        <v>397</v>
      </c>
      <c r="E64" s="109">
        <v>452.18099999999998</v>
      </c>
      <c r="F64" s="109">
        <v>432.15100000000001</v>
      </c>
      <c r="G64" s="109">
        <v>438.25200000000001</v>
      </c>
      <c r="H64" s="109">
        <v>395.57100000000003</v>
      </c>
      <c r="I64" s="109">
        <v>384.46600000000001</v>
      </c>
      <c r="J64" s="109">
        <v>281.50099999999998</v>
      </c>
      <c r="K64" s="109">
        <v>234.792</v>
      </c>
      <c r="L64" s="109">
        <v>256.488</v>
      </c>
      <c r="M64" s="109">
        <v>262.41199999999998</v>
      </c>
      <c r="N64" s="109">
        <v>539.28499999999997</v>
      </c>
      <c r="O64" s="109">
        <v>348.65199999999999</v>
      </c>
      <c r="P64" s="109">
        <v>384.37</v>
      </c>
      <c r="Q64" s="109">
        <v>318.85500000000002</v>
      </c>
      <c r="R64" s="109">
        <v>391.33199999999999</v>
      </c>
      <c r="S64" s="109">
        <v>380.45600000000002</v>
      </c>
      <c r="T64" s="109">
        <v>335.63499999999999</v>
      </c>
      <c r="U64" s="109">
        <v>405.50299999999999</v>
      </c>
      <c r="V64" s="109">
        <v>285.79399999999998</v>
      </c>
      <c r="W64" s="109">
        <v>288.05399999999997</v>
      </c>
      <c r="X64" s="109">
        <v>441.39699999999999</v>
      </c>
      <c r="Y64" s="109">
        <v>345.48399999999998</v>
      </c>
      <c r="Z64" s="109">
        <v>546.03899999999999</v>
      </c>
      <c r="AA64" s="109">
        <v>372.541</v>
      </c>
      <c r="AB64" s="109">
        <v>293.55599999999998</v>
      </c>
      <c r="AC64" s="109">
        <v>357.83600000000001</v>
      </c>
      <c r="AD64" s="109">
        <v>293.78800000000001</v>
      </c>
      <c r="AE64" s="110">
        <v>339.80900000000003</v>
      </c>
      <c r="AF64" s="109">
        <v>490.31900000000002</v>
      </c>
      <c r="AG64" s="109">
        <v>374.113</v>
      </c>
      <c r="AH64" s="109">
        <v>374.113</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2">
        <v>46813</v>
      </c>
      <c r="B65" s="281"/>
      <c r="C65" s="271">
        <v>564</v>
      </c>
      <c r="D65" s="276">
        <v>614</v>
      </c>
      <c r="E65" s="109">
        <v>622.56600000000003</v>
      </c>
      <c r="F65" s="109">
        <v>812.745</v>
      </c>
      <c r="G65" s="109">
        <v>571.39599999999996</v>
      </c>
      <c r="H65" s="109">
        <v>522.71699999999998</v>
      </c>
      <c r="I65" s="109">
        <v>493.27800000000002</v>
      </c>
      <c r="J65" s="109">
        <v>485.952</v>
      </c>
      <c r="K65" s="109">
        <v>286.43400000000003</v>
      </c>
      <c r="L65" s="109">
        <v>418.92700000000002</v>
      </c>
      <c r="M65" s="109">
        <v>593.43200000000002</v>
      </c>
      <c r="N65" s="109">
        <v>707.52700000000004</v>
      </c>
      <c r="O65" s="109">
        <v>454.54199999999997</v>
      </c>
      <c r="P65" s="109">
        <v>806.37699999999995</v>
      </c>
      <c r="Q65" s="109">
        <v>429.61799999999999</v>
      </c>
      <c r="R65" s="109">
        <v>628.47199999999998</v>
      </c>
      <c r="S65" s="109">
        <v>531.58799999999997</v>
      </c>
      <c r="T65" s="109">
        <v>495.86599999999999</v>
      </c>
      <c r="U65" s="109">
        <v>562.78399999999999</v>
      </c>
      <c r="V65" s="109">
        <v>375.529</v>
      </c>
      <c r="W65" s="109">
        <v>462.41699999999997</v>
      </c>
      <c r="X65" s="109">
        <v>659.93200000000002</v>
      </c>
      <c r="Y65" s="109">
        <v>535.70299999999997</v>
      </c>
      <c r="Z65" s="109">
        <v>1182.059</v>
      </c>
      <c r="AA65" s="109">
        <v>436.41800000000001</v>
      </c>
      <c r="AB65" s="109">
        <v>543.02200000000005</v>
      </c>
      <c r="AC65" s="109">
        <v>523.21100000000001</v>
      </c>
      <c r="AD65" s="109">
        <v>423.28699999999998</v>
      </c>
      <c r="AE65" s="110">
        <v>542.34299999999996</v>
      </c>
      <c r="AF65" s="109">
        <v>568.61500000000001</v>
      </c>
      <c r="AG65" s="109">
        <v>607.28300000000002</v>
      </c>
      <c r="AH65" s="109">
        <v>607.28300000000002</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2">
        <v>46844</v>
      </c>
      <c r="B66" s="281"/>
      <c r="C66" s="271">
        <v>716</v>
      </c>
      <c r="D66" s="276">
        <v>920</v>
      </c>
      <c r="E66" s="109">
        <v>1017.9450000000001</v>
      </c>
      <c r="F66" s="109">
        <v>1414.7729999999999</v>
      </c>
      <c r="G66" s="109">
        <v>1088.5609999999999</v>
      </c>
      <c r="H66" s="109">
        <v>711.495</v>
      </c>
      <c r="I66" s="109">
        <v>790.596</v>
      </c>
      <c r="J66" s="109">
        <v>782.69200000000001</v>
      </c>
      <c r="K66" s="109">
        <v>479.65600000000001</v>
      </c>
      <c r="L66" s="109">
        <v>558.88199999999995</v>
      </c>
      <c r="M66" s="109">
        <v>1384.5740000000001</v>
      </c>
      <c r="N66" s="109">
        <v>1390.6780000000001</v>
      </c>
      <c r="O66" s="109">
        <v>1071.6130000000001</v>
      </c>
      <c r="P66" s="109">
        <v>1153.9970000000001</v>
      </c>
      <c r="Q66" s="109">
        <v>651.452</v>
      </c>
      <c r="R66" s="109">
        <v>791.81600000000003</v>
      </c>
      <c r="S66" s="109">
        <v>739.23400000000004</v>
      </c>
      <c r="T66" s="109">
        <v>1081.903</v>
      </c>
      <c r="U66" s="109">
        <v>1146.453</v>
      </c>
      <c r="V66" s="109">
        <v>368.928</v>
      </c>
      <c r="W66" s="109">
        <v>664.48099999999999</v>
      </c>
      <c r="X66" s="109">
        <v>714.077</v>
      </c>
      <c r="Y66" s="109">
        <v>731.745</v>
      </c>
      <c r="Z66" s="109">
        <v>1877.377</v>
      </c>
      <c r="AA66" s="109">
        <v>492.36799999999999</v>
      </c>
      <c r="AB66" s="109">
        <v>1120.296</v>
      </c>
      <c r="AC66" s="109">
        <v>612.68799999999999</v>
      </c>
      <c r="AD66" s="109">
        <v>475.55500000000001</v>
      </c>
      <c r="AE66" s="110">
        <v>991.06399999999996</v>
      </c>
      <c r="AF66" s="109">
        <v>1311.1210000000001</v>
      </c>
      <c r="AG66" s="109">
        <v>896.67399999999998</v>
      </c>
      <c r="AH66" s="109">
        <v>896.67399999999998</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2">
        <v>46874</v>
      </c>
      <c r="B67" s="281"/>
      <c r="C67" s="271">
        <v>1552</v>
      </c>
      <c r="D67" s="276">
        <v>2060</v>
      </c>
      <c r="E67" s="109">
        <v>2960.0219999999999</v>
      </c>
      <c r="F67" s="109">
        <v>3952.578</v>
      </c>
      <c r="G67" s="109">
        <v>2620.12</v>
      </c>
      <c r="H67" s="109">
        <v>2066.1390000000001</v>
      </c>
      <c r="I67" s="109">
        <v>1969.13</v>
      </c>
      <c r="J67" s="109">
        <v>2242.7570000000001</v>
      </c>
      <c r="K67" s="109">
        <v>307.11500000000001</v>
      </c>
      <c r="L67" s="109">
        <v>1300.096</v>
      </c>
      <c r="M67" s="109">
        <v>1735.6410000000001</v>
      </c>
      <c r="N67" s="109">
        <v>2940.393</v>
      </c>
      <c r="O67" s="109">
        <v>2381.0169999999998</v>
      </c>
      <c r="P67" s="109">
        <v>2026.252</v>
      </c>
      <c r="Q67" s="109">
        <v>2042.4349999999999</v>
      </c>
      <c r="R67" s="109">
        <v>2741.7280000000001</v>
      </c>
      <c r="S67" s="109">
        <v>976.44100000000003</v>
      </c>
      <c r="T67" s="109">
        <v>2252.7579999999998</v>
      </c>
      <c r="U67" s="109">
        <v>1371.549</v>
      </c>
      <c r="V67" s="109">
        <v>744.06799999999998</v>
      </c>
      <c r="W67" s="109">
        <v>1649.5060000000001</v>
      </c>
      <c r="X67" s="109">
        <v>1361.8150000000001</v>
      </c>
      <c r="Y67" s="109">
        <v>1938.0619999999999</v>
      </c>
      <c r="Z67" s="109">
        <v>2455.1010000000001</v>
      </c>
      <c r="AA67" s="109">
        <v>1281.893</v>
      </c>
      <c r="AB67" s="109">
        <v>2388.5859999999998</v>
      </c>
      <c r="AC67" s="109">
        <v>1525.6569999999999</v>
      </c>
      <c r="AD67" s="109">
        <v>901.45399999999995</v>
      </c>
      <c r="AE67" s="110">
        <v>1799.663</v>
      </c>
      <c r="AF67" s="109">
        <v>3076.9160000000002</v>
      </c>
      <c r="AG67" s="109">
        <v>2039.654</v>
      </c>
      <c r="AH67" s="109">
        <v>2039.654</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2">
        <v>46905</v>
      </c>
      <c r="B68" s="281"/>
      <c r="C68" s="271">
        <v>1570</v>
      </c>
      <c r="D68" s="276">
        <v>2423</v>
      </c>
      <c r="E68" s="109">
        <v>2882.761</v>
      </c>
      <c r="F68" s="109">
        <v>4829.9449999999997</v>
      </c>
      <c r="G68" s="109">
        <v>2531.2530000000002</v>
      </c>
      <c r="H68" s="109">
        <v>3308.7570000000001</v>
      </c>
      <c r="I68" s="109">
        <v>1433.1579999999999</v>
      </c>
      <c r="J68" s="109">
        <v>1555.9059999999999</v>
      </c>
      <c r="K68" s="109">
        <v>390.59300000000002</v>
      </c>
      <c r="L68" s="109">
        <v>2194.5830000000001</v>
      </c>
      <c r="M68" s="109">
        <v>1045.6600000000001</v>
      </c>
      <c r="N68" s="109">
        <v>3507.0189999999998</v>
      </c>
      <c r="O68" s="109">
        <v>2008.8230000000001</v>
      </c>
      <c r="P68" s="109">
        <v>1182.6590000000001</v>
      </c>
      <c r="Q68" s="109">
        <v>3663.9569999999999</v>
      </c>
      <c r="R68" s="109">
        <v>2576.5300000000002</v>
      </c>
      <c r="S68" s="109">
        <v>2568.3200000000002</v>
      </c>
      <c r="T68" s="109">
        <v>4953.0119999999997</v>
      </c>
      <c r="U68" s="109">
        <v>455.06299999999999</v>
      </c>
      <c r="V68" s="109">
        <v>1229.8119999999999</v>
      </c>
      <c r="W68" s="109">
        <v>2949.585</v>
      </c>
      <c r="X68" s="109">
        <v>2191.998</v>
      </c>
      <c r="Y68" s="109">
        <v>2506.5219999999999</v>
      </c>
      <c r="Z68" s="109">
        <v>3236.152</v>
      </c>
      <c r="AA68" s="109">
        <v>957.255</v>
      </c>
      <c r="AB68" s="109">
        <v>3685.6970000000001</v>
      </c>
      <c r="AC68" s="109">
        <v>1793.2270000000001</v>
      </c>
      <c r="AD68" s="109">
        <v>2350.9639999999999</v>
      </c>
      <c r="AE68" s="110">
        <v>1195.421</v>
      </c>
      <c r="AF68" s="109">
        <v>4454.8639999999996</v>
      </c>
      <c r="AG68" s="109">
        <v>1692.1489999999999</v>
      </c>
      <c r="AH68" s="109">
        <v>1692.1489999999999</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2">
        <v>46935</v>
      </c>
      <c r="B69" s="281"/>
      <c r="C69" s="271">
        <v>298</v>
      </c>
      <c r="D69" s="276">
        <v>711</v>
      </c>
      <c r="E69" s="109">
        <v>1249.615</v>
      </c>
      <c r="F69" s="109">
        <v>1752.4570000000001</v>
      </c>
      <c r="G69" s="109">
        <v>1514.6679999999999</v>
      </c>
      <c r="H69" s="109">
        <v>1940.473</v>
      </c>
      <c r="I69" s="109">
        <v>274.65499999999997</v>
      </c>
      <c r="J69" s="109">
        <v>341.01100000000002</v>
      </c>
      <c r="K69" s="109">
        <v>19.053000000000001</v>
      </c>
      <c r="L69" s="109">
        <v>537.99400000000003</v>
      </c>
      <c r="M69" s="109">
        <v>422.79199999999997</v>
      </c>
      <c r="N69" s="109">
        <v>1477.992</v>
      </c>
      <c r="O69" s="109">
        <v>500.40699999999998</v>
      </c>
      <c r="P69" s="109">
        <v>339.21499999999997</v>
      </c>
      <c r="Q69" s="109">
        <v>1961.8009999999999</v>
      </c>
      <c r="R69" s="109">
        <v>1539.6590000000001</v>
      </c>
      <c r="S69" s="109">
        <v>876.45399999999995</v>
      </c>
      <c r="T69" s="109">
        <v>3787.6370000000002</v>
      </c>
      <c r="U69" s="109">
        <v>106.714</v>
      </c>
      <c r="V69" s="109">
        <v>288.41399999999999</v>
      </c>
      <c r="W69" s="109">
        <v>1061.269</v>
      </c>
      <c r="X69" s="109">
        <v>835.09400000000005</v>
      </c>
      <c r="Y69" s="109">
        <v>788.75400000000002</v>
      </c>
      <c r="Z69" s="109">
        <v>1159.6320000000001</v>
      </c>
      <c r="AA69" s="109">
        <v>258.97699999999998</v>
      </c>
      <c r="AB69" s="109">
        <v>2341.9639999999999</v>
      </c>
      <c r="AC69" s="109">
        <v>494.25599999999997</v>
      </c>
      <c r="AD69" s="109">
        <v>1034.6890000000001</v>
      </c>
      <c r="AE69" s="110">
        <v>422.89499999999998</v>
      </c>
      <c r="AF69" s="109">
        <v>2075.346</v>
      </c>
      <c r="AG69" s="109">
        <v>371.01100000000002</v>
      </c>
      <c r="AH69" s="109">
        <v>371.01100000000002</v>
      </c>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2">
        <v>46966</v>
      </c>
      <c r="B70" s="281"/>
      <c r="C70" s="271">
        <v>211</v>
      </c>
      <c r="D70" s="276">
        <v>371</v>
      </c>
      <c r="E70" s="109">
        <v>383.12900000000002</v>
      </c>
      <c r="F70" s="109">
        <v>851.56100000000004</v>
      </c>
      <c r="G70" s="109">
        <v>562.76800000000003</v>
      </c>
      <c r="H70" s="109">
        <v>783.23800000000006</v>
      </c>
      <c r="I70" s="109">
        <v>168.43299999999999</v>
      </c>
      <c r="J70" s="109">
        <v>255.98099999999999</v>
      </c>
      <c r="K70" s="109">
        <v>61.031999999999996</v>
      </c>
      <c r="L70" s="109">
        <v>220.511</v>
      </c>
      <c r="M70" s="109">
        <v>215.40600000000001</v>
      </c>
      <c r="N70" s="109">
        <v>505.62299999999999</v>
      </c>
      <c r="O70" s="109">
        <v>310.74900000000002</v>
      </c>
      <c r="P70" s="109">
        <v>289.81</v>
      </c>
      <c r="Q70" s="109">
        <v>591.61699999999996</v>
      </c>
      <c r="R70" s="109">
        <v>458.13600000000002</v>
      </c>
      <c r="S70" s="109">
        <v>413.41800000000001</v>
      </c>
      <c r="T70" s="109">
        <v>892.65899999999999</v>
      </c>
      <c r="U70" s="109">
        <v>154.30199999999999</v>
      </c>
      <c r="V70" s="109">
        <v>230.39699999999999</v>
      </c>
      <c r="W70" s="109">
        <v>444.49299999999999</v>
      </c>
      <c r="X70" s="109">
        <v>286.59100000000001</v>
      </c>
      <c r="Y70" s="109">
        <v>347.40300000000002</v>
      </c>
      <c r="Z70" s="109">
        <v>495.91399999999999</v>
      </c>
      <c r="AA70" s="109">
        <v>159.41200000000001</v>
      </c>
      <c r="AB70" s="109">
        <v>611.75800000000004</v>
      </c>
      <c r="AC70" s="109">
        <v>235.083</v>
      </c>
      <c r="AD70" s="109">
        <v>389.32</v>
      </c>
      <c r="AE70" s="110">
        <v>284.577</v>
      </c>
      <c r="AF70" s="109">
        <v>708.71699999999998</v>
      </c>
      <c r="AG70" s="109">
        <v>203.27</v>
      </c>
      <c r="AH70" s="109">
        <v>203.27</v>
      </c>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2">
        <v>46997</v>
      </c>
      <c r="B71" s="281"/>
      <c r="C71" s="271">
        <v>226</v>
      </c>
      <c r="D71" s="276">
        <v>316</v>
      </c>
      <c r="E71" s="109">
        <v>379.85599999999999</v>
      </c>
      <c r="F71" s="109">
        <v>762.52099999999996</v>
      </c>
      <c r="G71" s="109">
        <v>423.56599999999997</v>
      </c>
      <c r="H71" s="109">
        <v>536.51300000000003</v>
      </c>
      <c r="I71" s="109">
        <v>248.339</v>
      </c>
      <c r="J71" s="109">
        <v>234.77699999999999</v>
      </c>
      <c r="K71" s="109">
        <v>208.88399999999999</v>
      </c>
      <c r="L71" s="109">
        <v>401.97899999999998</v>
      </c>
      <c r="M71" s="109">
        <v>330.423</v>
      </c>
      <c r="N71" s="109">
        <v>390.46300000000002</v>
      </c>
      <c r="O71" s="109">
        <v>359.13200000000001</v>
      </c>
      <c r="P71" s="109">
        <v>358.12299999999999</v>
      </c>
      <c r="Q71" s="109">
        <v>444.274</v>
      </c>
      <c r="R71" s="109">
        <v>322.53100000000001</v>
      </c>
      <c r="S71" s="109">
        <v>296.637</v>
      </c>
      <c r="T71" s="109">
        <v>547.58900000000006</v>
      </c>
      <c r="U71" s="109">
        <v>186.148</v>
      </c>
      <c r="V71" s="109">
        <v>473.83100000000002</v>
      </c>
      <c r="W71" s="109">
        <v>449.94900000000001</v>
      </c>
      <c r="X71" s="109">
        <v>268.39800000000002</v>
      </c>
      <c r="Y71" s="109">
        <v>367.17</v>
      </c>
      <c r="Z71" s="109">
        <v>368.11399999999998</v>
      </c>
      <c r="AA71" s="109">
        <v>176.84299999999999</v>
      </c>
      <c r="AB71" s="109">
        <v>390.24799999999999</v>
      </c>
      <c r="AC71" s="109">
        <v>248.97900000000001</v>
      </c>
      <c r="AD71" s="109">
        <v>417.666</v>
      </c>
      <c r="AE71" s="110">
        <v>321.863</v>
      </c>
      <c r="AF71" s="109">
        <v>636.67899999999997</v>
      </c>
      <c r="AG71" s="109">
        <v>312.90499999999997</v>
      </c>
      <c r="AH71" s="109">
        <v>312.90499999999997</v>
      </c>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2"/>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2"/>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2"/>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2"/>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2"/>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2"/>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2"/>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2"/>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2"/>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2"/>
      <c r="B81" s="289"/>
      <c r="C81" s="261"/>
      <c r="D81" s="27"/>
    </row>
    <row r="82" spans="1:4" ht="12.75" customHeight="1" x14ac:dyDescent="0.25">
      <c r="A82" s="142"/>
      <c r="B82" s="289"/>
      <c r="C82" s="261"/>
      <c r="D82" s="27"/>
    </row>
    <row r="83" spans="1:4" ht="12.75" customHeight="1" x14ac:dyDescent="0.25">
      <c r="A83" s="142"/>
      <c r="B83" s="289"/>
      <c r="C83" s="261"/>
      <c r="D83" s="27"/>
    </row>
    <row r="84" spans="1:4" ht="12.75" customHeight="1" x14ac:dyDescent="0.25">
      <c r="A84" s="142"/>
      <c r="B84" s="289"/>
      <c r="C84" s="261"/>
      <c r="D84" s="27"/>
    </row>
    <row r="101" spans="3:4" ht="12.75" customHeight="1" x14ac:dyDescent="0.25">
      <c r="C101" s="282">
        <v>564</v>
      </c>
      <c r="D101" s="282">
        <v>614</v>
      </c>
    </row>
    <row r="102" spans="3:4" ht="12.75" customHeight="1" x14ac:dyDescent="0.25">
      <c r="C102" s="282">
        <v>716</v>
      </c>
      <c r="D102" s="282">
        <v>920</v>
      </c>
    </row>
    <row r="103" spans="3:4" ht="12.75" customHeight="1" x14ac:dyDescent="0.25">
      <c r="C103" s="282">
        <v>1552</v>
      </c>
      <c r="D103" s="282">
        <v>2060</v>
      </c>
    </row>
    <row r="104" spans="3:4" ht="12.75" customHeight="1" x14ac:dyDescent="0.25">
      <c r="C104" s="282">
        <v>1570</v>
      </c>
      <c r="D104" s="282">
        <v>2423</v>
      </c>
    </row>
    <row r="105" spans="3:4" ht="12.75" customHeight="1" x14ac:dyDescent="0.25">
      <c r="C105" s="282">
        <v>298</v>
      </c>
      <c r="D105" s="282">
        <v>711</v>
      </c>
    </row>
    <row r="106" spans="3:4" ht="12.75" customHeight="1" x14ac:dyDescent="0.25">
      <c r="C106" s="282">
        <v>211</v>
      </c>
      <c r="D106" s="282">
        <v>371</v>
      </c>
    </row>
    <row r="107" spans="3:4" ht="12.75" customHeight="1" x14ac:dyDescent="0.25">
      <c r="C107" s="282">
        <v>226</v>
      </c>
      <c r="D107" s="282">
        <v>316</v>
      </c>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107"/>
  <sheetViews>
    <sheetView topLeftCell="A40" workbookViewId="0">
      <selection activeCell="D4" sqref="D4"/>
    </sheetView>
  </sheetViews>
  <sheetFormatPr defaultColWidth="18.7109375" defaultRowHeight="12.75" customHeight="1" x14ac:dyDescent="0.25"/>
  <cols>
    <col min="1" max="4" width="7.5703125" style="162"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1" s="167" customFormat="1" ht="15" x14ac:dyDescent="0.25">
      <c r="A1" s="21"/>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162"/>
      <c r="AJ1" s="162"/>
      <c r="AK1" s="162"/>
      <c r="AL1" s="162"/>
      <c r="AM1" s="162"/>
    </row>
    <row r="2" spans="1:51" s="162" customFormat="1" ht="15" x14ac:dyDescent="0.25">
      <c r="A2" s="21"/>
      <c r="B2" s="153" t="s">
        <v>46</v>
      </c>
      <c r="C2" s="153" t="s">
        <v>45</v>
      </c>
      <c r="D2" s="153" t="s">
        <v>47</v>
      </c>
      <c r="E2" s="153">
        <v>1991</v>
      </c>
      <c r="F2" s="153">
        <v>1992</v>
      </c>
      <c r="G2" s="153">
        <v>1993</v>
      </c>
      <c r="H2" s="153">
        <v>1994</v>
      </c>
      <c r="I2" s="153">
        <v>1995</v>
      </c>
      <c r="J2" s="153">
        <v>1996</v>
      </c>
      <c r="K2" s="153">
        <v>1997</v>
      </c>
      <c r="L2" s="153">
        <v>1998</v>
      </c>
      <c r="M2" s="153">
        <v>1999</v>
      </c>
      <c r="N2" s="153">
        <v>2000</v>
      </c>
      <c r="O2" s="153">
        <v>2001</v>
      </c>
      <c r="P2" s="153">
        <v>2002</v>
      </c>
      <c r="Q2" s="153">
        <v>2003</v>
      </c>
      <c r="R2" s="153">
        <v>2004</v>
      </c>
      <c r="S2" s="153">
        <v>2005</v>
      </c>
      <c r="T2" s="153">
        <v>2006</v>
      </c>
      <c r="U2" s="153">
        <v>2007</v>
      </c>
      <c r="V2" s="153">
        <v>2008</v>
      </c>
      <c r="W2" s="153">
        <v>2009</v>
      </c>
      <c r="X2" s="153">
        <v>2010</v>
      </c>
      <c r="Y2" s="153">
        <v>2011</v>
      </c>
      <c r="Z2" s="153">
        <v>2012</v>
      </c>
      <c r="AA2" s="153">
        <v>2013</v>
      </c>
      <c r="AB2" s="153">
        <v>2014</v>
      </c>
      <c r="AC2" s="153">
        <v>2015</v>
      </c>
      <c r="AD2" s="153">
        <v>2016</v>
      </c>
      <c r="AE2" s="175">
        <v>2017</v>
      </c>
      <c r="AF2" s="153">
        <v>2018</v>
      </c>
      <c r="AG2" s="153">
        <v>2019</v>
      </c>
      <c r="AH2" s="153">
        <v>2020</v>
      </c>
    </row>
    <row r="3" spans="1:51" s="162"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51" ht="15" x14ac:dyDescent="0.25">
      <c r="A4" s="143">
        <v>44958</v>
      </c>
      <c r="B4" s="264"/>
      <c r="C4" s="264">
        <v>38</v>
      </c>
      <c r="D4" s="283">
        <v>38</v>
      </c>
      <c r="E4" s="11">
        <v>49.042999999999999</v>
      </c>
      <c r="F4" s="11">
        <v>38.991</v>
      </c>
      <c r="G4" s="11">
        <v>36.555</v>
      </c>
      <c r="H4" s="10">
        <v>36.750999999999998</v>
      </c>
      <c r="I4" s="10">
        <v>59.23</v>
      </c>
      <c r="J4" s="10">
        <v>61.298999999999999</v>
      </c>
      <c r="K4" s="10">
        <v>37.298000000000002</v>
      </c>
      <c r="L4" s="10">
        <v>37.064999999999998</v>
      </c>
      <c r="M4" s="10">
        <v>38.475999999999999</v>
      </c>
      <c r="N4" s="10">
        <v>48.646000000000001</v>
      </c>
      <c r="O4" s="10">
        <v>38.127000000000002</v>
      </c>
      <c r="P4" s="10">
        <v>37.503999999999998</v>
      </c>
      <c r="Q4" s="10">
        <v>40.426000000000002</v>
      </c>
      <c r="R4" s="10">
        <v>36.859000000000002</v>
      </c>
      <c r="S4" s="10">
        <v>36.92</v>
      </c>
      <c r="T4" s="10">
        <v>37.872999999999998</v>
      </c>
      <c r="U4" s="10">
        <v>46.460999999999999</v>
      </c>
      <c r="V4" s="10">
        <v>36.567999999999998</v>
      </c>
      <c r="W4" s="10">
        <v>39.273000000000003</v>
      </c>
      <c r="X4" s="10">
        <v>36.569000000000003</v>
      </c>
      <c r="Y4" s="10">
        <v>37.194000000000003</v>
      </c>
      <c r="Z4" s="10">
        <v>37.122999999999998</v>
      </c>
      <c r="AA4" s="10">
        <v>37.856999999999999</v>
      </c>
      <c r="AB4" s="10">
        <v>50.398000000000003</v>
      </c>
      <c r="AC4" s="10">
        <v>71.34</v>
      </c>
      <c r="AD4" s="10">
        <v>58.209000000000003</v>
      </c>
      <c r="AE4" s="10">
        <v>66.513000000000005</v>
      </c>
      <c r="AF4" s="10">
        <v>53.418999999999997</v>
      </c>
      <c r="AG4" s="10">
        <v>37.798000000000002</v>
      </c>
      <c r="AH4" s="111">
        <v>36.976999999999997</v>
      </c>
      <c r="AI4" s="130"/>
      <c r="AJ4" s="130"/>
      <c r="AK4" s="130"/>
      <c r="AL4" s="130"/>
      <c r="AM4" s="130"/>
      <c r="AN4" s="130"/>
      <c r="AO4" s="130"/>
      <c r="AP4" s="130"/>
      <c r="AQ4" s="130"/>
      <c r="AR4" s="130"/>
      <c r="AS4" s="130"/>
      <c r="AT4" s="130"/>
      <c r="AU4" s="130"/>
      <c r="AV4" s="130"/>
      <c r="AW4" s="130"/>
      <c r="AX4" s="130"/>
      <c r="AY4" s="130"/>
    </row>
    <row r="5" spans="1:51" ht="15" x14ac:dyDescent="0.25">
      <c r="A5" s="143">
        <v>44986</v>
      </c>
      <c r="B5" s="264"/>
      <c r="C5" s="264">
        <v>100</v>
      </c>
      <c r="D5" s="284">
        <v>100</v>
      </c>
      <c r="E5" s="11">
        <v>80.241</v>
      </c>
      <c r="F5" s="11">
        <v>117.23</v>
      </c>
      <c r="G5" s="11">
        <v>95.688000000000002</v>
      </c>
      <c r="H5" s="10">
        <v>149.166</v>
      </c>
      <c r="I5" s="10">
        <v>147.255</v>
      </c>
      <c r="J5" s="10">
        <v>103.21599999999999</v>
      </c>
      <c r="K5" s="10">
        <v>95.256</v>
      </c>
      <c r="L5" s="10">
        <v>108.209</v>
      </c>
      <c r="M5" s="10">
        <v>115.985</v>
      </c>
      <c r="N5" s="10">
        <v>95.489000000000004</v>
      </c>
      <c r="O5" s="10">
        <v>91.061000000000007</v>
      </c>
      <c r="P5" s="10">
        <v>72.442999999999998</v>
      </c>
      <c r="Q5" s="10">
        <v>111.051</v>
      </c>
      <c r="R5" s="10">
        <v>129.92699999999999</v>
      </c>
      <c r="S5" s="10">
        <v>84.152000000000001</v>
      </c>
      <c r="T5" s="10">
        <v>84.706000000000003</v>
      </c>
      <c r="U5" s="10">
        <v>118.616</v>
      </c>
      <c r="V5" s="10">
        <v>62.256</v>
      </c>
      <c r="W5" s="10">
        <v>106.26300000000001</v>
      </c>
      <c r="X5" s="10">
        <v>81.415999999999997</v>
      </c>
      <c r="Y5" s="10">
        <v>77.570999999999998</v>
      </c>
      <c r="Z5" s="10">
        <v>117.783</v>
      </c>
      <c r="AA5" s="10">
        <v>94.051000000000002</v>
      </c>
      <c r="AB5" s="10">
        <v>102.754</v>
      </c>
      <c r="AC5" s="10">
        <v>106.991</v>
      </c>
      <c r="AD5" s="10">
        <v>110.47199999999999</v>
      </c>
      <c r="AE5" s="10">
        <v>213.089</v>
      </c>
      <c r="AF5" s="10">
        <v>97.245999999999995</v>
      </c>
      <c r="AG5" s="10">
        <v>72.981999999999999</v>
      </c>
      <c r="AH5" s="111">
        <v>92.033000000000001</v>
      </c>
      <c r="AI5" s="130"/>
      <c r="AJ5" s="130"/>
      <c r="AK5" s="130"/>
      <c r="AL5" s="130"/>
      <c r="AM5" s="130"/>
      <c r="AN5" s="130"/>
      <c r="AO5" s="130"/>
      <c r="AP5" s="130"/>
      <c r="AQ5" s="130"/>
      <c r="AR5" s="130"/>
      <c r="AS5" s="130"/>
      <c r="AT5" s="130"/>
      <c r="AU5" s="130"/>
      <c r="AV5" s="130"/>
      <c r="AW5" s="130"/>
      <c r="AX5" s="130"/>
      <c r="AY5" s="130"/>
    </row>
    <row r="6" spans="1:51" ht="15" x14ac:dyDescent="0.25">
      <c r="A6" s="143">
        <v>45017</v>
      </c>
      <c r="B6" s="264"/>
      <c r="C6" s="264">
        <v>79</v>
      </c>
      <c r="D6" s="284">
        <v>120</v>
      </c>
      <c r="E6" s="11">
        <v>91.486000000000004</v>
      </c>
      <c r="F6" s="11">
        <v>111.851</v>
      </c>
      <c r="G6" s="11">
        <v>132.78800000000001</v>
      </c>
      <c r="H6" s="10">
        <v>158.04599999999999</v>
      </c>
      <c r="I6" s="10">
        <v>102.172</v>
      </c>
      <c r="J6" s="10">
        <v>119.414</v>
      </c>
      <c r="K6" s="10">
        <v>88.013000000000005</v>
      </c>
      <c r="L6" s="10">
        <v>178.35900000000001</v>
      </c>
      <c r="M6" s="10">
        <v>112.425</v>
      </c>
      <c r="N6" s="10">
        <v>125.33</v>
      </c>
      <c r="O6" s="10">
        <v>120.586</v>
      </c>
      <c r="P6" s="10">
        <v>106.11499999999999</v>
      </c>
      <c r="Q6" s="10">
        <v>142.339</v>
      </c>
      <c r="R6" s="10">
        <v>158.37</v>
      </c>
      <c r="S6" s="10">
        <v>98.198999999999998</v>
      </c>
      <c r="T6" s="10">
        <v>131.74100000000001</v>
      </c>
      <c r="U6" s="10">
        <v>113.773</v>
      </c>
      <c r="V6" s="10">
        <v>67.608000000000004</v>
      </c>
      <c r="W6" s="10">
        <v>146.31700000000001</v>
      </c>
      <c r="X6" s="10">
        <v>126.295</v>
      </c>
      <c r="Y6" s="10">
        <v>132.291</v>
      </c>
      <c r="Z6" s="10">
        <v>155.69</v>
      </c>
      <c r="AA6" s="10">
        <v>92.26</v>
      </c>
      <c r="AB6" s="10">
        <v>107.193</v>
      </c>
      <c r="AC6" s="10">
        <v>96.555999999999997</v>
      </c>
      <c r="AD6" s="10">
        <v>147.78800000000001</v>
      </c>
      <c r="AE6" s="10">
        <v>325.91800000000001</v>
      </c>
      <c r="AF6" s="10">
        <v>107.44799999999999</v>
      </c>
      <c r="AG6" s="10">
        <v>290.40899999999999</v>
      </c>
      <c r="AH6" s="111">
        <v>101.18300000000001</v>
      </c>
      <c r="AI6" s="130"/>
      <c r="AJ6" s="130"/>
      <c r="AK6" s="130"/>
      <c r="AL6" s="130"/>
      <c r="AM6" s="130"/>
      <c r="AN6" s="130"/>
      <c r="AO6" s="130"/>
      <c r="AP6" s="130"/>
      <c r="AQ6" s="130"/>
      <c r="AR6" s="130"/>
      <c r="AS6" s="130"/>
      <c r="AT6" s="130"/>
      <c r="AU6" s="130"/>
      <c r="AV6" s="130"/>
      <c r="AW6" s="130"/>
      <c r="AX6" s="130"/>
      <c r="AY6" s="130"/>
    </row>
    <row r="7" spans="1:51" ht="15" x14ac:dyDescent="0.25">
      <c r="A7" s="143">
        <v>45047</v>
      </c>
      <c r="B7" s="264"/>
      <c r="C7" s="264">
        <v>138</v>
      </c>
      <c r="D7" s="284">
        <v>210</v>
      </c>
      <c r="E7" s="11">
        <v>162.13200000000001</v>
      </c>
      <c r="F7" s="11">
        <v>203.548</v>
      </c>
      <c r="G7" s="11">
        <v>344.005</v>
      </c>
      <c r="H7" s="10">
        <v>301.57100000000003</v>
      </c>
      <c r="I7" s="10">
        <v>187.97800000000001</v>
      </c>
      <c r="J7" s="10">
        <v>127.023</v>
      </c>
      <c r="K7" s="10">
        <v>183.48400000000001</v>
      </c>
      <c r="L7" s="10">
        <v>223.06899999999999</v>
      </c>
      <c r="M7" s="10">
        <v>386.05099999999999</v>
      </c>
      <c r="N7" s="10">
        <v>216.452</v>
      </c>
      <c r="O7" s="10">
        <v>239.52500000000001</v>
      </c>
      <c r="P7" s="10">
        <v>93.12</v>
      </c>
      <c r="Q7" s="10">
        <v>159.98400000000001</v>
      </c>
      <c r="R7" s="10">
        <v>155.91</v>
      </c>
      <c r="S7" s="10">
        <v>224.89099999999999</v>
      </c>
      <c r="T7" s="10">
        <v>201.29599999999999</v>
      </c>
      <c r="U7" s="10">
        <v>270.54199999999997</v>
      </c>
      <c r="V7" s="10">
        <v>156.85900000000001</v>
      </c>
      <c r="W7" s="10">
        <v>236.965</v>
      </c>
      <c r="X7" s="10">
        <v>121.2</v>
      </c>
      <c r="Y7" s="10">
        <v>251.70099999999999</v>
      </c>
      <c r="Z7" s="10">
        <v>176.11500000000001</v>
      </c>
      <c r="AA7" s="10">
        <v>180.47</v>
      </c>
      <c r="AB7" s="10">
        <v>275.03500000000003</v>
      </c>
      <c r="AC7" s="10">
        <v>148.94999999999999</v>
      </c>
      <c r="AD7" s="10">
        <v>441.04700000000003</v>
      </c>
      <c r="AE7" s="10">
        <v>332.28300000000002</v>
      </c>
      <c r="AF7" s="10">
        <v>285.22000000000003</v>
      </c>
      <c r="AG7" s="10">
        <v>283.05900000000003</v>
      </c>
      <c r="AH7" s="111">
        <v>172.85400000000001</v>
      </c>
      <c r="AI7" s="130"/>
      <c r="AJ7" s="130"/>
      <c r="AK7" s="130"/>
      <c r="AL7" s="130"/>
      <c r="AM7" s="130"/>
      <c r="AN7" s="130"/>
      <c r="AO7" s="130"/>
      <c r="AP7" s="130"/>
      <c r="AQ7" s="130"/>
      <c r="AR7" s="130"/>
      <c r="AS7" s="130"/>
      <c r="AT7" s="130"/>
      <c r="AU7" s="130"/>
      <c r="AV7" s="130"/>
      <c r="AW7" s="130"/>
      <c r="AX7" s="130"/>
      <c r="AY7" s="130"/>
    </row>
    <row r="8" spans="1:51" ht="15" x14ac:dyDescent="0.25">
      <c r="A8" s="143">
        <v>45078</v>
      </c>
      <c r="B8" s="264"/>
      <c r="C8" s="264">
        <v>247</v>
      </c>
      <c r="D8" s="284">
        <v>375</v>
      </c>
      <c r="E8" s="11">
        <v>541.84400000000005</v>
      </c>
      <c r="F8" s="11">
        <v>115.325</v>
      </c>
      <c r="G8" s="11">
        <v>502.60500000000002</v>
      </c>
      <c r="H8" s="10">
        <v>306.03800000000001</v>
      </c>
      <c r="I8" s="10">
        <v>623.75199999999995</v>
      </c>
      <c r="J8" s="10">
        <v>406.834</v>
      </c>
      <c r="K8" s="10">
        <v>356.161</v>
      </c>
      <c r="L8" s="10">
        <v>383.23099999999999</v>
      </c>
      <c r="M8" s="10">
        <v>620.01800000000003</v>
      </c>
      <c r="N8" s="10">
        <v>290.47000000000003</v>
      </c>
      <c r="O8" s="10">
        <v>234.82499999999999</v>
      </c>
      <c r="P8" s="10">
        <v>259.93</v>
      </c>
      <c r="Q8" s="10">
        <v>404.39499999999998</v>
      </c>
      <c r="R8" s="10">
        <v>258.553</v>
      </c>
      <c r="S8" s="10">
        <v>366.76900000000001</v>
      </c>
      <c r="T8" s="10">
        <v>210.624</v>
      </c>
      <c r="U8" s="10">
        <v>137.084</v>
      </c>
      <c r="V8" s="10">
        <v>360.49299999999999</v>
      </c>
      <c r="W8" s="10">
        <v>517.04700000000003</v>
      </c>
      <c r="X8" s="10">
        <v>416.99299999999999</v>
      </c>
      <c r="Y8" s="10">
        <v>518.23099999999999</v>
      </c>
      <c r="Z8" s="10">
        <v>183.82599999999999</v>
      </c>
      <c r="AA8" s="10">
        <v>211.31700000000001</v>
      </c>
      <c r="AB8" s="10">
        <v>532.36300000000006</v>
      </c>
      <c r="AC8" s="10">
        <v>329.87900000000002</v>
      </c>
      <c r="AD8" s="10">
        <v>498.721</v>
      </c>
      <c r="AE8" s="10">
        <v>521.89300000000003</v>
      </c>
      <c r="AF8" s="10">
        <v>418.47500000000002</v>
      </c>
      <c r="AG8" s="10">
        <v>479.83</v>
      </c>
      <c r="AH8" s="111">
        <v>365.43700000000001</v>
      </c>
      <c r="AI8" s="130"/>
      <c r="AJ8" s="130"/>
      <c r="AK8" s="130"/>
      <c r="AL8" s="130"/>
      <c r="AM8" s="130"/>
      <c r="AN8" s="130"/>
      <c r="AO8" s="130"/>
      <c r="AP8" s="130"/>
      <c r="AQ8" s="130"/>
      <c r="AR8" s="130"/>
      <c r="AS8" s="130"/>
      <c r="AT8" s="130"/>
      <c r="AU8" s="130"/>
      <c r="AV8" s="130"/>
      <c r="AW8" s="130"/>
      <c r="AX8" s="130"/>
      <c r="AY8" s="130"/>
    </row>
    <row r="9" spans="1:51" ht="15" x14ac:dyDescent="0.25">
      <c r="A9" s="143">
        <v>45108</v>
      </c>
      <c r="B9" s="264"/>
      <c r="C9" s="264">
        <v>115</v>
      </c>
      <c r="D9" s="284">
        <v>175</v>
      </c>
      <c r="E9" s="11">
        <v>238.589</v>
      </c>
      <c r="F9" s="11">
        <v>49.731000000000002</v>
      </c>
      <c r="G9" s="11">
        <v>259.65300000000002</v>
      </c>
      <c r="H9" s="10">
        <v>71.954999999999998</v>
      </c>
      <c r="I9" s="10">
        <v>577.404</v>
      </c>
      <c r="J9" s="10">
        <v>183.90600000000001</v>
      </c>
      <c r="K9" s="10">
        <v>118.872</v>
      </c>
      <c r="L9" s="10">
        <v>415.24099999999999</v>
      </c>
      <c r="M9" s="10">
        <v>348.07900000000001</v>
      </c>
      <c r="N9" s="10">
        <v>89.481999999999999</v>
      </c>
      <c r="O9" s="10">
        <v>73.406000000000006</v>
      </c>
      <c r="P9" s="10">
        <v>106.336</v>
      </c>
      <c r="Q9" s="10">
        <v>147.809</v>
      </c>
      <c r="R9" s="10">
        <v>172.48500000000001</v>
      </c>
      <c r="S9" s="10">
        <v>248.86600000000001</v>
      </c>
      <c r="T9" s="10">
        <v>43.076000000000001</v>
      </c>
      <c r="U9" s="10">
        <v>29.414000000000001</v>
      </c>
      <c r="V9" s="10">
        <v>262.81900000000002</v>
      </c>
      <c r="W9" s="10">
        <v>369.279</v>
      </c>
      <c r="X9" s="10">
        <v>321.95600000000002</v>
      </c>
      <c r="Y9" s="10">
        <v>646.78399999999999</v>
      </c>
      <c r="Z9" s="10">
        <v>64.727999999999994</v>
      </c>
      <c r="AA9" s="10">
        <v>64.179000000000002</v>
      </c>
      <c r="AB9" s="10">
        <v>288.36200000000002</v>
      </c>
      <c r="AC9" s="10">
        <v>134.65899999999999</v>
      </c>
      <c r="AD9" s="10">
        <v>161.06200000000001</v>
      </c>
      <c r="AE9" s="10">
        <v>232.25</v>
      </c>
      <c r="AF9" s="10">
        <v>151.89500000000001</v>
      </c>
      <c r="AG9" s="10">
        <v>323.54199999999997</v>
      </c>
      <c r="AH9" s="111">
        <v>177.51499999999999</v>
      </c>
      <c r="AI9" s="130"/>
      <c r="AJ9" s="130"/>
      <c r="AK9" s="130"/>
      <c r="AL9" s="130"/>
      <c r="AM9" s="130"/>
      <c r="AN9" s="130"/>
      <c r="AO9" s="130"/>
      <c r="AP9" s="130"/>
      <c r="AQ9" s="130"/>
      <c r="AR9" s="130"/>
      <c r="AS9" s="130"/>
      <c r="AT9" s="130"/>
      <c r="AU9" s="130"/>
      <c r="AV9" s="130"/>
      <c r="AW9" s="130"/>
      <c r="AX9" s="130"/>
      <c r="AY9" s="130"/>
    </row>
    <row r="10" spans="1:51" ht="15" x14ac:dyDescent="0.25">
      <c r="A10" s="143">
        <v>45139</v>
      </c>
      <c r="B10" s="264"/>
      <c r="C10" s="264">
        <v>50</v>
      </c>
      <c r="D10" s="284">
        <v>60</v>
      </c>
      <c r="E10" s="11">
        <v>86.334999999999994</v>
      </c>
      <c r="F10" s="11">
        <v>25.157</v>
      </c>
      <c r="G10" s="11">
        <v>167.18899999999999</v>
      </c>
      <c r="H10" s="10">
        <v>39.142000000000003</v>
      </c>
      <c r="I10" s="10">
        <v>157.035</v>
      </c>
      <c r="J10" s="10">
        <v>57.118000000000002</v>
      </c>
      <c r="K10" s="10">
        <v>72.399000000000001</v>
      </c>
      <c r="L10" s="10">
        <v>118.822</v>
      </c>
      <c r="M10" s="10">
        <v>104.68</v>
      </c>
      <c r="N10" s="10">
        <v>38.61</v>
      </c>
      <c r="O10" s="10">
        <v>35.296999999999997</v>
      </c>
      <c r="P10" s="10">
        <v>39.645000000000003</v>
      </c>
      <c r="Q10" s="10">
        <v>48.290999999999997</v>
      </c>
      <c r="R10" s="10">
        <v>59.131</v>
      </c>
      <c r="S10" s="10">
        <v>73.191000000000003</v>
      </c>
      <c r="T10" s="10">
        <v>29.670999999999999</v>
      </c>
      <c r="U10" s="10">
        <v>32.872</v>
      </c>
      <c r="V10" s="10">
        <v>65.272999999999996</v>
      </c>
      <c r="W10" s="10">
        <v>96.311000000000007</v>
      </c>
      <c r="X10" s="10">
        <v>83.146000000000001</v>
      </c>
      <c r="Y10" s="10">
        <v>152.04300000000001</v>
      </c>
      <c r="Z10" s="10">
        <v>30.181000000000001</v>
      </c>
      <c r="AA10" s="10">
        <v>31.600999999999999</v>
      </c>
      <c r="AB10" s="10">
        <v>93.492999999999995</v>
      </c>
      <c r="AC10" s="10">
        <v>45.191000000000003</v>
      </c>
      <c r="AD10" s="10">
        <v>60.869</v>
      </c>
      <c r="AE10" s="10">
        <v>83.29</v>
      </c>
      <c r="AF10" s="10">
        <v>55.140999999999998</v>
      </c>
      <c r="AG10" s="10">
        <v>98.561000000000007</v>
      </c>
      <c r="AH10" s="111">
        <v>55.622999999999998</v>
      </c>
      <c r="AI10" s="130"/>
      <c r="AJ10" s="130"/>
      <c r="AK10" s="130"/>
      <c r="AL10" s="130"/>
      <c r="AM10" s="130"/>
      <c r="AN10" s="130"/>
      <c r="AO10" s="130"/>
      <c r="AP10" s="130"/>
      <c r="AQ10" s="130"/>
      <c r="AR10" s="130"/>
      <c r="AS10" s="130"/>
      <c r="AT10" s="130"/>
      <c r="AU10" s="130"/>
      <c r="AV10" s="130"/>
      <c r="AW10" s="130"/>
      <c r="AX10" s="130"/>
      <c r="AY10" s="130"/>
    </row>
    <row r="11" spans="1:51" ht="15" x14ac:dyDescent="0.25">
      <c r="A11" s="143">
        <v>45170</v>
      </c>
      <c r="B11" s="264"/>
      <c r="C11" s="264">
        <v>35</v>
      </c>
      <c r="D11" s="284">
        <v>40</v>
      </c>
      <c r="E11" s="11">
        <v>58.917999999999999</v>
      </c>
      <c r="F11" s="11">
        <v>22.158999999999999</v>
      </c>
      <c r="G11" s="11">
        <v>60.078000000000003</v>
      </c>
      <c r="H11" s="10">
        <v>28.577000000000002</v>
      </c>
      <c r="I11" s="10">
        <v>60.426000000000002</v>
      </c>
      <c r="J11" s="10">
        <v>34.164999999999999</v>
      </c>
      <c r="K11" s="10">
        <v>52.22</v>
      </c>
      <c r="L11" s="10">
        <v>48.893000000000001</v>
      </c>
      <c r="M11" s="10">
        <v>68.736999999999995</v>
      </c>
      <c r="N11" s="10">
        <v>37.899000000000001</v>
      </c>
      <c r="O11" s="10">
        <v>24.573</v>
      </c>
      <c r="P11" s="10">
        <v>33.014000000000003</v>
      </c>
      <c r="Q11" s="10">
        <v>37.838000000000001</v>
      </c>
      <c r="R11" s="10">
        <v>44.908000000000001</v>
      </c>
      <c r="S11" s="10">
        <v>37.950000000000003</v>
      </c>
      <c r="T11" s="10">
        <v>24.318000000000001</v>
      </c>
      <c r="U11" s="10">
        <v>26.196999999999999</v>
      </c>
      <c r="V11" s="10">
        <v>45.204000000000001</v>
      </c>
      <c r="W11" s="10">
        <v>42.05</v>
      </c>
      <c r="X11" s="10">
        <v>43.372</v>
      </c>
      <c r="Y11" s="10">
        <v>61.445</v>
      </c>
      <c r="Z11" s="10">
        <v>20.742999999999999</v>
      </c>
      <c r="AA11" s="10">
        <v>30.849</v>
      </c>
      <c r="AB11" s="10">
        <v>60.094000000000001</v>
      </c>
      <c r="AC11" s="10">
        <v>28.292999999999999</v>
      </c>
      <c r="AD11" s="10">
        <v>50.448999999999998</v>
      </c>
      <c r="AE11" s="10">
        <v>55.180999999999997</v>
      </c>
      <c r="AF11" s="10">
        <v>32.527999999999999</v>
      </c>
      <c r="AG11" s="10">
        <v>58.046999999999997</v>
      </c>
      <c r="AH11" s="111">
        <v>34.127000000000002</v>
      </c>
      <c r="AI11" s="130"/>
      <c r="AJ11" s="130"/>
      <c r="AK11" s="130"/>
      <c r="AL11" s="130"/>
      <c r="AM11" s="130"/>
      <c r="AN11" s="130"/>
      <c r="AO11" s="130"/>
      <c r="AP11" s="130"/>
      <c r="AQ11" s="130"/>
      <c r="AR11" s="130"/>
      <c r="AS11" s="130"/>
      <c r="AT11" s="130"/>
      <c r="AU11" s="130"/>
      <c r="AV11" s="130"/>
      <c r="AW11" s="130"/>
      <c r="AX11" s="130"/>
      <c r="AY11" s="130"/>
    </row>
    <row r="12" spans="1:51" ht="15" x14ac:dyDescent="0.25">
      <c r="A12" s="143">
        <v>45200</v>
      </c>
      <c r="B12" s="264"/>
      <c r="C12" s="264">
        <v>44</v>
      </c>
      <c r="D12" s="284">
        <v>52</v>
      </c>
      <c r="E12" s="11">
        <v>53.207000000000001</v>
      </c>
      <c r="F12" s="11">
        <v>29.658000000000001</v>
      </c>
      <c r="G12" s="11">
        <v>67.522999999999996</v>
      </c>
      <c r="H12" s="10">
        <v>67.635000000000005</v>
      </c>
      <c r="I12" s="10">
        <v>71.180999999999997</v>
      </c>
      <c r="J12" s="10">
        <v>48.097999999999999</v>
      </c>
      <c r="K12" s="10">
        <v>71.834000000000003</v>
      </c>
      <c r="L12" s="10">
        <v>66.239000000000004</v>
      </c>
      <c r="M12" s="10">
        <v>64.507999999999996</v>
      </c>
      <c r="N12" s="10">
        <v>52.143999999999998</v>
      </c>
      <c r="O12" s="10">
        <v>35.551000000000002</v>
      </c>
      <c r="P12" s="10">
        <v>47.756999999999998</v>
      </c>
      <c r="Q12" s="10">
        <v>42.375</v>
      </c>
      <c r="R12" s="10">
        <v>60.002000000000002</v>
      </c>
      <c r="S12" s="10">
        <v>50.228999999999999</v>
      </c>
      <c r="T12" s="10">
        <v>54.923999999999999</v>
      </c>
      <c r="U12" s="10">
        <v>63.378</v>
      </c>
      <c r="V12" s="10">
        <v>51.167000000000002</v>
      </c>
      <c r="W12" s="10">
        <v>59.878</v>
      </c>
      <c r="X12" s="10">
        <v>47.423999999999999</v>
      </c>
      <c r="Y12" s="10">
        <v>77.534999999999997</v>
      </c>
      <c r="Z12" s="10">
        <v>32.619</v>
      </c>
      <c r="AA12" s="10">
        <v>63.225000000000001</v>
      </c>
      <c r="AB12" s="10">
        <v>133.48599999999999</v>
      </c>
      <c r="AC12" s="10">
        <v>48.895000000000003</v>
      </c>
      <c r="AD12" s="10">
        <v>106.44499999999999</v>
      </c>
      <c r="AE12" s="10">
        <v>89.715999999999994</v>
      </c>
      <c r="AF12" s="10">
        <v>52.921999999999997</v>
      </c>
      <c r="AG12" s="10">
        <v>71.168999999999997</v>
      </c>
      <c r="AH12" s="111">
        <v>43.951999999999998</v>
      </c>
      <c r="AI12" s="130"/>
      <c r="AJ12" s="130"/>
      <c r="AK12" s="130"/>
      <c r="AL12" s="130"/>
      <c r="AM12" s="130"/>
      <c r="AN12" s="130"/>
      <c r="AO12" s="130"/>
      <c r="AP12" s="130"/>
      <c r="AQ12" s="130"/>
      <c r="AR12" s="130"/>
      <c r="AS12" s="130"/>
      <c r="AT12" s="130"/>
      <c r="AU12" s="130"/>
      <c r="AV12" s="130"/>
      <c r="AW12" s="130"/>
      <c r="AX12" s="130"/>
      <c r="AY12" s="130"/>
    </row>
    <row r="13" spans="1:51" ht="15" x14ac:dyDescent="0.25">
      <c r="A13" s="143">
        <v>45231</v>
      </c>
      <c r="B13" s="264"/>
      <c r="C13" s="264">
        <v>46</v>
      </c>
      <c r="D13" s="284">
        <v>49</v>
      </c>
      <c r="E13" s="11">
        <v>62.561</v>
      </c>
      <c r="F13" s="11">
        <v>37.668999999999997</v>
      </c>
      <c r="G13" s="11">
        <v>61.448999999999998</v>
      </c>
      <c r="H13" s="10">
        <v>57.25</v>
      </c>
      <c r="I13" s="10">
        <v>68.024000000000001</v>
      </c>
      <c r="J13" s="10">
        <v>56.631</v>
      </c>
      <c r="K13" s="10">
        <v>54.030999999999999</v>
      </c>
      <c r="L13" s="10">
        <v>60.654000000000003</v>
      </c>
      <c r="M13" s="10">
        <v>61.91</v>
      </c>
      <c r="N13" s="10">
        <v>49.381</v>
      </c>
      <c r="O13" s="10">
        <v>48.786000000000001</v>
      </c>
      <c r="P13" s="10">
        <v>44.734999999999999</v>
      </c>
      <c r="Q13" s="10">
        <v>48.268999999999998</v>
      </c>
      <c r="R13" s="10">
        <v>84.135999999999996</v>
      </c>
      <c r="S13" s="10">
        <v>51.061</v>
      </c>
      <c r="T13" s="10">
        <v>47.966000000000001</v>
      </c>
      <c r="U13" s="10">
        <v>53.151000000000003</v>
      </c>
      <c r="V13" s="10">
        <v>55.475000000000001</v>
      </c>
      <c r="W13" s="10">
        <v>62.066000000000003</v>
      </c>
      <c r="X13" s="10">
        <v>52.530999999999999</v>
      </c>
      <c r="Y13" s="10">
        <v>70.91</v>
      </c>
      <c r="Z13" s="10">
        <v>45.924999999999997</v>
      </c>
      <c r="AA13" s="10">
        <v>49.21</v>
      </c>
      <c r="AB13" s="10">
        <v>76.284999999999997</v>
      </c>
      <c r="AC13" s="10">
        <v>46.261000000000003</v>
      </c>
      <c r="AD13" s="10">
        <v>104.56699999999999</v>
      </c>
      <c r="AE13" s="10">
        <v>75.018000000000001</v>
      </c>
      <c r="AF13" s="10">
        <v>55.752000000000002</v>
      </c>
      <c r="AG13" s="10">
        <v>62.776000000000003</v>
      </c>
      <c r="AH13" s="111">
        <v>52.204000000000001</v>
      </c>
      <c r="AI13" s="130"/>
      <c r="AJ13" s="130"/>
      <c r="AK13" s="130"/>
      <c r="AL13" s="130"/>
      <c r="AM13" s="130"/>
      <c r="AN13" s="130"/>
      <c r="AO13" s="130"/>
      <c r="AP13" s="130"/>
      <c r="AQ13" s="130"/>
      <c r="AR13" s="130"/>
      <c r="AS13" s="130"/>
      <c r="AT13" s="130"/>
      <c r="AU13" s="130"/>
      <c r="AV13" s="130"/>
      <c r="AW13" s="130"/>
      <c r="AX13" s="130"/>
      <c r="AY13" s="130"/>
    </row>
    <row r="14" spans="1:51" ht="15" x14ac:dyDescent="0.25">
      <c r="A14" s="143">
        <v>45261</v>
      </c>
      <c r="B14" s="264"/>
      <c r="C14" s="264">
        <v>33</v>
      </c>
      <c r="D14" s="284">
        <v>34</v>
      </c>
      <c r="E14" s="11">
        <v>53.557000000000002</v>
      </c>
      <c r="F14" s="11">
        <v>31.309000000000001</v>
      </c>
      <c r="G14" s="11">
        <v>52.250999999999998</v>
      </c>
      <c r="H14" s="10">
        <v>46.122</v>
      </c>
      <c r="I14" s="10">
        <v>68.564999999999998</v>
      </c>
      <c r="J14" s="10">
        <v>55.558999999999997</v>
      </c>
      <c r="K14" s="10">
        <v>44.02</v>
      </c>
      <c r="L14" s="10">
        <v>54.472000000000001</v>
      </c>
      <c r="M14" s="10">
        <v>55.832000000000001</v>
      </c>
      <c r="N14" s="10">
        <v>41.057000000000002</v>
      </c>
      <c r="O14" s="10">
        <v>40.692999999999998</v>
      </c>
      <c r="P14" s="10">
        <v>38.154000000000003</v>
      </c>
      <c r="Q14" s="10">
        <v>42.878</v>
      </c>
      <c r="R14" s="10">
        <v>52.576000000000001</v>
      </c>
      <c r="S14" s="10">
        <v>45.942999999999998</v>
      </c>
      <c r="T14" s="10">
        <v>40.719000000000001</v>
      </c>
      <c r="U14" s="10">
        <v>39.945</v>
      </c>
      <c r="V14" s="10">
        <v>46.32</v>
      </c>
      <c r="W14" s="10">
        <v>51.472999999999999</v>
      </c>
      <c r="X14" s="10">
        <v>46.156999999999996</v>
      </c>
      <c r="Y14" s="10">
        <v>60.470999999999997</v>
      </c>
      <c r="Z14" s="10">
        <v>39.274000000000001</v>
      </c>
      <c r="AA14" s="10">
        <v>39.780999999999999</v>
      </c>
      <c r="AB14" s="10">
        <v>60.335000000000001</v>
      </c>
      <c r="AC14" s="10">
        <v>40.012</v>
      </c>
      <c r="AD14" s="10">
        <v>67.037000000000006</v>
      </c>
      <c r="AE14" s="10">
        <v>68.602999999999994</v>
      </c>
      <c r="AF14" s="10">
        <v>46.191000000000003</v>
      </c>
      <c r="AG14" s="10">
        <v>54.83</v>
      </c>
      <c r="AH14" s="111">
        <v>45.871000000000002</v>
      </c>
      <c r="AI14" s="130"/>
      <c r="AJ14" s="130"/>
      <c r="AK14" s="130"/>
      <c r="AL14" s="130"/>
      <c r="AM14" s="130"/>
      <c r="AN14" s="130"/>
      <c r="AO14" s="130"/>
      <c r="AP14" s="130"/>
      <c r="AQ14" s="130"/>
      <c r="AR14" s="130"/>
      <c r="AS14" s="130"/>
      <c r="AT14" s="130"/>
      <c r="AU14" s="130"/>
      <c r="AV14" s="130"/>
      <c r="AW14" s="130"/>
      <c r="AX14" s="130"/>
      <c r="AY14" s="130"/>
    </row>
    <row r="15" spans="1:51" ht="15" x14ac:dyDescent="0.25">
      <c r="A15" s="143">
        <v>45292</v>
      </c>
      <c r="B15" s="264"/>
      <c r="C15" s="264">
        <v>40</v>
      </c>
      <c r="D15" s="284">
        <v>42</v>
      </c>
      <c r="E15" s="11">
        <v>47.554000000000002</v>
      </c>
      <c r="F15" s="11">
        <v>27.548999999999999</v>
      </c>
      <c r="G15" s="11">
        <v>47.234999999999999</v>
      </c>
      <c r="H15" s="10">
        <v>42.920999999999999</v>
      </c>
      <c r="I15" s="10">
        <v>57.113999999999997</v>
      </c>
      <c r="J15" s="10">
        <v>70.388000000000005</v>
      </c>
      <c r="K15" s="10">
        <v>38.930999999999997</v>
      </c>
      <c r="L15" s="10">
        <v>48.862000000000002</v>
      </c>
      <c r="M15" s="10">
        <v>50.59</v>
      </c>
      <c r="N15" s="10">
        <v>36.893999999999998</v>
      </c>
      <c r="O15" s="10">
        <v>33.106999999999999</v>
      </c>
      <c r="P15" s="10">
        <v>33.68</v>
      </c>
      <c r="Q15" s="10">
        <v>39.274000000000001</v>
      </c>
      <c r="R15" s="10">
        <v>46.366</v>
      </c>
      <c r="S15" s="10">
        <v>46.866</v>
      </c>
      <c r="T15" s="10">
        <v>38.368000000000002</v>
      </c>
      <c r="U15" s="10">
        <v>34.301000000000002</v>
      </c>
      <c r="V15" s="10">
        <v>42.654000000000003</v>
      </c>
      <c r="W15" s="10">
        <v>45.374000000000002</v>
      </c>
      <c r="X15" s="10">
        <v>42.354999999999997</v>
      </c>
      <c r="Y15" s="10">
        <v>56.86</v>
      </c>
      <c r="Z15" s="10">
        <v>31.234999999999999</v>
      </c>
      <c r="AA15" s="10">
        <v>36.402000000000001</v>
      </c>
      <c r="AB15" s="10">
        <v>56.212000000000003</v>
      </c>
      <c r="AC15" s="10">
        <v>36.442</v>
      </c>
      <c r="AD15" s="10">
        <v>56.116</v>
      </c>
      <c r="AE15" s="10">
        <v>60.286999999999999</v>
      </c>
      <c r="AF15" s="10">
        <v>41.265000000000001</v>
      </c>
      <c r="AG15" s="10">
        <v>49.097999999999999</v>
      </c>
      <c r="AH15" s="111">
        <v>40.112000000000002</v>
      </c>
      <c r="AI15" s="130"/>
      <c r="AJ15" s="130"/>
      <c r="AK15" s="130"/>
      <c r="AL15" s="130"/>
      <c r="AM15" s="130"/>
      <c r="AN15" s="130"/>
      <c r="AO15" s="130"/>
      <c r="AP15" s="130"/>
      <c r="AQ15" s="130"/>
      <c r="AR15" s="130"/>
      <c r="AS15" s="130"/>
      <c r="AT15" s="130"/>
      <c r="AU15" s="130"/>
      <c r="AV15" s="130"/>
      <c r="AW15" s="130"/>
      <c r="AX15" s="130"/>
      <c r="AY15" s="130"/>
    </row>
    <row r="16" spans="1:51" ht="15" x14ac:dyDescent="0.25">
      <c r="A16" s="143">
        <v>45323</v>
      </c>
      <c r="B16" s="264"/>
      <c r="C16" s="264">
        <v>42</v>
      </c>
      <c r="D16" s="284">
        <v>43</v>
      </c>
      <c r="E16" s="11">
        <v>51.25</v>
      </c>
      <c r="F16" s="11">
        <v>30.606000000000002</v>
      </c>
      <c r="G16" s="11">
        <v>46.862000000000002</v>
      </c>
      <c r="H16" s="10">
        <v>60.07</v>
      </c>
      <c r="I16" s="10">
        <v>70.504999999999995</v>
      </c>
      <c r="J16" s="10">
        <v>53.737000000000002</v>
      </c>
      <c r="K16" s="10">
        <v>38.168999999999997</v>
      </c>
      <c r="L16" s="10">
        <v>50.323999999999998</v>
      </c>
      <c r="M16" s="10">
        <v>57.222999999999999</v>
      </c>
      <c r="N16" s="10">
        <v>35.469000000000001</v>
      </c>
      <c r="O16" s="10">
        <v>33.588000000000001</v>
      </c>
      <c r="P16" s="10">
        <v>44.664999999999999</v>
      </c>
      <c r="Q16" s="10">
        <v>41.31</v>
      </c>
      <c r="R16" s="10">
        <v>44.457999999999998</v>
      </c>
      <c r="S16" s="10">
        <v>45.793999999999997</v>
      </c>
      <c r="T16" s="10">
        <v>41.805999999999997</v>
      </c>
      <c r="U16" s="10">
        <v>32.234000000000002</v>
      </c>
      <c r="V16" s="10">
        <v>46.356000000000002</v>
      </c>
      <c r="W16" s="10">
        <v>44.372999999999998</v>
      </c>
      <c r="X16" s="10">
        <v>45.497999999999998</v>
      </c>
      <c r="Y16" s="10">
        <v>56.826000000000001</v>
      </c>
      <c r="Z16" s="10">
        <v>33.368000000000002</v>
      </c>
      <c r="AA16" s="10">
        <v>46.25</v>
      </c>
      <c r="AB16" s="10">
        <v>67.510000000000005</v>
      </c>
      <c r="AC16" s="10">
        <v>50.396999999999998</v>
      </c>
      <c r="AD16" s="10">
        <v>99.024000000000001</v>
      </c>
      <c r="AE16" s="10">
        <v>62.773000000000003</v>
      </c>
      <c r="AF16" s="10">
        <v>43.268000000000001</v>
      </c>
      <c r="AG16" s="10">
        <v>48.872999999999998</v>
      </c>
      <c r="AH16" s="111">
        <v>46.31</v>
      </c>
      <c r="AI16" s="130"/>
      <c r="AJ16" s="130"/>
      <c r="AK16" s="130"/>
      <c r="AL16" s="130"/>
      <c r="AM16" s="130"/>
      <c r="AN16" s="130"/>
      <c r="AO16" s="130"/>
      <c r="AP16" s="130"/>
      <c r="AQ16" s="130"/>
      <c r="AR16" s="130"/>
      <c r="AS16" s="130"/>
      <c r="AT16" s="130"/>
      <c r="AU16" s="130"/>
      <c r="AV16" s="130"/>
      <c r="AW16" s="130"/>
      <c r="AX16" s="130"/>
      <c r="AY16" s="130"/>
    </row>
    <row r="17" spans="1:51" ht="15" x14ac:dyDescent="0.25">
      <c r="A17" s="143">
        <v>45352</v>
      </c>
      <c r="B17" s="264"/>
      <c r="C17" s="264">
        <v>68</v>
      </c>
      <c r="D17" s="284">
        <v>85</v>
      </c>
      <c r="E17" s="11">
        <v>126.932</v>
      </c>
      <c r="F17" s="11">
        <v>92.337999999999994</v>
      </c>
      <c r="G17" s="11">
        <v>108.408</v>
      </c>
      <c r="H17" s="10">
        <v>117.217</v>
      </c>
      <c r="I17" s="10">
        <v>103.386</v>
      </c>
      <c r="J17" s="10">
        <v>108.691</v>
      </c>
      <c r="K17" s="10">
        <v>85.129000000000005</v>
      </c>
      <c r="L17" s="10">
        <v>89.846000000000004</v>
      </c>
      <c r="M17" s="10">
        <v>80.873000000000005</v>
      </c>
      <c r="N17" s="10">
        <v>69.944000000000003</v>
      </c>
      <c r="O17" s="10">
        <v>57.332000000000001</v>
      </c>
      <c r="P17" s="10">
        <v>69.685000000000002</v>
      </c>
      <c r="Q17" s="10">
        <v>105.986</v>
      </c>
      <c r="R17" s="10">
        <v>90.034000000000006</v>
      </c>
      <c r="S17" s="10">
        <v>71.855999999999995</v>
      </c>
      <c r="T17" s="10">
        <v>98.688000000000002</v>
      </c>
      <c r="U17" s="10">
        <v>53.048000000000002</v>
      </c>
      <c r="V17" s="10">
        <v>85.277000000000001</v>
      </c>
      <c r="W17" s="10">
        <v>68.894999999999996</v>
      </c>
      <c r="X17" s="10">
        <v>74.846999999999994</v>
      </c>
      <c r="Y17" s="10">
        <v>111.182</v>
      </c>
      <c r="Z17" s="10">
        <v>64.650999999999996</v>
      </c>
      <c r="AA17" s="10">
        <v>74.218999999999994</v>
      </c>
      <c r="AB17" s="10">
        <v>112.176</v>
      </c>
      <c r="AC17" s="10">
        <v>91.543000000000006</v>
      </c>
      <c r="AD17" s="10">
        <v>344.65600000000001</v>
      </c>
      <c r="AE17" s="10">
        <v>85.176000000000002</v>
      </c>
      <c r="AF17" s="10">
        <v>77.489000000000004</v>
      </c>
      <c r="AG17" s="10">
        <v>109.033</v>
      </c>
      <c r="AH17" s="111">
        <v>63.115000000000002</v>
      </c>
      <c r="AI17" s="130"/>
      <c r="AJ17" s="130"/>
      <c r="AK17" s="130"/>
      <c r="AL17" s="130"/>
      <c r="AM17" s="130"/>
      <c r="AN17" s="130"/>
      <c r="AO17" s="130"/>
      <c r="AP17" s="130"/>
      <c r="AQ17" s="130"/>
      <c r="AR17" s="130"/>
      <c r="AS17" s="130"/>
      <c r="AT17" s="130"/>
      <c r="AU17" s="130"/>
      <c r="AV17" s="130"/>
      <c r="AW17" s="130"/>
      <c r="AX17" s="130"/>
      <c r="AY17" s="130"/>
    </row>
    <row r="18" spans="1:51" ht="15" x14ac:dyDescent="0.25">
      <c r="A18" s="143">
        <v>45383</v>
      </c>
      <c r="B18" s="264"/>
      <c r="C18" s="264">
        <v>91</v>
      </c>
      <c r="D18" s="284">
        <v>111</v>
      </c>
      <c r="E18" s="11">
        <v>129.184</v>
      </c>
      <c r="F18" s="11">
        <v>159.917</v>
      </c>
      <c r="G18" s="11">
        <v>143.126</v>
      </c>
      <c r="H18" s="10">
        <v>100.72499999999999</v>
      </c>
      <c r="I18" s="10">
        <v>160.702</v>
      </c>
      <c r="J18" s="10">
        <v>132.48099999999999</v>
      </c>
      <c r="K18" s="10">
        <v>148.37799999999999</v>
      </c>
      <c r="L18" s="10">
        <v>117.688</v>
      </c>
      <c r="M18" s="10">
        <v>118.545</v>
      </c>
      <c r="N18" s="10">
        <v>105.197</v>
      </c>
      <c r="O18" s="10">
        <v>89.028999999999996</v>
      </c>
      <c r="P18" s="10">
        <v>95.715000000000003</v>
      </c>
      <c r="Q18" s="10">
        <v>157.48699999999999</v>
      </c>
      <c r="R18" s="10">
        <v>127.44499999999999</v>
      </c>
      <c r="S18" s="10">
        <v>135</v>
      </c>
      <c r="T18" s="10">
        <v>97.525999999999996</v>
      </c>
      <c r="U18" s="10">
        <v>56.720999999999997</v>
      </c>
      <c r="V18" s="10">
        <v>125.47199999999999</v>
      </c>
      <c r="W18" s="10">
        <v>92.206000000000003</v>
      </c>
      <c r="X18" s="10">
        <v>210.20599999999999</v>
      </c>
      <c r="Y18" s="10">
        <v>186.23500000000001</v>
      </c>
      <c r="Z18" s="10">
        <v>68.364999999999995</v>
      </c>
      <c r="AA18" s="10">
        <v>98.114999999999995</v>
      </c>
      <c r="AB18" s="10">
        <v>119.43600000000001</v>
      </c>
      <c r="AC18" s="10">
        <v>143.24100000000001</v>
      </c>
      <c r="AD18" s="10">
        <v>554.05899999999997</v>
      </c>
      <c r="AE18" s="10">
        <v>111.289</v>
      </c>
      <c r="AF18" s="10">
        <v>275.12599999999998</v>
      </c>
      <c r="AG18" s="10">
        <v>135.55199999999999</v>
      </c>
      <c r="AH18" s="111">
        <v>82.944999999999993</v>
      </c>
      <c r="AI18" s="130"/>
      <c r="AJ18" s="130"/>
      <c r="AK18" s="130"/>
      <c r="AL18" s="130"/>
      <c r="AM18" s="130"/>
      <c r="AN18" s="130"/>
      <c r="AO18" s="130"/>
      <c r="AP18" s="130"/>
      <c r="AQ18" s="130"/>
      <c r="AR18" s="130"/>
      <c r="AS18" s="130"/>
      <c r="AT18" s="130"/>
      <c r="AU18" s="130"/>
      <c r="AV18" s="130"/>
      <c r="AW18" s="130"/>
      <c r="AX18" s="130"/>
      <c r="AY18" s="130"/>
    </row>
    <row r="19" spans="1:51" ht="15" x14ac:dyDescent="0.25">
      <c r="A19" s="143">
        <v>45413</v>
      </c>
      <c r="B19" s="264"/>
      <c r="C19" s="264">
        <v>165</v>
      </c>
      <c r="D19" s="284">
        <v>239</v>
      </c>
      <c r="E19" s="11">
        <v>215.19499999999999</v>
      </c>
      <c r="F19" s="11">
        <v>312.05</v>
      </c>
      <c r="G19" s="11">
        <v>244.221</v>
      </c>
      <c r="H19" s="10">
        <v>168.33699999999999</v>
      </c>
      <c r="I19" s="10">
        <v>258.786</v>
      </c>
      <c r="J19" s="10">
        <v>443.23099999999999</v>
      </c>
      <c r="K19" s="10">
        <v>228.57</v>
      </c>
      <c r="L19" s="10">
        <v>357.12</v>
      </c>
      <c r="M19" s="10">
        <v>195.60400000000001</v>
      </c>
      <c r="N19" s="10">
        <v>171.66900000000001</v>
      </c>
      <c r="O19" s="10">
        <v>66.674999999999997</v>
      </c>
      <c r="P19" s="10">
        <v>89.471999999999994</v>
      </c>
      <c r="Q19" s="10">
        <v>137.54</v>
      </c>
      <c r="R19" s="10">
        <v>270.37299999999999</v>
      </c>
      <c r="S19" s="10">
        <v>292.33100000000002</v>
      </c>
      <c r="T19" s="10">
        <v>203.13200000000001</v>
      </c>
      <c r="U19" s="10">
        <v>138.18700000000001</v>
      </c>
      <c r="V19" s="10">
        <v>202.989</v>
      </c>
      <c r="W19" s="10">
        <v>69.034999999999997</v>
      </c>
      <c r="X19" s="10">
        <v>367.69</v>
      </c>
      <c r="Y19" s="10">
        <v>226.673</v>
      </c>
      <c r="Z19" s="10">
        <v>87.843999999999994</v>
      </c>
      <c r="AA19" s="10">
        <v>231.518</v>
      </c>
      <c r="AB19" s="10">
        <v>263.22399999999999</v>
      </c>
      <c r="AC19" s="10">
        <v>397.1</v>
      </c>
      <c r="AD19" s="10">
        <v>586.91399999999999</v>
      </c>
      <c r="AE19" s="10">
        <v>303.90199999999999</v>
      </c>
      <c r="AF19" s="10">
        <v>181.83</v>
      </c>
      <c r="AG19" s="10">
        <v>185.542</v>
      </c>
      <c r="AH19" s="111">
        <v>109.47499999999999</v>
      </c>
      <c r="AI19" s="130"/>
      <c r="AJ19" s="130"/>
      <c r="AK19" s="130"/>
      <c r="AL19" s="130"/>
      <c r="AM19" s="130"/>
      <c r="AN19" s="130"/>
      <c r="AO19" s="130"/>
      <c r="AP19" s="130"/>
      <c r="AQ19" s="130"/>
      <c r="AR19" s="130"/>
      <c r="AS19" s="130"/>
      <c r="AT19" s="130"/>
      <c r="AU19" s="130"/>
      <c r="AV19" s="130"/>
      <c r="AW19" s="130"/>
      <c r="AX19" s="130"/>
      <c r="AY19" s="130"/>
    </row>
    <row r="20" spans="1:51" ht="15" x14ac:dyDescent="0.25">
      <c r="A20" s="143">
        <v>45444</v>
      </c>
      <c r="B20" s="264"/>
      <c r="C20" s="264">
        <v>249</v>
      </c>
      <c r="D20" s="284">
        <v>389</v>
      </c>
      <c r="E20" s="11">
        <v>80.927999999999997</v>
      </c>
      <c r="F20" s="11">
        <v>487.01900000000001</v>
      </c>
      <c r="G20" s="11">
        <v>189.52600000000001</v>
      </c>
      <c r="H20" s="10">
        <v>634.65499999999997</v>
      </c>
      <c r="I20" s="10">
        <v>694.80700000000002</v>
      </c>
      <c r="J20" s="10">
        <v>824.62400000000002</v>
      </c>
      <c r="K20" s="10">
        <v>432.30399999999997</v>
      </c>
      <c r="L20" s="10">
        <v>759.61400000000003</v>
      </c>
      <c r="M20" s="10">
        <v>243.09299999999999</v>
      </c>
      <c r="N20" s="10">
        <v>159.899</v>
      </c>
      <c r="O20" s="10">
        <v>209.77099999999999</v>
      </c>
      <c r="P20" s="10">
        <v>276.27</v>
      </c>
      <c r="Q20" s="10">
        <v>266.29399999999998</v>
      </c>
      <c r="R20" s="10">
        <v>489.61099999999999</v>
      </c>
      <c r="S20" s="10">
        <v>320.50200000000001</v>
      </c>
      <c r="T20" s="10">
        <v>75.843000000000004</v>
      </c>
      <c r="U20" s="10">
        <v>342.10199999999998</v>
      </c>
      <c r="V20" s="10">
        <v>556.02</v>
      </c>
      <c r="W20" s="10">
        <v>305.15499999999997</v>
      </c>
      <c r="X20" s="10">
        <v>711.423</v>
      </c>
      <c r="Y20" s="10">
        <v>214.596</v>
      </c>
      <c r="Z20" s="10">
        <v>104.197</v>
      </c>
      <c r="AA20" s="10">
        <v>516.77</v>
      </c>
      <c r="AB20" s="10">
        <v>361.166</v>
      </c>
      <c r="AC20" s="10">
        <v>442.84800000000001</v>
      </c>
      <c r="AD20" s="10">
        <v>880.42100000000005</v>
      </c>
      <c r="AE20" s="10">
        <v>477.02600000000001</v>
      </c>
      <c r="AF20" s="10">
        <v>355.584</v>
      </c>
      <c r="AG20" s="10">
        <v>409.74700000000001</v>
      </c>
      <c r="AH20" s="111">
        <v>404.185</v>
      </c>
      <c r="AI20" s="130"/>
      <c r="AJ20" s="130"/>
      <c r="AK20" s="130"/>
      <c r="AL20" s="130"/>
      <c r="AM20" s="130"/>
      <c r="AN20" s="130"/>
      <c r="AO20" s="130"/>
      <c r="AP20" s="130"/>
      <c r="AQ20" s="130"/>
      <c r="AR20" s="130"/>
      <c r="AS20" s="130"/>
      <c r="AT20" s="130"/>
      <c r="AU20" s="130"/>
      <c r="AV20" s="130"/>
      <c r="AW20" s="130"/>
      <c r="AX20" s="130"/>
      <c r="AY20" s="130"/>
    </row>
    <row r="21" spans="1:51" ht="15" x14ac:dyDescent="0.25">
      <c r="A21" s="143">
        <v>45474</v>
      </c>
      <c r="B21" s="264"/>
      <c r="C21" s="264">
        <v>92</v>
      </c>
      <c r="D21" s="284">
        <v>161</v>
      </c>
      <c r="E21" s="11">
        <v>42.503</v>
      </c>
      <c r="F21" s="11">
        <v>266.92899999999997</v>
      </c>
      <c r="G21" s="11">
        <v>37.194000000000003</v>
      </c>
      <c r="H21" s="10">
        <v>576.12199999999996</v>
      </c>
      <c r="I21" s="10">
        <v>318.50700000000001</v>
      </c>
      <c r="J21" s="10">
        <v>345.19299999999998</v>
      </c>
      <c r="K21" s="10">
        <v>422.44600000000003</v>
      </c>
      <c r="L21" s="10">
        <v>394.01100000000002</v>
      </c>
      <c r="M21" s="10">
        <v>75.061999999999998</v>
      </c>
      <c r="N21" s="10">
        <v>42.850999999999999</v>
      </c>
      <c r="O21" s="10">
        <v>88.102999999999994</v>
      </c>
      <c r="P21" s="10">
        <v>106.276</v>
      </c>
      <c r="Q21" s="10">
        <v>187.976</v>
      </c>
      <c r="R21" s="10">
        <v>312.86200000000002</v>
      </c>
      <c r="S21" s="10">
        <v>82.537000000000006</v>
      </c>
      <c r="T21" s="10">
        <v>10.920999999999999</v>
      </c>
      <c r="U21" s="10">
        <v>235.54900000000001</v>
      </c>
      <c r="V21" s="10">
        <v>402.16699999999997</v>
      </c>
      <c r="W21" s="10">
        <v>210.75200000000001</v>
      </c>
      <c r="X21" s="10">
        <v>817.94600000000003</v>
      </c>
      <c r="Y21" s="10">
        <v>82.04</v>
      </c>
      <c r="Z21" s="10">
        <v>40.264000000000003</v>
      </c>
      <c r="AA21" s="10">
        <v>301.11799999999999</v>
      </c>
      <c r="AB21" s="10">
        <v>156.90600000000001</v>
      </c>
      <c r="AC21" s="10">
        <v>127.551</v>
      </c>
      <c r="AD21" s="10">
        <v>417.976</v>
      </c>
      <c r="AE21" s="10">
        <v>203.15</v>
      </c>
      <c r="AF21" s="10">
        <v>252.50200000000001</v>
      </c>
      <c r="AG21" s="10">
        <v>192.035</v>
      </c>
      <c r="AH21" s="111">
        <v>200.40899999999999</v>
      </c>
      <c r="AI21" s="130"/>
      <c r="AJ21" s="130"/>
      <c r="AK21" s="130"/>
      <c r="AL21" s="130"/>
      <c r="AM21" s="130"/>
      <c r="AN21" s="130"/>
      <c r="AO21" s="130"/>
      <c r="AP21" s="130"/>
      <c r="AQ21" s="130"/>
      <c r="AR21" s="130"/>
      <c r="AS21" s="130"/>
      <c r="AT21" s="130"/>
      <c r="AU21" s="130"/>
      <c r="AV21" s="130"/>
      <c r="AW21" s="130"/>
      <c r="AX21" s="130"/>
      <c r="AY21" s="130"/>
    </row>
    <row r="22" spans="1:51" ht="15" x14ac:dyDescent="0.25">
      <c r="A22" s="143">
        <v>45505</v>
      </c>
      <c r="B22" s="264"/>
      <c r="C22" s="264">
        <v>45</v>
      </c>
      <c r="D22" s="284">
        <v>66</v>
      </c>
      <c r="E22" s="11">
        <v>28.225000000000001</v>
      </c>
      <c r="F22" s="11">
        <v>200.077</v>
      </c>
      <c r="G22" s="11">
        <v>33.326999999999998</v>
      </c>
      <c r="H22" s="10">
        <v>179.96199999999999</v>
      </c>
      <c r="I22" s="10">
        <v>102.795</v>
      </c>
      <c r="J22" s="10">
        <v>170.36799999999999</v>
      </c>
      <c r="K22" s="10">
        <v>134.59899999999999</v>
      </c>
      <c r="L22" s="10">
        <v>134.191</v>
      </c>
      <c r="M22" s="10">
        <v>43.44</v>
      </c>
      <c r="N22" s="10">
        <v>26.984000000000002</v>
      </c>
      <c r="O22" s="10">
        <v>39.542999999999999</v>
      </c>
      <c r="P22" s="10">
        <v>43.212000000000003</v>
      </c>
      <c r="Q22" s="10">
        <v>74.528000000000006</v>
      </c>
      <c r="R22" s="10">
        <v>98.429000000000002</v>
      </c>
      <c r="S22" s="10">
        <v>49.158000000000001</v>
      </c>
      <c r="T22" s="10">
        <v>29.181000000000001</v>
      </c>
      <c r="U22" s="10">
        <v>71.472999999999999</v>
      </c>
      <c r="V22" s="10">
        <v>124.81699999999999</v>
      </c>
      <c r="W22" s="10">
        <v>69.375</v>
      </c>
      <c r="X22" s="10">
        <v>214.215</v>
      </c>
      <c r="Y22" s="10">
        <v>42.42</v>
      </c>
      <c r="Z22" s="10">
        <v>25.79</v>
      </c>
      <c r="AA22" s="10">
        <v>110.602</v>
      </c>
      <c r="AB22" s="10">
        <v>60.302999999999997</v>
      </c>
      <c r="AC22" s="10">
        <v>63.725999999999999</v>
      </c>
      <c r="AD22" s="10">
        <v>148.88499999999999</v>
      </c>
      <c r="AE22" s="10">
        <v>76.518000000000001</v>
      </c>
      <c r="AF22" s="10">
        <v>95.052999999999997</v>
      </c>
      <c r="AG22" s="10">
        <v>71.691000000000003</v>
      </c>
      <c r="AH22" s="111">
        <v>90.605999999999995</v>
      </c>
      <c r="AI22" s="130"/>
      <c r="AJ22" s="130"/>
      <c r="AK22" s="130"/>
      <c r="AL22" s="130"/>
      <c r="AM22" s="130"/>
      <c r="AN22" s="130"/>
      <c r="AO22" s="130"/>
      <c r="AP22" s="130"/>
      <c r="AQ22" s="130"/>
      <c r="AR22" s="130"/>
      <c r="AS22" s="130"/>
      <c r="AT22" s="130"/>
      <c r="AU22" s="130"/>
      <c r="AV22" s="130"/>
      <c r="AW22" s="130"/>
      <c r="AX22" s="130"/>
      <c r="AY22" s="130"/>
    </row>
    <row r="23" spans="1:51" ht="15" x14ac:dyDescent="0.25">
      <c r="A23" s="143">
        <v>45536</v>
      </c>
      <c r="B23" s="264"/>
      <c r="C23" s="264">
        <v>34</v>
      </c>
      <c r="D23" s="284">
        <v>43</v>
      </c>
      <c r="E23" s="11">
        <v>29.152999999999999</v>
      </c>
      <c r="F23" s="11">
        <v>79.125</v>
      </c>
      <c r="G23" s="11">
        <v>29.257000000000001</v>
      </c>
      <c r="H23" s="10">
        <v>75.463999999999999</v>
      </c>
      <c r="I23" s="10">
        <v>63.024999999999999</v>
      </c>
      <c r="J23" s="10">
        <v>107.34399999999999</v>
      </c>
      <c r="K23" s="10">
        <v>62.042999999999999</v>
      </c>
      <c r="L23" s="10">
        <v>94.951999999999998</v>
      </c>
      <c r="M23" s="10">
        <v>49.374000000000002</v>
      </c>
      <c r="N23" s="10">
        <v>22.803999999999998</v>
      </c>
      <c r="O23" s="10">
        <v>36.512</v>
      </c>
      <c r="P23" s="10">
        <v>40.168999999999997</v>
      </c>
      <c r="Q23" s="10">
        <v>59.548000000000002</v>
      </c>
      <c r="R23" s="10">
        <v>55.253999999999998</v>
      </c>
      <c r="S23" s="10">
        <v>39.768000000000001</v>
      </c>
      <c r="T23" s="10">
        <v>26.858000000000001</v>
      </c>
      <c r="U23" s="10">
        <v>56.284999999999997</v>
      </c>
      <c r="V23" s="10">
        <v>57.213000000000001</v>
      </c>
      <c r="W23" s="10">
        <v>44.325000000000003</v>
      </c>
      <c r="X23" s="10">
        <v>93.143000000000001</v>
      </c>
      <c r="Y23" s="10">
        <v>32.122</v>
      </c>
      <c r="Z23" s="10">
        <v>29.300999999999998</v>
      </c>
      <c r="AA23" s="10">
        <v>75.459999999999994</v>
      </c>
      <c r="AB23" s="10">
        <v>42.572000000000003</v>
      </c>
      <c r="AC23" s="10">
        <v>62.515000000000001</v>
      </c>
      <c r="AD23" s="10">
        <v>100.06100000000001</v>
      </c>
      <c r="AE23" s="10">
        <v>47.112000000000002</v>
      </c>
      <c r="AF23" s="10">
        <v>67.186999999999998</v>
      </c>
      <c r="AG23" s="10">
        <v>50.162999999999997</v>
      </c>
      <c r="AH23" s="111">
        <v>70.355000000000004</v>
      </c>
      <c r="AI23" s="130"/>
      <c r="AJ23" s="130"/>
      <c r="AK23" s="130"/>
      <c r="AL23" s="130"/>
      <c r="AM23" s="130"/>
      <c r="AN23" s="130"/>
      <c r="AO23" s="130"/>
      <c r="AP23" s="130"/>
      <c r="AQ23" s="130"/>
      <c r="AR23" s="130"/>
      <c r="AS23" s="130"/>
      <c r="AT23" s="130"/>
      <c r="AU23" s="130"/>
      <c r="AV23" s="130"/>
      <c r="AW23" s="130"/>
      <c r="AX23" s="130"/>
      <c r="AY23" s="130"/>
    </row>
    <row r="24" spans="1:51" ht="15" x14ac:dyDescent="0.25">
      <c r="A24" s="143">
        <v>45566</v>
      </c>
      <c r="B24" s="264"/>
      <c r="C24" s="264">
        <v>45</v>
      </c>
      <c r="D24" s="284">
        <v>52</v>
      </c>
      <c r="E24" s="11">
        <v>28.748000000000001</v>
      </c>
      <c r="F24" s="11">
        <v>66.695999999999998</v>
      </c>
      <c r="G24" s="11">
        <v>59.323999999999998</v>
      </c>
      <c r="H24" s="10">
        <v>67.44</v>
      </c>
      <c r="I24" s="10">
        <v>61.116999999999997</v>
      </c>
      <c r="J24" s="10">
        <v>98.454999999999998</v>
      </c>
      <c r="K24" s="10">
        <v>63.561999999999998</v>
      </c>
      <c r="L24" s="10">
        <v>64.623999999999995</v>
      </c>
      <c r="M24" s="10">
        <v>51.036999999999999</v>
      </c>
      <c r="N24" s="10">
        <v>27.276</v>
      </c>
      <c r="O24" s="10">
        <v>40.755000000000003</v>
      </c>
      <c r="P24" s="10">
        <v>33.158999999999999</v>
      </c>
      <c r="Q24" s="10">
        <v>60.847999999999999</v>
      </c>
      <c r="R24" s="10">
        <v>54.16</v>
      </c>
      <c r="S24" s="10">
        <v>61.048000000000002</v>
      </c>
      <c r="T24" s="10">
        <v>54.622</v>
      </c>
      <c r="U24" s="10">
        <v>47.509</v>
      </c>
      <c r="V24" s="10">
        <v>59.149000000000001</v>
      </c>
      <c r="W24" s="10">
        <v>38.841000000000001</v>
      </c>
      <c r="X24" s="10">
        <v>86.266999999999996</v>
      </c>
      <c r="Y24" s="10">
        <v>36.957999999999998</v>
      </c>
      <c r="Z24" s="10">
        <v>51.048000000000002</v>
      </c>
      <c r="AA24" s="10">
        <v>128.453</v>
      </c>
      <c r="AB24" s="10">
        <v>52.713999999999999</v>
      </c>
      <c r="AC24" s="10">
        <v>99.68</v>
      </c>
      <c r="AD24" s="10">
        <v>111.55800000000001</v>
      </c>
      <c r="AE24" s="10">
        <v>55.906999999999996</v>
      </c>
      <c r="AF24" s="10">
        <v>62.878</v>
      </c>
      <c r="AG24" s="10">
        <v>47.927999999999997</v>
      </c>
      <c r="AH24" s="111">
        <v>47.62</v>
      </c>
      <c r="AI24" s="130"/>
      <c r="AJ24" s="130"/>
      <c r="AK24" s="130"/>
      <c r="AL24" s="130"/>
      <c r="AM24" s="130"/>
      <c r="AN24" s="130"/>
      <c r="AO24" s="130"/>
      <c r="AP24" s="130"/>
      <c r="AQ24" s="130"/>
      <c r="AR24" s="130"/>
      <c r="AS24" s="130"/>
      <c r="AT24" s="130"/>
      <c r="AU24" s="130"/>
      <c r="AV24" s="130"/>
      <c r="AW24" s="130"/>
      <c r="AX24" s="130"/>
      <c r="AY24" s="130"/>
    </row>
    <row r="25" spans="1:51" ht="15" x14ac:dyDescent="0.25">
      <c r="A25" s="143">
        <v>45597</v>
      </c>
      <c r="B25" s="264"/>
      <c r="C25" s="264">
        <v>47</v>
      </c>
      <c r="D25" s="284">
        <v>50</v>
      </c>
      <c r="E25" s="11">
        <v>35.22</v>
      </c>
      <c r="F25" s="11">
        <v>60.738999999999997</v>
      </c>
      <c r="G25" s="11">
        <v>47.76</v>
      </c>
      <c r="H25" s="10">
        <v>65.117999999999995</v>
      </c>
      <c r="I25" s="10">
        <v>67.516000000000005</v>
      </c>
      <c r="J25" s="10">
        <v>72.822999999999993</v>
      </c>
      <c r="K25" s="10">
        <v>58.021999999999998</v>
      </c>
      <c r="L25" s="10">
        <v>62.082000000000001</v>
      </c>
      <c r="M25" s="10">
        <v>48.209000000000003</v>
      </c>
      <c r="N25" s="10">
        <v>40.020000000000003</v>
      </c>
      <c r="O25" s="10">
        <v>37.56</v>
      </c>
      <c r="P25" s="10">
        <v>38.040999999999997</v>
      </c>
      <c r="Q25" s="10">
        <v>81.671000000000006</v>
      </c>
      <c r="R25" s="10">
        <v>54.168999999999997</v>
      </c>
      <c r="S25" s="10">
        <v>51.819000000000003</v>
      </c>
      <c r="T25" s="10">
        <v>44.631</v>
      </c>
      <c r="U25" s="10">
        <v>52.465000000000003</v>
      </c>
      <c r="V25" s="10">
        <v>60.91</v>
      </c>
      <c r="W25" s="10">
        <v>45.466999999999999</v>
      </c>
      <c r="X25" s="10">
        <v>76.197000000000003</v>
      </c>
      <c r="Y25" s="10">
        <v>48.415999999999997</v>
      </c>
      <c r="Z25" s="10">
        <v>39.189</v>
      </c>
      <c r="AA25" s="10">
        <v>72.210999999999999</v>
      </c>
      <c r="AB25" s="10">
        <v>48.890999999999998</v>
      </c>
      <c r="AC25" s="10">
        <v>97.96</v>
      </c>
      <c r="AD25" s="10">
        <v>91.739000000000004</v>
      </c>
      <c r="AE25" s="10">
        <v>57.360999999999997</v>
      </c>
      <c r="AF25" s="10">
        <v>56.429000000000002</v>
      </c>
      <c r="AG25" s="10">
        <v>55.857999999999997</v>
      </c>
      <c r="AH25" s="111">
        <v>57.656999999999996</v>
      </c>
      <c r="AI25" s="130"/>
      <c r="AJ25" s="130"/>
      <c r="AK25" s="130"/>
      <c r="AL25" s="130"/>
      <c r="AM25" s="130"/>
      <c r="AN25" s="130"/>
      <c r="AO25" s="130"/>
      <c r="AP25" s="130"/>
      <c r="AQ25" s="130"/>
      <c r="AR25" s="130"/>
      <c r="AS25" s="130"/>
      <c r="AT25" s="130"/>
      <c r="AU25" s="130"/>
      <c r="AV25" s="130"/>
      <c r="AW25" s="130"/>
      <c r="AX25" s="130"/>
      <c r="AY25" s="130"/>
    </row>
    <row r="26" spans="1:51" ht="15" x14ac:dyDescent="0.25">
      <c r="A26" s="143">
        <v>45627</v>
      </c>
      <c r="B26" s="264"/>
      <c r="C26" s="264">
        <v>34</v>
      </c>
      <c r="D26" s="284">
        <v>34</v>
      </c>
      <c r="E26" s="11">
        <v>30.539000000000001</v>
      </c>
      <c r="F26" s="11">
        <v>51.454999999999998</v>
      </c>
      <c r="G26" s="11">
        <v>37.360999999999997</v>
      </c>
      <c r="H26" s="10">
        <v>64.299000000000007</v>
      </c>
      <c r="I26" s="10">
        <v>63.658000000000001</v>
      </c>
      <c r="J26" s="10">
        <v>60.366999999999997</v>
      </c>
      <c r="K26" s="10">
        <v>52.045000000000002</v>
      </c>
      <c r="L26" s="10">
        <v>55.765000000000001</v>
      </c>
      <c r="M26" s="10">
        <v>37.363999999999997</v>
      </c>
      <c r="N26" s="10">
        <v>32.295000000000002</v>
      </c>
      <c r="O26" s="10">
        <v>31.21</v>
      </c>
      <c r="P26" s="10">
        <v>32.905999999999999</v>
      </c>
      <c r="Q26" s="10">
        <v>51.280999999999999</v>
      </c>
      <c r="R26" s="10">
        <v>48.673000000000002</v>
      </c>
      <c r="S26" s="10">
        <v>44.284999999999997</v>
      </c>
      <c r="T26" s="10">
        <v>32.200000000000003</v>
      </c>
      <c r="U26" s="10">
        <v>43.368000000000002</v>
      </c>
      <c r="V26" s="10">
        <v>50.091999999999999</v>
      </c>
      <c r="W26" s="10">
        <v>39.691000000000003</v>
      </c>
      <c r="X26" s="10">
        <v>65.763000000000005</v>
      </c>
      <c r="Y26" s="10">
        <v>39.802999999999997</v>
      </c>
      <c r="Z26" s="10">
        <v>30.103999999999999</v>
      </c>
      <c r="AA26" s="10">
        <v>56.875</v>
      </c>
      <c r="AB26" s="10">
        <v>42.219000000000001</v>
      </c>
      <c r="AC26" s="10">
        <v>62.335000000000001</v>
      </c>
      <c r="AD26" s="10">
        <v>83.370999999999995</v>
      </c>
      <c r="AE26" s="10">
        <v>47.716999999999999</v>
      </c>
      <c r="AF26" s="10">
        <v>49.170999999999999</v>
      </c>
      <c r="AG26" s="10">
        <v>48.832999999999998</v>
      </c>
      <c r="AH26" s="111">
        <v>48.668999999999997</v>
      </c>
      <c r="AI26" s="130"/>
      <c r="AJ26" s="130"/>
      <c r="AK26" s="130"/>
      <c r="AL26" s="130"/>
      <c r="AM26" s="130"/>
      <c r="AN26" s="130"/>
      <c r="AO26" s="130"/>
      <c r="AP26" s="130"/>
      <c r="AQ26" s="130"/>
      <c r="AR26" s="130"/>
      <c r="AS26" s="130"/>
      <c r="AT26" s="130"/>
      <c r="AU26" s="130"/>
      <c r="AV26" s="130"/>
      <c r="AW26" s="130"/>
      <c r="AX26" s="130"/>
      <c r="AY26" s="130"/>
    </row>
    <row r="27" spans="1:51" ht="15" x14ac:dyDescent="0.25">
      <c r="A27" s="143">
        <v>45658</v>
      </c>
      <c r="B27" s="264"/>
      <c r="C27" s="264">
        <v>40</v>
      </c>
      <c r="D27" s="284">
        <v>42</v>
      </c>
      <c r="E27" s="11">
        <v>27.893000000000001</v>
      </c>
      <c r="F27" s="11">
        <v>46.594999999999999</v>
      </c>
      <c r="G27" s="11">
        <v>34.716000000000001</v>
      </c>
      <c r="H27" s="10">
        <v>54.244999999999997</v>
      </c>
      <c r="I27" s="10">
        <v>77.954999999999998</v>
      </c>
      <c r="J27" s="10">
        <v>53.311</v>
      </c>
      <c r="K27" s="10">
        <v>45.957999999999998</v>
      </c>
      <c r="L27" s="10">
        <v>50.530999999999999</v>
      </c>
      <c r="M27" s="10">
        <v>33.252000000000002</v>
      </c>
      <c r="N27" s="10">
        <v>27.552</v>
      </c>
      <c r="O27" s="10">
        <v>28.19</v>
      </c>
      <c r="P27" s="10">
        <v>29.959</v>
      </c>
      <c r="Q27" s="10">
        <v>43.026000000000003</v>
      </c>
      <c r="R27" s="10">
        <v>49.408999999999999</v>
      </c>
      <c r="S27" s="10">
        <v>41.28</v>
      </c>
      <c r="T27" s="10">
        <v>27.149000000000001</v>
      </c>
      <c r="U27" s="10">
        <v>40.241</v>
      </c>
      <c r="V27" s="10">
        <v>44.064</v>
      </c>
      <c r="W27" s="10">
        <v>36.683</v>
      </c>
      <c r="X27" s="10">
        <v>61.128</v>
      </c>
      <c r="Y27" s="10">
        <v>34.177</v>
      </c>
      <c r="Z27" s="10">
        <v>27.227</v>
      </c>
      <c r="AA27" s="10">
        <v>53.256</v>
      </c>
      <c r="AB27" s="10">
        <v>37.078000000000003</v>
      </c>
      <c r="AC27" s="10">
        <v>52.555999999999997</v>
      </c>
      <c r="AD27" s="10">
        <v>73.022999999999996</v>
      </c>
      <c r="AE27" s="10">
        <v>40.771000000000001</v>
      </c>
      <c r="AF27" s="10">
        <v>44.094000000000001</v>
      </c>
      <c r="AG27" s="10">
        <v>42.945</v>
      </c>
      <c r="AH27" s="111">
        <v>42.343000000000004</v>
      </c>
      <c r="AI27" s="130"/>
      <c r="AJ27" s="130"/>
      <c r="AK27" s="130"/>
      <c r="AL27" s="130"/>
      <c r="AM27" s="130"/>
      <c r="AN27" s="130"/>
      <c r="AO27" s="130"/>
      <c r="AP27" s="130"/>
      <c r="AQ27" s="130"/>
      <c r="AR27" s="130"/>
      <c r="AS27" s="130"/>
      <c r="AT27" s="130"/>
      <c r="AU27" s="130"/>
      <c r="AV27" s="130"/>
      <c r="AW27" s="130"/>
      <c r="AX27" s="130"/>
      <c r="AY27" s="130"/>
    </row>
    <row r="28" spans="1:51" ht="15" x14ac:dyDescent="0.25">
      <c r="A28" s="143">
        <v>45689</v>
      </c>
      <c r="B28" s="264"/>
      <c r="C28" s="264">
        <v>42</v>
      </c>
      <c r="D28" s="284">
        <v>43</v>
      </c>
      <c r="E28" s="11">
        <v>29.652000000000001</v>
      </c>
      <c r="F28" s="11">
        <v>44.232999999999997</v>
      </c>
      <c r="G28" s="11">
        <v>53.091000000000001</v>
      </c>
      <c r="H28" s="10">
        <v>65.902000000000001</v>
      </c>
      <c r="I28" s="10">
        <v>60</v>
      </c>
      <c r="J28" s="10">
        <v>49.651000000000003</v>
      </c>
      <c r="K28" s="10">
        <v>46.390999999999998</v>
      </c>
      <c r="L28" s="10">
        <v>54.988999999999997</v>
      </c>
      <c r="M28" s="10">
        <v>33.280999999999999</v>
      </c>
      <c r="N28" s="10">
        <v>28.268000000000001</v>
      </c>
      <c r="O28" s="10">
        <v>40.112000000000002</v>
      </c>
      <c r="P28" s="10">
        <v>31.817</v>
      </c>
      <c r="Q28" s="10">
        <v>41.847999999999999</v>
      </c>
      <c r="R28" s="10">
        <v>46.02</v>
      </c>
      <c r="S28" s="10">
        <v>44.798999999999999</v>
      </c>
      <c r="T28" s="10">
        <v>27.193999999999999</v>
      </c>
      <c r="U28" s="10">
        <v>41.426000000000002</v>
      </c>
      <c r="V28" s="10">
        <v>41.511000000000003</v>
      </c>
      <c r="W28" s="10">
        <v>38.21</v>
      </c>
      <c r="X28" s="10">
        <v>57.908999999999999</v>
      </c>
      <c r="Y28" s="10">
        <v>34.399000000000001</v>
      </c>
      <c r="Z28" s="10">
        <v>37.593000000000004</v>
      </c>
      <c r="AA28" s="10">
        <v>62.207000000000001</v>
      </c>
      <c r="AB28" s="10">
        <v>49.976999999999997</v>
      </c>
      <c r="AC28" s="10">
        <v>92.858999999999995</v>
      </c>
      <c r="AD28" s="10">
        <v>71.052999999999997</v>
      </c>
      <c r="AE28" s="10">
        <v>40.871000000000002</v>
      </c>
      <c r="AF28" s="10">
        <v>42.899000000000001</v>
      </c>
      <c r="AG28" s="10">
        <v>45.892000000000003</v>
      </c>
      <c r="AH28" s="111">
        <v>42.511000000000003</v>
      </c>
      <c r="AI28" s="130"/>
      <c r="AJ28" s="130"/>
      <c r="AK28" s="130"/>
      <c r="AL28" s="130"/>
      <c r="AM28" s="130"/>
      <c r="AN28" s="130"/>
      <c r="AO28" s="130"/>
      <c r="AP28" s="130"/>
      <c r="AQ28" s="130"/>
      <c r="AR28" s="130"/>
      <c r="AS28" s="130"/>
      <c r="AT28" s="130"/>
      <c r="AU28" s="130"/>
      <c r="AV28" s="130"/>
      <c r="AW28" s="130"/>
      <c r="AX28" s="130"/>
      <c r="AY28" s="130"/>
    </row>
    <row r="29" spans="1:51" ht="15" x14ac:dyDescent="0.25">
      <c r="A29" s="143">
        <v>45717</v>
      </c>
      <c r="B29" s="264"/>
      <c r="C29" s="264">
        <v>68</v>
      </c>
      <c r="D29" s="284">
        <v>85</v>
      </c>
      <c r="E29" s="11">
        <v>92.965000000000003</v>
      </c>
      <c r="F29" s="11">
        <v>107.386</v>
      </c>
      <c r="G29" s="11">
        <v>111.77200000000001</v>
      </c>
      <c r="H29" s="10">
        <v>101.154</v>
      </c>
      <c r="I29" s="10">
        <v>117.137</v>
      </c>
      <c r="J29" s="10">
        <v>97.114000000000004</v>
      </c>
      <c r="K29" s="10">
        <v>85.503</v>
      </c>
      <c r="L29" s="10">
        <v>80.762</v>
      </c>
      <c r="M29" s="10">
        <v>69.134</v>
      </c>
      <c r="N29" s="10">
        <v>52.972999999999999</v>
      </c>
      <c r="O29" s="10">
        <v>66.605000000000004</v>
      </c>
      <c r="P29" s="10">
        <v>98.846999999999994</v>
      </c>
      <c r="Q29" s="10">
        <v>88.959000000000003</v>
      </c>
      <c r="R29" s="10">
        <v>73.832999999999998</v>
      </c>
      <c r="S29" s="10">
        <v>103.003</v>
      </c>
      <c r="T29" s="10">
        <v>49.576000000000001</v>
      </c>
      <c r="U29" s="10">
        <v>80.301000000000002</v>
      </c>
      <c r="V29" s="10">
        <v>66.813999999999993</v>
      </c>
      <c r="W29" s="10">
        <v>65.683000000000007</v>
      </c>
      <c r="X29" s="10">
        <v>115.354</v>
      </c>
      <c r="Y29" s="10">
        <v>67.363</v>
      </c>
      <c r="Z29" s="10">
        <v>68.751999999999995</v>
      </c>
      <c r="AA29" s="10">
        <v>107.42100000000001</v>
      </c>
      <c r="AB29" s="10">
        <v>92.861000000000004</v>
      </c>
      <c r="AC29" s="10">
        <v>337.72300000000001</v>
      </c>
      <c r="AD29" s="10">
        <v>95.209000000000003</v>
      </c>
      <c r="AE29" s="10">
        <v>78.408000000000001</v>
      </c>
      <c r="AF29" s="10">
        <v>102.18300000000001</v>
      </c>
      <c r="AG29" s="10">
        <v>65.667000000000002</v>
      </c>
      <c r="AH29" s="111">
        <v>118.31399999999999</v>
      </c>
      <c r="AI29" s="130"/>
      <c r="AJ29" s="130"/>
      <c r="AK29" s="130"/>
      <c r="AL29" s="130"/>
      <c r="AM29" s="130"/>
      <c r="AN29" s="130"/>
      <c r="AO29" s="130"/>
      <c r="AP29" s="130"/>
      <c r="AQ29" s="130"/>
      <c r="AR29" s="130"/>
      <c r="AS29" s="130"/>
      <c r="AT29" s="130"/>
      <c r="AU29" s="130"/>
      <c r="AV29" s="130"/>
      <c r="AW29" s="130"/>
      <c r="AX29" s="130"/>
      <c r="AY29" s="130"/>
    </row>
    <row r="30" spans="1:51" ht="15" x14ac:dyDescent="0.25">
      <c r="A30" s="143">
        <v>45748</v>
      </c>
      <c r="B30" s="264"/>
      <c r="C30" s="264">
        <v>91</v>
      </c>
      <c r="D30" s="284">
        <v>111</v>
      </c>
      <c r="E30" s="11">
        <v>162.06800000000001</v>
      </c>
      <c r="F30" s="11">
        <v>138.41300000000001</v>
      </c>
      <c r="G30" s="11">
        <v>96.977999999999994</v>
      </c>
      <c r="H30" s="10">
        <v>159.357</v>
      </c>
      <c r="I30" s="10">
        <v>140.77600000000001</v>
      </c>
      <c r="J30" s="10">
        <v>162.85499999999999</v>
      </c>
      <c r="K30" s="10">
        <v>115.657</v>
      </c>
      <c r="L30" s="10">
        <v>117.453</v>
      </c>
      <c r="M30" s="10">
        <v>104.512</v>
      </c>
      <c r="N30" s="10">
        <v>84.400999999999996</v>
      </c>
      <c r="O30" s="10">
        <v>92.977999999999994</v>
      </c>
      <c r="P30" s="10">
        <v>151.035</v>
      </c>
      <c r="Q30" s="10">
        <v>127.107</v>
      </c>
      <c r="R30" s="10">
        <v>135.34</v>
      </c>
      <c r="S30" s="10">
        <v>101.28400000000001</v>
      </c>
      <c r="T30" s="10">
        <v>54.256</v>
      </c>
      <c r="U30" s="10">
        <v>121.584</v>
      </c>
      <c r="V30" s="10">
        <v>87.512</v>
      </c>
      <c r="W30" s="10">
        <v>201.77500000000001</v>
      </c>
      <c r="X30" s="10">
        <v>192.18100000000001</v>
      </c>
      <c r="Y30" s="10">
        <v>71.878</v>
      </c>
      <c r="Z30" s="10">
        <v>90.192999999999998</v>
      </c>
      <c r="AA30" s="10">
        <v>109.556</v>
      </c>
      <c r="AB30" s="10">
        <v>145.43</v>
      </c>
      <c r="AC30" s="10">
        <v>538.92399999999998</v>
      </c>
      <c r="AD30" s="10">
        <v>120.38</v>
      </c>
      <c r="AE30" s="10">
        <v>276.56200000000001</v>
      </c>
      <c r="AF30" s="10">
        <v>129.77500000000001</v>
      </c>
      <c r="AG30" s="10">
        <v>86.314999999999998</v>
      </c>
      <c r="AH30" s="111">
        <v>116.245</v>
      </c>
      <c r="AI30" s="130"/>
      <c r="AJ30" s="130"/>
      <c r="AK30" s="130"/>
      <c r="AL30" s="130"/>
      <c r="AM30" s="130"/>
      <c r="AN30" s="130"/>
      <c r="AO30" s="130"/>
      <c r="AP30" s="130"/>
      <c r="AQ30" s="130"/>
      <c r="AR30" s="130"/>
      <c r="AS30" s="130"/>
      <c r="AT30" s="130"/>
      <c r="AU30" s="130"/>
      <c r="AV30" s="130"/>
      <c r="AW30" s="130"/>
      <c r="AX30" s="130"/>
      <c r="AY30" s="130"/>
    </row>
    <row r="31" spans="1:51" ht="15" x14ac:dyDescent="0.25">
      <c r="A31" s="143">
        <v>45778</v>
      </c>
      <c r="B31" s="264"/>
      <c r="C31" s="264">
        <v>165</v>
      </c>
      <c r="D31" s="284">
        <v>239</v>
      </c>
      <c r="E31" s="11">
        <v>311.36599999999999</v>
      </c>
      <c r="F31" s="11">
        <v>235.39400000000001</v>
      </c>
      <c r="G31" s="11">
        <v>160.66200000000001</v>
      </c>
      <c r="H31" s="10">
        <v>251.31700000000001</v>
      </c>
      <c r="I31" s="10">
        <v>469.22300000000001</v>
      </c>
      <c r="J31" s="10">
        <v>252.53800000000001</v>
      </c>
      <c r="K31" s="10">
        <v>349.42599999999999</v>
      </c>
      <c r="L31" s="10">
        <v>197.339</v>
      </c>
      <c r="M31" s="10">
        <v>167.041</v>
      </c>
      <c r="N31" s="10">
        <v>57.067999999999998</v>
      </c>
      <c r="O31" s="10">
        <v>83.805000000000007</v>
      </c>
      <c r="P31" s="10">
        <v>124.164</v>
      </c>
      <c r="Q31" s="10">
        <v>268.44200000000001</v>
      </c>
      <c r="R31" s="10">
        <v>288.839</v>
      </c>
      <c r="S31" s="10">
        <v>210.67400000000001</v>
      </c>
      <c r="T31" s="10">
        <v>130.88999999999999</v>
      </c>
      <c r="U31" s="10">
        <v>191.148</v>
      </c>
      <c r="V31" s="10">
        <v>63.326000000000001</v>
      </c>
      <c r="W31" s="10">
        <v>350.53300000000002</v>
      </c>
      <c r="X31" s="10">
        <v>235.17099999999999</v>
      </c>
      <c r="Y31" s="10">
        <v>92.962000000000003</v>
      </c>
      <c r="Z31" s="10">
        <v>190.417</v>
      </c>
      <c r="AA31" s="10">
        <v>249.63900000000001</v>
      </c>
      <c r="AB31" s="10">
        <v>399.09</v>
      </c>
      <c r="AC31" s="10">
        <v>570.81700000000001</v>
      </c>
      <c r="AD31" s="10">
        <v>319.714</v>
      </c>
      <c r="AE31" s="10">
        <v>181.77099999999999</v>
      </c>
      <c r="AF31" s="10">
        <v>170.90299999999999</v>
      </c>
      <c r="AG31" s="10">
        <v>112.15</v>
      </c>
      <c r="AH31" s="111">
        <v>185.489</v>
      </c>
      <c r="AI31" s="130"/>
      <c r="AJ31" s="130"/>
      <c r="AK31" s="130"/>
      <c r="AL31" s="130"/>
      <c r="AM31" s="130"/>
      <c r="AN31" s="130"/>
      <c r="AO31" s="130"/>
      <c r="AP31" s="130"/>
      <c r="AQ31" s="130"/>
      <c r="AR31" s="130"/>
      <c r="AS31" s="130"/>
      <c r="AT31" s="130"/>
      <c r="AU31" s="130"/>
      <c r="AV31" s="130"/>
      <c r="AW31" s="130"/>
      <c r="AX31" s="130"/>
      <c r="AY31" s="130"/>
    </row>
    <row r="32" spans="1:51" ht="15" x14ac:dyDescent="0.25">
      <c r="A32" s="143">
        <v>45809</v>
      </c>
      <c r="B32" s="264"/>
      <c r="C32" s="264">
        <v>249</v>
      </c>
      <c r="D32" s="284">
        <v>389</v>
      </c>
      <c r="E32" s="11">
        <v>478.12799999999999</v>
      </c>
      <c r="F32" s="11">
        <v>194.15199999999999</v>
      </c>
      <c r="G32" s="11">
        <v>596.01400000000001</v>
      </c>
      <c r="H32" s="10">
        <v>688.41099999999994</v>
      </c>
      <c r="I32" s="10">
        <v>854.38</v>
      </c>
      <c r="J32" s="10">
        <v>462.00900000000001</v>
      </c>
      <c r="K32" s="10">
        <v>733.73900000000003</v>
      </c>
      <c r="L32" s="10">
        <v>243.923</v>
      </c>
      <c r="M32" s="10">
        <v>155.62899999999999</v>
      </c>
      <c r="N32" s="10">
        <v>188.32599999999999</v>
      </c>
      <c r="O32" s="10">
        <v>256.55099999999999</v>
      </c>
      <c r="P32" s="10">
        <v>256.15600000000001</v>
      </c>
      <c r="Q32" s="10">
        <v>469.673</v>
      </c>
      <c r="R32" s="10">
        <v>333.685</v>
      </c>
      <c r="S32" s="10">
        <v>78.572000000000003</v>
      </c>
      <c r="T32" s="10">
        <v>321.15199999999999</v>
      </c>
      <c r="U32" s="10">
        <v>544.90099999999995</v>
      </c>
      <c r="V32" s="10">
        <v>283.61700000000002</v>
      </c>
      <c r="W32" s="10">
        <v>676.38800000000003</v>
      </c>
      <c r="X32" s="10">
        <v>217.89699999999999</v>
      </c>
      <c r="Y32" s="10">
        <v>105.371</v>
      </c>
      <c r="Z32" s="10">
        <v>491.03300000000002</v>
      </c>
      <c r="AA32" s="10">
        <v>356.95800000000003</v>
      </c>
      <c r="AB32" s="10">
        <v>427.00599999999997</v>
      </c>
      <c r="AC32" s="10">
        <v>869.91899999999998</v>
      </c>
      <c r="AD32" s="10">
        <v>505.03500000000003</v>
      </c>
      <c r="AE32" s="10">
        <v>351.298</v>
      </c>
      <c r="AF32" s="10">
        <v>395.92500000000001</v>
      </c>
      <c r="AG32" s="10">
        <v>404.34199999999998</v>
      </c>
      <c r="AH32" s="111">
        <v>80.528999999999996</v>
      </c>
      <c r="AI32" s="130"/>
      <c r="AJ32" s="130"/>
      <c r="AK32" s="130"/>
      <c r="AL32" s="130"/>
      <c r="AM32" s="130"/>
      <c r="AN32" s="130"/>
      <c r="AO32" s="130"/>
      <c r="AP32" s="130"/>
      <c r="AQ32" s="130"/>
      <c r="AR32" s="130"/>
      <c r="AS32" s="130"/>
      <c r="AT32" s="130"/>
      <c r="AU32" s="130"/>
      <c r="AV32" s="130"/>
      <c r="AW32" s="130"/>
      <c r="AX32" s="130"/>
      <c r="AY32" s="130"/>
    </row>
    <row r="33" spans="1:51" ht="15" x14ac:dyDescent="0.25">
      <c r="A33" s="143">
        <v>45839</v>
      </c>
      <c r="B33" s="270"/>
      <c r="C33" s="270">
        <v>92</v>
      </c>
      <c r="D33" s="284">
        <v>161</v>
      </c>
      <c r="E33" s="11">
        <v>264.036</v>
      </c>
      <c r="F33" s="11">
        <v>37.82</v>
      </c>
      <c r="G33" s="11">
        <v>564.52</v>
      </c>
      <c r="H33" s="10">
        <v>314.286</v>
      </c>
      <c r="I33" s="10">
        <v>347.79599999999999</v>
      </c>
      <c r="J33" s="10">
        <v>439.654</v>
      </c>
      <c r="K33" s="10">
        <v>389.596</v>
      </c>
      <c r="L33" s="10">
        <v>73.134</v>
      </c>
      <c r="M33" s="10">
        <v>40.185000000000002</v>
      </c>
      <c r="N33" s="10">
        <v>87.326999999999998</v>
      </c>
      <c r="O33" s="10">
        <v>99.665999999999997</v>
      </c>
      <c r="P33" s="10">
        <v>182.41399999999999</v>
      </c>
      <c r="Q33" s="10">
        <v>309.65600000000001</v>
      </c>
      <c r="R33" s="10">
        <v>86.44</v>
      </c>
      <c r="S33" s="10">
        <v>10.744999999999999</v>
      </c>
      <c r="T33" s="10">
        <v>228.179</v>
      </c>
      <c r="U33" s="10">
        <v>397.11</v>
      </c>
      <c r="V33" s="10">
        <v>219.417</v>
      </c>
      <c r="W33" s="10">
        <v>802.81200000000001</v>
      </c>
      <c r="X33" s="10">
        <v>81.790999999999997</v>
      </c>
      <c r="Y33" s="10">
        <v>39.058</v>
      </c>
      <c r="Z33" s="10">
        <v>303.12099999999998</v>
      </c>
      <c r="AA33" s="10">
        <v>153.02799999999999</v>
      </c>
      <c r="AB33" s="10">
        <v>126.16500000000001</v>
      </c>
      <c r="AC33" s="10">
        <v>412.90199999999999</v>
      </c>
      <c r="AD33" s="10">
        <v>215.155</v>
      </c>
      <c r="AE33" s="10">
        <v>249.452</v>
      </c>
      <c r="AF33" s="10">
        <v>186.399</v>
      </c>
      <c r="AG33" s="10">
        <v>196.89400000000001</v>
      </c>
      <c r="AH33" s="111">
        <v>40.098999999999997</v>
      </c>
      <c r="AI33" s="130"/>
      <c r="AJ33" s="130"/>
      <c r="AK33" s="130"/>
      <c r="AL33" s="130"/>
      <c r="AM33" s="130"/>
      <c r="AN33" s="130"/>
      <c r="AO33" s="130"/>
      <c r="AP33" s="130"/>
      <c r="AQ33" s="130"/>
      <c r="AR33" s="130"/>
      <c r="AS33" s="130"/>
      <c r="AT33" s="130"/>
      <c r="AU33" s="130"/>
      <c r="AV33" s="130"/>
      <c r="AW33" s="130"/>
      <c r="AX33" s="130"/>
      <c r="AY33" s="130"/>
    </row>
    <row r="34" spans="1:51" ht="15" x14ac:dyDescent="0.25">
      <c r="A34" s="143">
        <v>45870</v>
      </c>
      <c r="B34" s="264"/>
      <c r="C34" s="264">
        <v>45</v>
      </c>
      <c r="D34" s="284">
        <v>66</v>
      </c>
      <c r="E34" s="11">
        <v>199.45500000000001</v>
      </c>
      <c r="F34" s="11">
        <v>32.860999999999997</v>
      </c>
      <c r="G34" s="11">
        <v>176.54</v>
      </c>
      <c r="H34" s="10">
        <v>101.18600000000001</v>
      </c>
      <c r="I34" s="10">
        <v>171.584</v>
      </c>
      <c r="J34" s="10">
        <v>145.101</v>
      </c>
      <c r="K34" s="10">
        <v>132.517</v>
      </c>
      <c r="L34" s="10">
        <v>42.435000000000002</v>
      </c>
      <c r="M34" s="10">
        <v>25.994</v>
      </c>
      <c r="N34" s="10">
        <v>37.460999999999999</v>
      </c>
      <c r="O34" s="10">
        <v>41.073</v>
      </c>
      <c r="P34" s="10">
        <v>71.713999999999999</v>
      </c>
      <c r="Q34" s="10">
        <v>97.373999999999995</v>
      </c>
      <c r="R34" s="10">
        <v>50.185000000000002</v>
      </c>
      <c r="S34" s="10">
        <v>30.016999999999999</v>
      </c>
      <c r="T34" s="10">
        <v>69.099999999999994</v>
      </c>
      <c r="U34" s="10">
        <v>123.21599999999999</v>
      </c>
      <c r="V34" s="10">
        <v>69.606999999999999</v>
      </c>
      <c r="W34" s="10">
        <v>210.62299999999999</v>
      </c>
      <c r="X34" s="10">
        <v>43.366999999999997</v>
      </c>
      <c r="Y34" s="10">
        <v>25.82</v>
      </c>
      <c r="Z34" s="10">
        <v>108.517</v>
      </c>
      <c r="AA34" s="10">
        <v>58.536000000000001</v>
      </c>
      <c r="AB34" s="10">
        <v>63.825000000000003</v>
      </c>
      <c r="AC34" s="10">
        <v>147.58099999999999</v>
      </c>
      <c r="AD34" s="10">
        <v>82.245000000000005</v>
      </c>
      <c r="AE34" s="10">
        <v>94.92</v>
      </c>
      <c r="AF34" s="10">
        <v>69.099000000000004</v>
      </c>
      <c r="AG34" s="10">
        <v>91.433999999999997</v>
      </c>
      <c r="AH34" s="111">
        <v>26.506</v>
      </c>
      <c r="AI34" s="130"/>
      <c r="AJ34" s="130"/>
      <c r="AK34" s="130"/>
      <c r="AL34" s="130"/>
      <c r="AM34" s="130"/>
      <c r="AN34" s="130"/>
      <c r="AO34" s="130"/>
      <c r="AP34" s="130"/>
      <c r="AQ34" s="130"/>
      <c r="AR34" s="130"/>
      <c r="AS34" s="130"/>
      <c r="AT34" s="130"/>
      <c r="AU34" s="130"/>
      <c r="AV34" s="130"/>
      <c r="AW34" s="130"/>
      <c r="AX34" s="130"/>
      <c r="AY34" s="130"/>
    </row>
    <row r="35" spans="1:51" ht="15" x14ac:dyDescent="0.25">
      <c r="A35" s="143">
        <v>45901</v>
      </c>
      <c r="B35" s="264"/>
      <c r="C35" s="264">
        <v>34</v>
      </c>
      <c r="D35" s="284">
        <v>43</v>
      </c>
      <c r="E35" s="11">
        <v>79.373000000000005</v>
      </c>
      <c r="F35" s="11">
        <v>29.114000000000001</v>
      </c>
      <c r="G35" s="11">
        <v>74.003</v>
      </c>
      <c r="H35" s="10">
        <v>62.168999999999997</v>
      </c>
      <c r="I35" s="10">
        <v>108.434</v>
      </c>
      <c r="J35" s="10">
        <v>66.585999999999999</v>
      </c>
      <c r="K35" s="10">
        <v>93.921999999999997</v>
      </c>
      <c r="L35" s="10">
        <v>49.03</v>
      </c>
      <c r="M35" s="10">
        <v>22.486000000000001</v>
      </c>
      <c r="N35" s="10">
        <v>34.369</v>
      </c>
      <c r="O35" s="10">
        <v>38.820999999999998</v>
      </c>
      <c r="P35" s="10">
        <v>57.503999999999998</v>
      </c>
      <c r="Q35" s="10">
        <v>54.790999999999997</v>
      </c>
      <c r="R35" s="10">
        <v>40.491999999999997</v>
      </c>
      <c r="S35" s="10">
        <v>28.477</v>
      </c>
      <c r="T35" s="10">
        <v>54.850999999999999</v>
      </c>
      <c r="U35" s="10">
        <v>56.326999999999998</v>
      </c>
      <c r="V35" s="10">
        <v>44.374000000000002</v>
      </c>
      <c r="W35" s="10">
        <v>91.641000000000005</v>
      </c>
      <c r="X35" s="10">
        <v>33.329000000000001</v>
      </c>
      <c r="Y35" s="10">
        <v>30.05</v>
      </c>
      <c r="Z35" s="10">
        <v>74.594999999999999</v>
      </c>
      <c r="AA35" s="10">
        <v>41.457999999999998</v>
      </c>
      <c r="AB35" s="10">
        <v>62.933999999999997</v>
      </c>
      <c r="AC35" s="10">
        <v>99.549000000000007</v>
      </c>
      <c r="AD35" s="10">
        <v>51.372</v>
      </c>
      <c r="AE35" s="10">
        <v>67.459999999999994</v>
      </c>
      <c r="AF35" s="10">
        <v>48.468000000000004</v>
      </c>
      <c r="AG35" s="10">
        <v>71.489000000000004</v>
      </c>
      <c r="AH35" s="111">
        <v>27.196999999999999</v>
      </c>
      <c r="AI35" s="130"/>
      <c r="AJ35" s="130"/>
      <c r="AK35" s="130"/>
      <c r="AL35" s="130"/>
      <c r="AM35" s="130"/>
      <c r="AN35" s="130"/>
      <c r="AO35" s="130"/>
      <c r="AP35" s="130"/>
      <c r="AQ35" s="130"/>
      <c r="AR35" s="130"/>
      <c r="AS35" s="130"/>
      <c r="AT35" s="130"/>
      <c r="AU35" s="130"/>
      <c r="AV35" s="130"/>
      <c r="AW35" s="130"/>
      <c r="AX35" s="130"/>
      <c r="AY35" s="130"/>
    </row>
    <row r="36" spans="1:51" ht="15" x14ac:dyDescent="0.25">
      <c r="A36" s="143">
        <v>45931</v>
      </c>
      <c r="B36" s="271"/>
      <c r="C36" s="271">
        <v>45</v>
      </c>
      <c r="D36" s="284">
        <v>52</v>
      </c>
      <c r="E36" s="10">
        <v>66.881</v>
      </c>
      <c r="F36" s="10">
        <v>56.838999999999999</v>
      </c>
      <c r="G36" s="10">
        <v>66.075000000000003</v>
      </c>
      <c r="H36" s="10">
        <v>60.238999999999997</v>
      </c>
      <c r="I36" s="10">
        <v>99.186999999999998</v>
      </c>
      <c r="J36" s="10">
        <v>67.036000000000001</v>
      </c>
      <c r="K36" s="10">
        <v>63.606999999999999</v>
      </c>
      <c r="L36" s="10">
        <v>50.543999999999997</v>
      </c>
      <c r="M36" s="10">
        <v>26.834</v>
      </c>
      <c r="N36" s="10">
        <v>39.180999999999997</v>
      </c>
      <c r="O36" s="10">
        <v>31.408999999999999</v>
      </c>
      <c r="P36" s="10">
        <v>58.695</v>
      </c>
      <c r="Q36" s="10">
        <v>53.497999999999998</v>
      </c>
      <c r="R36" s="10">
        <v>62.094000000000001</v>
      </c>
      <c r="S36" s="10">
        <v>55.192</v>
      </c>
      <c r="T36" s="10">
        <v>46.115000000000002</v>
      </c>
      <c r="U36" s="10">
        <v>58.223999999999997</v>
      </c>
      <c r="V36" s="10">
        <v>38.024999999999999</v>
      </c>
      <c r="W36" s="10">
        <v>84.765000000000001</v>
      </c>
      <c r="X36" s="10">
        <v>37.826000000000001</v>
      </c>
      <c r="Y36" s="10">
        <v>51.83</v>
      </c>
      <c r="Z36" s="10">
        <v>126.902</v>
      </c>
      <c r="AA36" s="10">
        <v>51.540999999999997</v>
      </c>
      <c r="AB36" s="10">
        <v>99.989000000000004</v>
      </c>
      <c r="AC36" s="10">
        <v>110.94799999999999</v>
      </c>
      <c r="AD36" s="10">
        <v>58.957999999999998</v>
      </c>
      <c r="AE36" s="111">
        <v>63.055</v>
      </c>
      <c r="AF36" s="10">
        <v>46.243000000000002</v>
      </c>
      <c r="AG36" s="10">
        <v>48.463999999999999</v>
      </c>
      <c r="AH36" s="10">
        <v>26.721</v>
      </c>
      <c r="AI36" s="130"/>
      <c r="AJ36" s="130"/>
      <c r="AK36" s="130"/>
      <c r="AL36" s="130"/>
      <c r="AM36" s="130"/>
      <c r="AN36" s="130"/>
      <c r="AO36" s="130"/>
      <c r="AP36" s="130"/>
      <c r="AQ36" s="130"/>
      <c r="AR36" s="130"/>
      <c r="AS36" s="130"/>
      <c r="AT36" s="130"/>
      <c r="AU36" s="130"/>
      <c r="AV36" s="130"/>
      <c r="AW36" s="130"/>
      <c r="AX36" s="130"/>
      <c r="AY36" s="130"/>
    </row>
    <row r="37" spans="1:51" ht="15" x14ac:dyDescent="0.25">
      <c r="A37" s="143">
        <v>45962</v>
      </c>
      <c r="B37" s="271"/>
      <c r="C37" s="271">
        <v>47</v>
      </c>
      <c r="D37" s="284">
        <v>50</v>
      </c>
      <c r="E37" s="10">
        <v>60.905999999999999</v>
      </c>
      <c r="F37" s="10">
        <v>48.219000000000001</v>
      </c>
      <c r="G37" s="10">
        <v>63.917000000000002</v>
      </c>
      <c r="H37" s="10">
        <v>66.656999999999996</v>
      </c>
      <c r="I37" s="10">
        <v>73.403000000000006</v>
      </c>
      <c r="J37" s="10">
        <v>61.173000000000002</v>
      </c>
      <c r="K37" s="10">
        <v>61.057000000000002</v>
      </c>
      <c r="L37" s="10">
        <v>45.704999999999998</v>
      </c>
      <c r="M37" s="10">
        <v>39.677999999999997</v>
      </c>
      <c r="N37" s="10">
        <v>36.345999999999997</v>
      </c>
      <c r="O37" s="10">
        <v>36.872999999999998</v>
      </c>
      <c r="P37" s="10">
        <v>78.701999999999998</v>
      </c>
      <c r="Q37" s="10">
        <v>53.631</v>
      </c>
      <c r="R37" s="10">
        <v>52.975999999999999</v>
      </c>
      <c r="S37" s="10">
        <v>45.223999999999997</v>
      </c>
      <c r="T37" s="10">
        <v>51.262</v>
      </c>
      <c r="U37" s="10">
        <v>60.043999999999997</v>
      </c>
      <c r="V37" s="10">
        <v>44.773000000000003</v>
      </c>
      <c r="W37" s="10">
        <v>74.963999999999999</v>
      </c>
      <c r="X37" s="10">
        <v>50.591999999999999</v>
      </c>
      <c r="Y37" s="10">
        <v>39.942</v>
      </c>
      <c r="Z37" s="10">
        <v>72.084999999999994</v>
      </c>
      <c r="AA37" s="10">
        <v>47.854999999999997</v>
      </c>
      <c r="AB37" s="10">
        <v>98.234999999999999</v>
      </c>
      <c r="AC37" s="10">
        <v>91.210999999999999</v>
      </c>
      <c r="AD37" s="10">
        <v>60.776000000000003</v>
      </c>
      <c r="AE37" s="111">
        <v>56.462000000000003</v>
      </c>
      <c r="AF37" s="10">
        <v>54.34</v>
      </c>
      <c r="AG37" s="10">
        <v>58.566000000000003</v>
      </c>
      <c r="AH37" s="10">
        <v>33.588999999999999</v>
      </c>
      <c r="AI37" s="130"/>
      <c r="AJ37" s="130"/>
      <c r="AK37" s="130"/>
      <c r="AL37" s="130"/>
      <c r="AM37" s="130"/>
      <c r="AN37" s="130"/>
      <c r="AO37" s="130"/>
      <c r="AP37" s="130"/>
      <c r="AQ37" s="130"/>
      <c r="AR37" s="130"/>
      <c r="AS37" s="130"/>
      <c r="AT37" s="130"/>
      <c r="AU37" s="130"/>
      <c r="AV37" s="130"/>
      <c r="AW37" s="130"/>
      <c r="AX37" s="130"/>
      <c r="AY37" s="130"/>
    </row>
    <row r="38" spans="1:51" ht="15" x14ac:dyDescent="0.25">
      <c r="A38" s="143">
        <v>45992</v>
      </c>
      <c r="B38" s="271"/>
      <c r="C38" s="271">
        <v>34</v>
      </c>
      <c r="D38" s="284">
        <v>34</v>
      </c>
      <c r="E38" s="10">
        <v>51.753</v>
      </c>
      <c r="F38" s="10">
        <v>37.445</v>
      </c>
      <c r="G38" s="10">
        <v>62.826999999999998</v>
      </c>
      <c r="H38" s="10">
        <v>63.006999999999998</v>
      </c>
      <c r="I38" s="10">
        <v>61.039000000000001</v>
      </c>
      <c r="J38" s="10">
        <v>54.951000000000001</v>
      </c>
      <c r="K38" s="10">
        <v>55.000999999999998</v>
      </c>
      <c r="L38" s="10">
        <v>36.997</v>
      </c>
      <c r="M38" s="10">
        <v>32.155000000000001</v>
      </c>
      <c r="N38" s="10">
        <v>30.05</v>
      </c>
      <c r="O38" s="10">
        <v>31.899000000000001</v>
      </c>
      <c r="P38" s="10">
        <v>46.603000000000002</v>
      </c>
      <c r="Q38" s="10">
        <v>48.32</v>
      </c>
      <c r="R38" s="10">
        <v>45.192999999999998</v>
      </c>
      <c r="S38" s="10">
        <v>32.875</v>
      </c>
      <c r="T38" s="10">
        <v>42.472000000000001</v>
      </c>
      <c r="U38" s="10">
        <v>49.462000000000003</v>
      </c>
      <c r="V38" s="10">
        <v>39.220999999999997</v>
      </c>
      <c r="W38" s="10">
        <v>64.382000000000005</v>
      </c>
      <c r="X38" s="10">
        <v>42.03</v>
      </c>
      <c r="Y38" s="10">
        <v>30.948</v>
      </c>
      <c r="Z38" s="10">
        <v>56.036999999999999</v>
      </c>
      <c r="AA38" s="10">
        <v>41.408999999999999</v>
      </c>
      <c r="AB38" s="10">
        <v>62.637</v>
      </c>
      <c r="AC38" s="10">
        <v>83.046999999999997</v>
      </c>
      <c r="AD38" s="10">
        <v>50.679000000000002</v>
      </c>
      <c r="AE38" s="111">
        <v>49.334000000000003</v>
      </c>
      <c r="AF38" s="10">
        <v>47.578000000000003</v>
      </c>
      <c r="AG38" s="10">
        <v>49.588000000000001</v>
      </c>
      <c r="AH38" s="10">
        <v>29.254999999999999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143">
        <v>46023</v>
      </c>
      <c r="B39" s="271"/>
      <c r="C39" s="271">
        <v>40</v>
      </c>
      <c r="D39" s="284">
        <v>42</v>
      </c>
      <c r="E39" s="10">
        <v>46.85</v>
      </c>
      <c r="F39" s="10">
        <v>34.765999999999998</v>
      </c>
      <c r="G39" s="10">
        <v>53.369</v>
      </c>
      <c r="H39" s="10">
        <v>77.296000000000006</v>
      </c>
      <c r="I39" s="10">
        <v>53.871000000000002</v>
      </c>
      <c r="J39" s="10">
        <v>48.447000000000003</v>
      </c>
      <c r="K39" s="10">
        <v>49.808999999999997</v>
      </c>
      <c r="L39" s="10">
        <v>32.881</v>
      </c>
      <c r="M39" s="10">
        <v>27.393000000000001</v>
      </c>
      <c r="N39" s="10">
        <v>26.946999999999999</v>
      </c>
      <c r="O39" s="10">
        <v>29.015000000000001</v>
      </c>
      <c r="P39" s="10">
        <v>41.121000000000002</v>
      </c>
      <c r="Q39" s="10">
        <v>49.048000000000002</v>
      </c>
      <c r="R39" s="10">
        <v>42.216000000000001</v>
      </c>
      <c r="S39" s="10">
        <v>27.704000000000001</v>
      </c>
      <c r="T39" s="10">
        <v>39.408000000000001</v>
      </c>
      <c r="U39" s="10">
        <v>43.463000000000001</v>
      </c>
      <c r="V39" s="10">
        <v>36.139000000000003</v>
      </c>
      <c r="W39" s="10">
        <v>60.231000000000002</v>
      </c>
      <c r="X39" s="10">
        <v>34.951999999999998</v>
      </c>
      <c r="Y39" s="10">
        <v>27.969000000000001</v>
      </c>
      <c r="Z39" s="10">
        <v>52.218000000000004</v>
      </c>
      <c r="AA39" s="10">
        <v>35.432000000000002</v>
      </c>
      <c r="AB39" s="10">
        <v>52.771999999999998</v>
      </c>
      <c r="AC39" s="10">
        <v>72.716999999999999</v>
      </c>
      <c r="AD39" s="10">
        <v>43.698999999999998</v>
      </c>
      <c r="AE39" s="111">
        <v>44.204000000000001</v>
      </c>
      <c r="AF39" s="10">
        <v>41.783999999999999</v>
      </c>
      <c r="AG39" s="10">
        <v>43.143000000000001</v>
      </c>
      <c r="AH39" s="10">
        <v>26.707999999999998</v>
      </c>
      <c r="AI39" s="130"/>
      <c r="AJ39" s="130"/>
      <c r="AK39" s="130"/>
      <c r="AL39" s="130"/>
      <c r="AM39" s="130"/>
      <c r="AN39" s="130"/>
      <c r="AO39" s="130"/>
      <c r="AP39" s="130"/>
      <c r="AQ39" s="130"/>
      <c r="AR39" s="130"/>
      <c r="AS39" s="130"/>
      <c r="AT39" s="130"/>
      <c r="AU39" s="130"/>
      <c r="AV39" s="130"/>
      <c r="AW39" s="130"/>
      <c r="AX39" s="130"/>
      <c r="AY39" s="130"/>
    </row>
    <row r="40" spans="1:51" ht="15" x14ac:dyDescent="0.25">
      <c r="A40" s="143">
        <v>46054</v>
      </c>
      <c r="B40" s="271"/>
      <c r="C40" s="271">
        <v>42</v>
      </c>
      <c r="D40" s="284">
        <v>43</v>
      </c>
      <c r="E40" s="10">
        <v>44.453000000000003</v>
      </c>
      <c r="F40" s="10">
        <v>51.749000000000002</v>
      </c>
      <c r="G40" s="10">
        <v>65.152000000000001</v>
      </c>
      <c r="H40" s="10">
        <v>59.499000000000002</v>
      </c>
      <c r="I40" s="10">
        <v>50.1</v>
      </c>
      <c r="J40" s="10">
        <v>48.177999999999997</v>
      </c>
      <c r="K40" s="10">
        <v>54.350999999999999</v>
      </c>
      <c r="L40" s="10">
        <v>32.954999999999998</v>
      </c>
      <c r="M40" s="10">
        <v>28.134</v>
      </c>
      <c r="N40" s="10">
        <v>39.209000000000003</v>
      </c>
      <c r="O40" s="10">
        <v>31.038</v>
      </c>
      <c r="P40" s="10">
        <v>40.478999999999999</v>
      </c>
      <c r="Q40" s="10">
        <v>45.713000000000001</v>
      </c>
      <c r="R40" s="10">
        <v>45.329000000000001</v>
      </c>
      <c r="S40" s="10">
        <v>27.635999999999999</v>
      </c>
      <c r="T40" s="10">
        <v>39.631</v>
      </c>
      <c r="U40" s="10">
        <v>41.014000000000003</v>
      </c>
      <c r="V40" s="10">
        <v>37.412999999999997</v>
      </c>
      <c r="W40" s="10">
        <v>57.179000000000002</v>
      </c>
      <c r="X40" s="10">
        <v>35.033000000000001</v>
      </c>
      <c r="Y40" s="10">
        <v>38.234999999999999</v>
      </c>
      <c r="Z40" s="10">
        <v>61.314</v>
      </c>
      <c r="AA40" s="10">
        <v>49.246000000000002</v>
      </c>
      <c r="AB40" s="10">
        <v>92.947999999999993</v>
      </c>
      <c r="AC40" s="10">
        <v>70.808000000000007</v>
      </c>
      <c r="AD40" s="10">
        <v>42.857999999999997</v>
      </c>
      <c r="AE40" s="111">
        <v>42.984000000000002</v>
      </c>
      <c r="AF40" s="10">
        <v>44.125999999999998</v>
      </c>
      <c r="AG40" s="10">
        <v>42.966000000000001</v>
      </c>
      <c r="AH40" s="10">
        <v>28.672000000000001</v>
      </c>
      <c r="AI40" s="130"/>
      <c r="AJ40" s="130"/>
      <c r="AK40" s="130"/>
      <c r="AL40" s="130"/>
      <c r="AM40" s="130"/>
      <c r="AN40" s="130"/>
      <c r="AO40" s="130"/>
      <c r="AP40" s="130"/>
      <c r="AQ40" s="130"/>
      <c r="AR40" s="130"/>
      <c r="AS40" s="130"/>
      <c r="AT40" s="130"/>
      <c r="AU40" s="130"/>
      <c r="AV40" s="130"/>
      <c r="AW40" s="130"/>
      <c r="AX40" s="130"/>
      <c r="AY40" s="130"/>
    </row>
    <row r="41" spans="1:51" ht="15" x14ac:dyDescent="0.25">
      <c r="A41" s="143">
        <v>46082</v>
      </c>
      <c r="B41" s="271"/>
      <c r="C41" s="271">
        <v>68</v>
      </c>
      <c r="D41" s="284">
        <v>85</v>
      </c>
      <c r="E41" s="10">
        <v>107.705</v>
      </c>
      <c r="F41" s="10">
        <v>112.352</v>
      </c>
      <c r="G41" s="10">
        <v>100.372</v>
      </c>
      <c r="H41" s="10">
        <v>116.054</v>
      </c>
      <c r="I41" s="10">
        <v>97.581000000000003</v>
      </c>
      <c r="J41" s="10">
        <v>87.477999999999994</v>
      </c>
      <c r="K41" s="10">
        <v>80.103999999999999</v>
      </c>
      <c r="L41" s="10">
        <v>68.686999999999998</v>
      </c>
      <c r="M41" s="10">
        <v>52.832999999999998</v>
      </c>
      <c r="N41" s="10">
        <v>64.933999999999997</v>
      </c>
      <c r="O41" s="10">
        <v>97.930999999999997</v>
      </c>
      <c r="P41" s="10">
        <v>87.387</v>
      </c>
      <c r="Q41" s="10">
        <v>73.376000000000005</v>
      </c>
      <c r="R41" s="10">
        <v>101.605</v>
      </c>
      <c r="S41" s="10">
        <v>49.988</v>
      </c>
      <c r="T41" s="10">
        <v>79.385999999999996</v>
      </c>
      <c r="U41" s="10">
        <v>66.278999999999996</v>
      </c>
      <c r="V41" s="10">
        <v>64.742000000000004</v>
      </c>
      <c r="W41" s="10">
        <v>114.414</v>
      </c>
      <c r="X41" s="10">
        <v>68.078000000000003</v>
      </c>
      <c r="Y41" s="10">
        <v>69.453999999999994</v>
      </c>
      <c r="Z41" s="10">
        <v>104.3</v>
      </c>
      <c r="AA41" s="10">
        <v>91.983999999999995</v>
      </c>
      <c r="AB41" s="10">
        <v>337.834</v>
      </c>
      <c r="AC41" s="10">
        <v>94.962000000000003</v>
      </c>
      <c r="AD41" s="10">
        <v>77.593000000000004</v>
      </c>
      <c r="AE41" s="111">
        <v>101.792</v>
      </c>
      <c r="AF41" s="10">
        <v>64.584999999999994</v>
      </c>
      <c r="AG41" s="10">
        <v>119.35899999999999</v>
      </c>
      <c r="AH41" s="10">
        <v>85.658000000000001</v>
      </c>
      <c r="AI41" s="130"/>
      <c r="AJ41" s="130"/>
      <c r="AK41" s="130"/>
      <c r="AL41" s="130"/>
      <c r="AM41" s="130"/>
      <c r="AN41" s="130"/>
      <c r="AO41" s="130"/>
      <c r="AP41" s="130"/>
      <c r="AQ41" s="130"/>
      <c r="AR41" s="130"/>
      <c r="AS41" s="130"/>
      <c r="AT41" s="130"/>
      <c r="AU41" s="130"/>
      <c r="AV41" s="130"/>
      <c r="AW41" s="130"/>
      <c r="AX41" s="130"/>
      <c r="AY41" s="130"/>
    </row>
    <row r="42" spans="1:51" ht="15" x14ac:dyDescent="0.25">
      <c r="A42" s="143">
        <v>46113</v>
      </c>
      <c r="B42" s="271"/>
      <c r="C42" s="271">
        <v>91</v>
      </c>
      <c r="D42" s="284">
        <v>111</v>
      </c>
      <c r="E42" s="10">
        <v>138.084</v>
      </c>
      <c r="F42" s="10">
        <v>95.039000000000001</v>
      </c>
      <c r="G42" s="10">
        <v>158.28200000000001</v>
      </c>
      <c r="H42" s="10">
        <v>140.08799999999999</v>
      </c>
      <c r="I42" s="10">
        <v>163.315</v>
      </c>
      <c r="J42" s="10">
        <v>107.20399999999999</v>
      </c>
      <c r="K42" s="10">
        <v>116.623</v>
      </c>
      <c r="L42" s="10">
        <v>104.05</v>
      </c>
      <c r="M42" s="10">
        <v>84.209000000000003</v>
      </c>
      <c r="N42" s="10">
        <v>90.361999999999995</v>
      </c>
      <c r="O42" s="10">
        <v>150.04</v>
      </c>
      <c r="P42" s="10">
        <v>125.4</v>
      </c>
      <c r="Q42" s="10">
        <v>134.94900000000001</v>
      </c>
      <c r="R42" s="10">
        <v>101.331</v>
      </c>
      <c r="S42" s="10">
        <v>54.603000000000002</v>
      </c>
      <c r="T42" s="10">
        <v>120.506</v>
      </c>
      <c r="U42" s="10">
        <v>85.905000000000001</v>
      </c>
      <c r="V42" s="10">
        <v>197.51499999999999</v>
      </c>
      <c r="W42" s="10">
        <v>191.00700000000001</v>
      </c>
      <c r="X42" s="10">
        <v>72.557000000000002</v>
      </c>
      <c r="Y42" s="10">
        <v>90.995999999999995</v>
      </c>
      <c r="Z42" s="10">
        <v>107.652</v>
      </c>
      <c r="AA42" s="10">
        <v>144.43199999999999</v>
      </c>
      <c r="AB42" s="10">
        <v>539.14800000000002</v>
      </c>
      <c r="AC42" s="10">
        <v>120.059</v>
      </c>
      <c r="AD42" s="10">
        <v>272.10599999999999</v>
      </c>
      <c r="AE42" s="111">
        <v>129.74700000000001</v>
      </c>
      <c r="AF42" s="10">
        <v>85.028000000000006</v>
      </c>
      <c r="AG42" s="10">
        <v>116.995</v>
      </c>
      <c r="AH42" s="10">
        <v>161.76400000000001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143">
        <v>46143</v>
      </c>
      <c r="B43" s="271"/>
      <c r="C43" s="271">
        <v>165</v>
      </c>
      <c r="D43" s="284">
        <v>239</v>
      </c>
      <c r="E43" s="10">
        <v>235.351</v>
      </c>
      <c r="F43" s="10">
        <v>150.696</v>
      </c>
      <c r="G43" s="10">
        <v>249.435</v>
      </c>
      <c r="H43" s="10">
        <v>466.99599999999998</v>
      </c>
      <c r="I43" s="10">
        <v>252.90700000000001</v>
      </c>
      <c r="J43" s="10">
        <v>336.16500000000002</v>
      </c>
      <c r="K43" s="10">
        <v>195.941</v>
      </c>
      <c r="L43" s="10">
        <v>167.12200000000001</v>
      </c>
      <c r="M43" s="10">
        <v>56.938000000000002</v>
      </c>
      <c r="N43" s="10">
        <v>72.581999999999994</v>
      </c>
      <c r="O43" s="10">
        <v>123.048</v>
      </c>
      <c r="P43" s="10">
        <v>264.98899999999998</v>
      </c>
      <c r="Q43" s="10">
        <v>287.24799999999999</v>
      </c>
      <c r="R43" s="10">
        <v>207.554</v>
      </c>
      <c r="S43" s="10">
        <v>131.96199999999999</v>
      </c>
      <c r="T43" s="10">
        <v>188.023</v>
      </c>
      <c r="U43" s="10">
        <v>62.741999999999997</v>
      </c>
      <c r="V43" s="10">
        <v>331.12700000000001</v>
      </c>
      <c r="W43" s="10">
        <v>234.221</v>
      </c>
      <c r="X43" s="10">
        <v>93.638000000000005</v>
      </c>
      <c r="Y43" s="10">
        <v>191.71899999999999</v>
      </c>
      <c r="Z43" s="10">
        <v>224.965</v>
      </c>
      <c r="AA43" s="10">
        <v>396.93200000000002</v>
      </c>
      <c r="AB43" s="10">
        <v>570.11500000000001</v>
      </c>
      <c r="AC43" s="10">
        <v>317.90800000000002</v>
      </c>
      <c r="AD43" s="10">
        <v>181.47900000000001</v>
      </c>
      <c r="AE43" s="111">
        <v>170.24700000000001</v>
      </c>
      <c r="AF43" s="10">
        <v>110.785</v>
      </c>
      <c r="AG43" s="10">
        <v>184.42500000000001</v>
      </c>
      <c r="AH43" s="10">
        <v>291.86900000000003</v>
      </c>
      <c r="AI43" s="130"/>
      <c r="AJ43" s="130"/>
      <c r="AK43" s="130"/>
      <c r="AL43" s="130"/>
      <c r="AM43" s="130"/>
      <c r="AN43" s="130"/>
      <c r="AO43" s="130"/>
      <c r="AP43" s="130"/>
      <c r="AQ43" s="130"/>
      <c r="AR43" s="130"/>
      <c r="AS43" s="130"/>
      <c r="AT43" s="130"/>
      <c r="AU43" s="130"/>
      <c r="AV43" s="130"/>
      <c r="AW43" s="130"/>
      <c r="AX43" s="130"/>
      <c r="AY43" s="130"/>
    </row>
    <row r="44" spans="1:51" ht="15" x14ac:dyDescent="0.25">
      <c r="A44" s="143">
        <v>46174</v>
      </c>
      <c r="B44" s="271"/>
      <c r="C44" s="271">
        <v>249</v>
      </c>
      <c r="D44" s="284">
        <v>389</v>
      </c>
      <c r="E44" s="10">
        <v>194.26</v>
      </c>
      <c r="F44" s="10">
        <v>577.02200000000005</v>
      </c>
      <c r="G44" s="10">
        <v>687.24</v>
      </c>
      <c r="H44" s="10">
        <v>853.83299999999997</v>
      </c>
      <c r="I44" s="10">
        <v>466.65100000000001</v>
      </c>
      <c r="J44" s="10">
        <v>756.89599999999996</v>
      </c>
      <c r="K44" s="10">
        <v>243.47300000000001</v>
      </c>
      <c r="L44" s="10">
        <v>155.684</v>
      </c>
      <c r="M44" s="10">
        <v>188.06899999999999</v>
      </c>
      <c r="N44" s="10">
        <v>256.89800000000002</v>
      </c>
      <c r="O44" s="10">
        <v>254.447</v>
      </c>
      <c r="P44" s="10">
        <v>463.93599999999998</v>
      </c>
      <c r="Q44" s="10">
        <v>333.488</v>
      </c>
      <c r="R44" s="10">
        <v>82.278999999999996</v>
      </c>
      <c r="S44" s="10">
        <v>321.48899999999998</v>
      </c>
      <c r="T44" s="10">
        <v>520.63300000000004</v>
      </c>
      <c r="U44" s="10">
        <v>281.38299999999998</v>
      </c>
      <c r="V44" s="10">
        <v>651.36699999999996</v>
      </c>
      <c r="W44" s="10">
        <v>217.30799999999999</v>
      </c>
      <c r="X44" s="10">
        <v>105.735</v>
      </c>
      <c r="Y44" s="10">
        <v>491.57</v>
      </c>
      <c r="Z44" s="10">
        <v>351.39</v>
      </c>
      <c r="AA44" s="10">
        <v>424.87099999999998</v>
      </c>
      <c r="AB44" s="10">
        <v>870.346</v>
      </c>
      <c r="AC44" s="10">
        <v>504.69299999999998</v>
      </c>
      <c r="AD44" s="10">
        <v>349.89699999999999</v>
      </c>
      <c r="AE44" s="111">
        <v>396.05599999999998</v>
      </c>
      <c r="AF44" s="10">
        <v>402.43200000000002</v>
      </c>
      <c r="AG44" s="10">
        <v>80.947000000000003</v>
      </c>
      <c r="AH44" s="10">
        <v>469.47399999999999</v>
      </c>
      <c r="AI44" s="130"/>
      <c r="AJ44" s="130"/>
      <c r="AK44" s="130"/>
      <c r="AL44" s="130"/>
      <c r="AM44" s="130"/>
      <c r="AN44" s="130"/>
      <c r="AO44" s="130"/>
      <c r="AP44" s="130"/>
      <c r="AQ44" s="130"/>
      <c r="AR44" s="130"/>
      <c r="AS44" s="130"/>
      <c r="AT44" s="130"/>
      <c r="AU44" s="130"/>
      <c r="AV44" s="130"/>
      <c r="AW44" s="130"/>
      <c r="AX44" s="130"/>
      <c r="AY44" s="130"/>
    </row>
    <row r="45" spans="1:51" ht="15" x14ac:dyDescent="0.25">
      <c r="A45" s="143">
        <v>46204</v>
      </c>
      <c r="B45" s="271"/>
      <c r="C45" s="271">
        <v>92</v>
      </c>
      <c r="D45" s="284">
        <v>161</v>
      </c>
      <c r="E45" s="10">
        <v>37.899000000000001</v>
      </c>
      <c r="F45" s="10">
        <v>577.90700000000004</v>
      </c>
      <c r="G45" s="10">
        <v>313.85599999999999</v>
      </c>
      <c r="H45" s="10">
        <v>347.49700000000001</v>
      </c>
      <c r="I45" s="10">
        <v>439.99400000000003</v>
      </c>
      <c r="J45" s="10">
        <v>408.25799999999998</v>
      </c>
      <c r="K45" s="10">
        <v>72.751999999999995</v>
      </c>
      <c r="L45" s="10">
        <v>40.097999999999999</v>
      </c>
      <c r="M45" s="10">
        <v>87.268000000000001</v>
      </c>
      <c r="N45" s="10">
        <v>102.572</v>
      </c>
      <c r="O45" s="10">
        <v>181.96899999999999</v>
      </c>
      <c r="P45" s="10">
        <v>308.35500000000002</v>
      </c>
      <c r="Q45" s="10">
        <v>86.272000000000006</v>
      </c>
      <c r="R45" s="10">
        <v>11.603999999999999</v>
      </c>
      <c r="S45" s="10">
        <v>228.53800000000001</v>
      </c>
      <c r="T45" s="10">
        <v>390.923</v>
      </c>
      <c r="U45" s="10">
        <v>219.018</v>
      </c>
      <c r="V45" s="10">
        <v>826.15300000000002</v>
      </c>
      <c r="W45" s="10">
        <v>81.453999999999994</v>
      </c>
      <c r="X45" s="10">
        <v>39.284999999999997</v>
      </c>
      <c r="Y45" s="10">
        <v>303.45699999999999</v>
      </c>
      <c r="Z45" s="10">
        <v>157.66300000000001</v>
      </c>
      <c r="AA45" s="10">
        <v>125.807</v>
      </c>
      <c r="AB45" s="10">
        <v>412.911</v>
      </c>
      <c r="AC45" s="10">
        <v>214.98500000000001</v>
      </c>
      <c r="AD45" s="10">
        <v>255.524</v>
      </c>
      <c r="AE45" s="111">
        <v>186.50200000000001</v>
      </c>
      <c r="AF45" s="10">
        <v>196.24</v>
      </c>
      <c r="AG45" s="10">
        <v>40.408999999999999</v>
      </c>
      <c r="AH45" s="10">
        <v>266.96600000000001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143">
        <v>46235</v>
      </c>
      <c r="B46" s="271"/>
      <c r="C46" s="271">
        <v>45</v>
      </c>
      <c r="D46" s="284">
        <v>66</v>
      </c>
      <c r="E46" s="10">
        <v>32.982999999999997</v>
      </c>
      <c r="F46" s="10">
        <v>182.87899999999999</v>
      </c>
      <c r="G46" s="10">
        <v>100.901</v>
      </c>
      <c r="H46" s="10">
        <v>171.328</v>
      </c>
      <c r="I46" s="10">
        <v>145.31299999999999</v>
      </c>
      <c r="J46" s="10">
        <v>136.94300000000001</v>
      </c>
      <c r="K46" s="10">
        <v>42.064</v>
      </c>
      <c r="L46" s="10">
        <v>25.841999999999999</v>
      </c>
      <c r="M46" s="10">
        <v>37.210999999999999</v>
      </c>
      <c r="N46" s="10">
        <v>41.378</v>
      </c>
      <c r="O46" s="10">
        <v>71.42</v>
      </c>
      <c r="P46" s="10">
        <v>96.811000000000007</v>
      </c>
      <c r="Q46" s="10">
        <v>50.01</v>
      </c>
      <c r="R46" s="10">
        <v>31.091999999999999</v>
      </c>
      <c r="S46" s="10">
        <v>69.165000000000006</v>
      </c>
      <c r="T46" s="10">
        <v>122.961</v>
      </c>
      <c r="U46" s="10">
        <v>69.334000000000003</v>
      </c>
      <c r="V46" s="10">
        <v>219.08</v>
      </c>
      <c r="W46" s="10">
        <v>43.012999999999998</v>
      </c>
      <c r="X46" s="10">
        <v>26.192</v>
      </c>
      <c r="Y46" s="10">
        <v>108.79900000000001</v>
      </c>
      <c r="Z46" s="10">
        <v>59.594999999999999</v>
      </c>
      <c r="AA46" s="10">
        <v>63.521000000000001</v>
      </c>
      <c r="AB46" s="10">
        <v>147.524</v>
      </c>
      <c r="AC46" s="10">
        <v>82.147000000000006</v>
      </c>
      <c r="AD46" s="10">
        <v>98.585999999999999</v>
      </c>
      <c r="AE46" s="111">
        <v>69.108999999999995</v>
      </c>
      <c r="AF46" s="10">
        <v>90.945999999999998</v>
      </c>
      <c r="AG46" s="10">
        <v>26.827999999999999</v>
      </c>
      <c r="AH46" s="10">
        <v>202.672</v>
      </c>
      <c r="AI46" s="130"/>
      <c r="AJ46" s="130"/>
      <c r="AK46" s="130"/>
      <c r="AL46" s="130"/>
      <c r="AM46" s="130"/>
      <c r="AN46" s="130"/>
      <c r="AO46" s="130"/>
      <c r="AP46" s="130"/>
      <c r="AQ46" s="130"/>
      <c r="AR46" s="130"/>
      <c r="AS46" s="130"/>
      <c r="AT46" s="130"/>
      <c r="AU46" s="130"/>
      <c r="AV46" s="130"/>
      <c r="AW46" s="130"/>
      <c r="AX46" s="130"/>
      <c r="AY46" s="130"/>
    </row>
    <row r="47" spans="1:51" ht="15" x14ac:dyDescent="0.25">
      <c r="A47" s="143">
        <v>46266</v>
      </c>
      <c r="B47" s="271"/>
      <c r="C47" s="271">
        <v>34</v>
      </c>
      <c r="D47" s="284">
        <v>43</v>
      </c>
      <c r="E47" s="10">
        <v>29.183</v>
      </c>
      <c r="F47" s="10">
        <v>75.472999999999999</v>
      </c>
      <c r="G47" s="10">
        <v>61.935000000000002</v>
      </c>
      <c r="H47" s="10">
        <v>108.221</v>
      </c>
      <c r="I47" s="10">
        <v>66.754999999999995</v>
      </c>
      <c r="J47" s="10">
        <v>94.549000000000007</v>
      </c>
      <c r="K47" s="10">
        <v>48.692</v>
      </c>
      <c r="L47" s="10">
        <v>22.402000000000001</v>
      </c>
      <c r="M47" s="10">
        <v>34.325000000000003</v>
      </c>
      <c r="N47" s="10">
        <v>38.155000000000001</v>
      </c>
      <c r="O47" s="10">
        <v>57.241</v>
      </c>
      <c r="P47" s="10">
        <v>54.334000000000003</v>
      </c>
      <c r="Q47" s="10">
        <v>40.314999999999998</v>
      </c>
      <c r="R47" s="10">
        <v>28.353999999999999</v>
      </c>
      <c r="S47" s="10">
        <v>54.847999999999999</v>
      </c>
      <c r="T47" s="10">
        <v>56.127000000000002</v>
      </c>
      <c r="U47" s="10">
        <v>44.14</v>
      </c>
      <c r="V47" s="10">
        <v>93.021000000000001</v>
      </c>
      <c r="W47" s="10">
        <v>33.011000000000003</v>
      </c>
      <c r="X47" s="10">
        <v>30.248999999999999</v>
      </c>
      <c r="Y47" s="10">
        <v>74.855000000000004</v>
      </c>
      <c r="Z47" s="10">
        <v>40.89</v>
      </c>
      <c r="AA47" s="10">
        <v>62.664000000000001</v>
      </c>
      <c r="AB47" s="10">
        <v>99.489000000000004</v>
      </c>
      <c r="AC47" s="10">
        <v>51.290999999999997</v>
      </c>
      <c r="AD47" s="10">
        <v>67.978999999999999</v>
      </c>
      <c r="AE47" s="111">
        <v>48.46</v>
      </c>
      <c r="AF47" s="10">
        <v>71.051000000000002</v>
      </c>
      <c r="AG47" s="10">
        <v>27.417000000000002</v>
      </c>
      <c r="AH47" s="10">
        <v>80.608000000000004</v>
      </c>
      <c r="AI47" s="130"/>
      <c r="AJ47" s="130"/>
      <c r="AK47" s="130"/>
      <c r="AL47" s="130"/>
      <c r="AM47" s="130"/>
      <c r="AN47" s="130"/>
      <c r="AO47" s="130"/>
      <c r="AP47" s="130"/>
      <c r="AQ47" s="130"/>
      <c r="AR47" s="130"/>
      <c r="AS47" s="130"/>
      <c r="AT47" s="130"/>
      <c r="AU47" s="130"/>
      <c r="AV47" s="130"/>
      <c r="AW47" s="130"/>
      <c r="AX47" s="130"/>
      <c r="AY47" s="130"/>
    </row>
    <row r="48" spans="1:51" ht="15" x14ac:dyDescent="0.25">
      <c r="A48" s="143">
        <v>46296</v>
      </c>
      <c r="B48" s="271"/>
      <c r="C48" s="271">
        <v>45</v>
      </c>
      <c r="D48" s="285">
        <v>52</v>
      </c>
      <c r="E48" s="10">
        <v>57.037999999999997</v>
      </c>
      <c r="F48" s="10">
        <v>66.23</v>
      </c>
      <c r="G48" s="10">
        <v>60.029000000000003</v>
      </c>
      <c r="H48" s="10">
        <v>98.983999999999995</v>
      </c>
      <c r="I48" s="10">
        <v>67.191000000000003</v>
      </c>
      <c r="J48" s="10">
        <v>64.763999999999996</v>
      </c>
      <c r="K48" s="10">
        <v>50.232999999999997</v>
      </c>
      <c r="L48" s="10">
        <v>26.734999999999999</v>
      </c>
      <c r="M48" s="10">
        <v>39.119999999999997</v>
      </c>
      <c r="N48" s="10">
        <v>31.184999999999999</v>
      </c>
      <c r="O48" s="10">
        <v>58.423000000000002</v>
      </c>
      <c r="P48" s="10">
        <v>53.070999999999998</v>
      </c>
      <c r="Q48" s="10">
        <v>61.906999999999996</v>
      </c>
      <c r="R48" s="10">
        <v>55.182000000000002</v>
      </c>
      <c r="S48" s="10">
        <v>46.142000000000003</v>
      </c>
      <c r="T48" s="10">
        <v>58.033000000000001</v>
      </c>
      <c r="U48" s="10">
        <v>37.811999999999998</v>
      </c>
      <c r="V48" s="10">
        <v>84.137</v>
      </c>
      <c r="W48" s="10">
        <v>37.527999999999999</v>
      </c>
      <c r="X48" s="10">
        <v>52.04</v>
      </c>
      <c r="Y48" s="10">
        <v>127.17400000000001</v>
      </c>
      <c r="Z48" s="10">
        <v>51.591000000000001</v>
      </c>
      <c r="AA48" s="10">
        <v>99.710999999999999</v>
      </c>
      <c r="AB48" s="10">
        <v>110.88500000000001</v>
      </c>
      <c r="AC48" s="10">
        <v>58.889000000000003</v>
      </c>
      <c r="AD48" s="10">
        <v>64.141999999999996</v>
      </c>
      <c r="AE48" s="111">
        <v>46.238</v>
      </c>
      <c r="AF48" s="10">
        <v>48.098999999999997</v>
      </c>
      <c r="AG48" s="10">
        <v>27.006</v>
      </c>
      <c r="AH48" s="10">
        <v>66.64</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3">
        <v>46327</v>
      </c>
      <c r="B49" s="271"/>
      <c r="C49" s="271">
        <v>47</v>
      </c>
      <c r="D49" s="285">
        <v>50</v>
      </c>
      <c r="E49" s="10">
        <v>48.363</v>
      </c>
      <c r="F49" s="10">
        <v>63.674999999999997</v>
      </c>
      <c r="G49" s="10">
        <v>66.459999999999994</v>
      </c>
      <c r="H49" s="10">
        <v>73.222999999999999</v>
      </c>
      <c r="I49" s="10">
        <v>61.307000000000002</v>
      </c>
      <c r="J49" s="10">
        <v>61.585999999999999</v>
      </c>
      <c r="K49" s="10">
        <v>45.301000000000002</v>
      </c>
      <c r="L49" s="10">
        <v>39.524000000000001</v>
      </c>
      <c r="M49" s="10">
        <v>36.308</v>
      </c>
      <c r="N49" s="10">
        <v>36.585000000000001</v>
      </c>
      <c r="O49" s="10">
        <v>77.823999999999998</v>
      </c>
      <c r="P49" s="10">
        <v>53.253999999999998</v>
      </c>
      <c r="Q49" s="10">
        <v>52.814</v>
      </c>
      <c r="R49" s="10">
        <v>46.314999999999998</v>
      </c>
      <c r="S49" s="10">
        <v>51.287999999999997</v>
      </c>
      <c r="T49" s="10">
        <v>59.877000000000002</v>
      </c>
      <c r="U49" s="10">
        <v>44.588000000000001</v>
      </c>
      <c r="V49" s="10">
        <v>75.311000000000007</v>
      </c>
      <c r="W49" s="10">
        <v>50.32</v>
      </c>
      <c r="X49" s="10">
        <v>40.152000000000001</v>
      </c>
      <c r="Y49" s="10">
        <v>72.272000000000006</v>
      </c>
      <c r="Z49" s="10">
        <v>47.823999999999998</v>
      </c>
      <c r="AA49" s="10">
        <v>97.995999999999995</v>
      </c>
      <c r="AB49" s="10">
        <v>91.153999999999996</v>
      </c>
      <c r="AC49" s="10">
        <v>60.716000000000001</v>
      </c>
      <c r="AD49" s="10">
        <v>57.426000000000002</v>
      </c>
      <c r="AE49" s="111">
        <v>54.338000000000001</v>
      </c>
      <c r="AF49" s="10">
        <v>58.218000000000004</v>
      </c>
      <c r="AG49" s="10">
        <v>33.89</v>
      </c>
      <c r="AH49" s="10">
        <v>61.039000000000001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3">
        <v>46357</v>
      </c>
      <c r="B50" s="271"/>
      <c r="C50" s="271">
        <v>34</v>
      </c>
      <c r="D50" s="285">
        <v>34</v>
      </c>
      <c r="E50" s="10">
        <v>37.573999999999998</v>
      </c>
      <c r="F50" s="10">
        <v>63.463999999999999</v>
      </c>
      <c r="G50" s="10">
        <v>62.826000000000001</v>
      </c>
      <c r="H50" s="10">
        <v>60.871000000000002</v>
      </c>
      <c r="I50" s="10">
        <v>55.078000000000003</v>
      </c>
      <c r="J50" s="10">
        <v>55.401000000000003</v>
      </c>
      <c r="K50" s="10">
        <v>36.738</v>
      </c>
      <c r="L50" s="10">
        <v>31.977</v>
      </c>
      <c r="M50" s="10">
        <v>30.015999999999998</v>
      </c>
      <c r="N50" s="10">
        <v>31.649000000000001</v>
      </c>
      <c r="O50" s="10">
        <v>46.35</v>
      </c>
      <c r="P50" s="10">
        <v>47.963000000000001</v>
      </c>
      <c r="Q50" s="10">
        <v>45.042999999999999</v>
      </c>
      <c r="R50" s="10">
        <v>33.334000000000003</v>
      </c>
      <c r="S50" s="10">
        <v>42.49</v>
      </c>
      <c r="T50" s="10">
        <v>49.311999999999998</v>
      </c>
      <c r="U50" s="10">
        <v>39.04</v>
      </c>
      <c r="V50" s="10">
        <v>64.662000000000006</v>
      </c>
      <c r="W50" s="10">
        <v>41.398000000000003</v>
      </c>
      <c r="X50" s="10">
        <v>31.140999999999998</v>
      </c>
      <c r="Y50" s="10">
        <v>56.213000000000001</v>
      </c>
      <c r="Z50" s="10">
        <v>41.22</v>
      </c>
      <c r="AA50" s="10">
        <v>62.43</v>
      </c>
      <c r="AB50" s="10">
        <v>82.992000000000004</v>
      </c>
      <c r="AC50" s="10">
        <v>50.622</v>
      </c>
      <c r="AD50" s="10">
        <v>49.996000000000002</v>
      </c>
      <c r="AE50" s="111">
        <v>47.572000000000003</v>
      </c>
      <c r="AF50" s="10">
        <v>49.264000000000003</v>
      </c>
      <c r="AG50" s="10">
        <v>29.536000000000001</v>
      </c>
      <c r="AH50" s="10">
        <v>51.509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3">
        <v>46388</v>
      </c>
      <c r="B51" s="271"/>
      <c r="C51" s="271">
        <v>40</v>
      </c>
      <c r="D51" s="285">
        <v>42</v>
      </c>
      <c r="E51" s="10">
        <v>34.884999999999998</v>
      </c>
      <c r="F51" s="10">
        <v>53.55</v>
      </c>
      <c r="G51" s="10">
        <v>77.122</v>
      </c>
      <c r="H51" s="10">
        <v>53.716999999999999</v>
      </c>
      <c r="I51" s="10">
        <v>48.558999999999997</v>
      </c>
      <c r="J51" s="10">
        <v>50.142000000000003</v>
      </c>
      <c r="K51" s="10">
        <v>32.645000000000003</v>
      </c>
      <c r="L51" s="10">
        <v>27.228000000000002</v>
      </c>
      <c r="M51" s="10">
        <v>26.914999999999999</v>
      </c>
      <c r="N51" s="10">
        <v>28.751000000000001</v>
      </c>
      <c r="O51" s="10">
        <v>40.892000000000003</v>
      </c>
      <c r="P51" s="10">
        <v>48.715000000000003</v>
      </c>
      <c r="Q51" s="10">
        <v>42.078000000000003</v>
      </c>
      <c r="R51" s="10">
        <v>27.983000000000001</v>
      </c>
      <c r="S51" s="10">
        <v>39.420999999999999</v>
      </c>
      <c r="T51" s="10">
        <v>43.326999999999998</v>
      </c>
      <c r="U51" s="10">
        <v>35.972999999999999</v>
      </c>
      <c r="V51" s="10">
        <v>59.999000000000002</v>
      </c>
      <c r="W51" s="10">
        <v>34.718000000000004</v>
      </c>
      <c r="X51" s="10">
        <v>28.143000000000001</v>
      </c>
      <c r="Y51" s="10">
        <v>52.381</v>
      </c>
      <c r="Z51" s="10">
        <v>35.095999999999997</v>
      </c>
      <c r="AA51" s="10">
        <v>52.585000000000001</v>
      </c>
      <c r="AB51" s="10">
        <v>72.662000000000006</v>
      </c>
      <c r="AC51" s="10">
        <v>43.628999999999998</v>
      </c>
      <c r="AD51" s="10">
        <v>44.765000000000001</v>
      </c>
      <c r="AE51" s="111">
        <v>41.777999999999999</v>
      </c>
      <c r="AF51" s="10">
        <v>42.847999999999999</v>
      </c>
      <c r="AG51" s="10">
        <v>26.966000000000001</v>
      </c>
      <c r="AH51" s="10">
        <v>46.584000000000003</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3">
        <v>46419</v>
      </c>
      <c r="B52" s="271"/>
      <c r="C52" s="271">
        <v>42</v>
      </c>
      <c r="D52" s="285">
        <v>43</v>
      </c>
      <c r="E52" s="10">
        <v>51.86</v>
      </c>
      <c r="F52" s="10">
        <v>64.650000000000006</v>
      </c>
      <c r="G52" s="10">
        <v>59.362000000000002</v>
      </c>
      <c r="H52" s="10">
        <v>49.972000000000001</v>
      </c>
      <c r="I52" s="10">
        <v>48.27</v>
      </c>
      <c r="J52" s="10">
        <v>54.268000000000001</v>
      </c>
      <c r="K52" s="10">
        <v>32.756999999999998</v>
      </c>
      <c r="L52" s="10">
        <v>27.995999999999999</v>
      </c>
      <c r="M52" s="10">
        <v>39.182000000000002</v>
      </c>
      <c r="N52" s="10">
        <v>30.759</v>
      </c>
      <c r="O52" s="10">
        <v>40.289000000000001</v>
      </c>
      <c r="P52" s="10">
        <v>45.438000000000002</v>
      </c>
      <c r="Q52" s="10">
        <v>45.213000000000001</v>
      </c>
      <c r="R52" s="10">
        <v>27.846</v>
      </c>
      <c r="S52" s="10">
        <v>39.828000000000003</v>
      </c>
      <c r="T52" s="10">
        <v>40.902000000000001</v>
      </c>
      <c r="U52" s="10">
        <v>37.064999999999998</v>
      </c>
      <c r="V52" s="10">
        <v>57.103999999999999</v>
      </c>
      <c r="W52" s="10">
        <v>34.837000000000003</v>
      </c>
      <c r="X52" s="10">
        <v>38.395000000000003</v>
      </c>
      <c r="Y52" s="10">
        <v>61.472999999999999</v>
      </c>
      <c r="Z52" s="10">
        <v>48.235999999999997</v>
      </c>
      <c r="AA52" s="10">
        <v>92.772000000000006</v>
      </c>
      <c r="AB52" s="10">
        <v>70.759</v>
      </c>
      <c r="AC52" s="10">
        <v>42.814999999999998</v>
      </c>
      <c r="AD52" s="10">
        <v>43.421999999999997</v>
      </c>
      <c r="AE52" s="111">
        <v>44.033000000000001</v>
      </c>
      <c r="AF52" s="10">
        <v>42.536000000000001</v>
      </c>
      <c r="AG52" s="10">
        <v>28.888000000000002</v>
      </c>
      <c r="AH52" s="10">
        <v>44.006</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3">
        <v>46447</v>
      </c>
      <c r="B53" s="271"/>
      <c r="C53" s="271">
        <v>68</v>
      </c>
      <c r="D53" s="285">
        <v>85</v>
      </c>
      <c r="E53" s="10">
        <v>112.48399999999999</v>
      </c>
      <c r="F53" s="10">
        <v>99.34</v>
      </c>
      <c r="G53" s="10">
        <v>115.78</v>
      </c>
      <c r="H53" s="10">
        <v>97.442999999999998</v>
      </c>
      <c r="I53" s="10">
        <v>87.63</v>
      </c>
      <c r="J53" s="10">
        <v>79.718000000000004</v>
      </c>
      <c r="K53" s="10">
        <v>68.462000000000003</v>
      </c>
      <c r="L53" s="10">
        <v>52.674999999999997</v>
      </c>
      <c r="M53" s="10">
        <v>64.905000000000001</v>
      </c>
      <c r="N53" s="10">
        <v>94.369</v>
      </c>
      <c r="O53" s="10">
        <v>87.18</v>
      </c>
      <c r="P53" s="10">
        <v>72.94</v>
      </c>
      <c r="Q53" s="10">
        <v>101.437</v>
      </c>
      <c r="R53" s="10">
        <v>49.664000000000001</v>
      </c>
      <c r="S53" s="10">
        <v>79.418999999999997</v>
      </c>
      <c r="T53" s="10">
        <v>66.158000000000001</v>
      </c>
      <c r="U53" s="10">
        <v>64.570999999999998</v>
      </c>
      <c r="V53" s="10">
        <v>110.669</v>
      </c>
      <c r="W53" s="10">
        <v>67.849000000000004</v>
      </c>
      <c r="X53" s="10">
        <v>69.631</v>
      </c>
      <c r="Y53" s="10">
        <v>104.489</v>
      </c>
      <c r="Z53" s="10">
        <v>91.742999999999995</v>
      </c>
      <c r="AA53" s="10">
        <v>337.51799999999997</v>
      </c>
      <c r="AB53" s="10">
        <v>94.911000000000001</v>
      </c>
      <c r="AC53" s="10">
        <v>77.546000000000006</v>
      </c>
      <c r="AD53" s="10">
        <v>100.70699999999999</v>
      </c>
      <c r="AE53" s="111">
        <v>64.569999999999993</v>
      </c>
      <c r="AF53" s="10">
        <v>119.009</v>
      </c>
      <c r="AG53" s="10">
        <v>85.971000000000004</v>
      </c>
      <c r="AH53" s="10">
        <v>106.583</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3">
        <v>46478</v>
      </c>
      <c r="B54" s="271"/>
      <c r="C54" s="271">
        <v>91</v>
      </c>
      <c r="D54" s="285">
        <v>111</v>
      </c>
      <c r="E54" s="10">
        <v>95.15</v>
      </c>
      <c r="F54" s="10">
        <v>155.989</v>
      </c>
      <c r="G54" s="10">
        <v>139.904</v>
      </c>
      <c r="H54" s="10">
        <v>163.16399999999999</v>
      </c>
      <c r="I54" s="10">
        <v>107.313</v>
      </c>
      <c r="J54" s="10">
        <v>114.04300000000001</v>
      </c>
      <c r="K54" s="10">
        <v>103.84399999999999</v>
      </c>
      <c r="L54" s="10">
        <v>84.06</v>
      </c>
      <c r="M54" s="10">
        <v>90.326999999999998</v>
      </c>
      <c r="N54" s="10">
        <v>149.60499999999999</v>
      </c>
      <c r="O54" s="10">
        <v>125.166</v>
      </c>
      <c r="P54" s="10">
        <v>134.53299999999999</v>
      </c>
      <c r="Q54" s="10">
        <v>101.211</v>
      </c>
      <c r="R54" s="10">
        <v>53.845999999999997</v>
      </c>
      <c r="S54" s="10">
        <v>120.54600000000001</v>
      </c>
      <c r="T54" s="10">
        <v>85.49</v>
      </c>
      <c r="U54" s="10">
        <v>197.29900000000001</v>
      </c>
      <c r="V54" s="10">
        <v>184.65100000000001</v>
      </c>
      <c r="W54" s="10">
        <v>72.319000000000003</v>
      </c>
      <c r="X54" s="10">
        <v>91.186000000000007</v>
      </c>
      <c r="Y54" s="10">
        <v>107.786</v>
      </c>
      <c r="Z54" s="10">
        <v>138.36099999999999</v>
      </c>
      <c r="AA54" s="10">
        <v>538.35599999999999</v>
      </c>
      <c r="AB54" s="10">
        <v>120.018</v>
      </c>
      <c r="AC54" s="10">
        <v>272.04199999999997</v>
      </c>
      <c r="AD54" s="10">
        <v>126.343</v>
      </c>
      <c r="AE54" s="111">
        <v>85.001000000000005</v>
      </c>
      <c r="AF54" s="10">
        <v>116.626</v>
      </c>
      <c r="AG54" s="10">
        <v>162.096</v>
      </c>
      <c r="AH54" s="10">
        <v>133.50200000000001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3">
        <v>46508</v>
      </c>
      <c r="B55" s="271"/>
      <c r="C55" s="271">
        <v>165</v>
      </c>
      <c r="D55" s="285">
        <v>239</v>
      </c>
      <c r="E55" s="10">
        <v>150.79400000000001</v>
      </c>
      <c r="F55" s="10">
        <v>241.143</v>
      </c>
      <c r="G55" s="10">
        <v>466.70499999999998</v>
      </c>
      <c r="H55" s="10">
        <v>252.667</v>
      </c>
      <c r="I55" s="10">
        <v>336.42500000000001</v>
      </c>
      <c r="J55" s="10">
        <v>187.47800000000001</v>
      </c>
      <c r="K55" s="10">
        <v>166.98699999999999</v>
      </c>
      <c r="L55" s="10">
        <v>56.875</v>
      </c>
      <c r="M55" s="10">
        <v>72.531999999999996</v>
      </c>
      <c r="N55" s="10">
        <v>120.502</v>
      </c>
      <c r="O55" s="10">
        <v>264.45600000000002</v>
      </c>
      <c r="P55" s="10">
        <v>286.72500000000002</v>
      </c>
      <c r="Q55" s="10">
        <v>207.369</v>
      </c>
      <c r="R55" s="10">
        <v>124.602</v>
      </c>
      <c r="S55" s="10">
        <v>188.22200000000001</v>
      </c>
      <c r="T55" s="10">
        <v>62.603000000000002</v>
      </c>
      <c r="U55" s="10">
        <v>330.68700000000001</v>
      </c>
      <c r="V55" s="10">
        <v>237.589</v>
      </c>
      <c r="W55" s="10">
        <v>93.379000000000005</v>
      </c>
      <c r="X55" s="10">
        <v>192.03700000000001</v>
      </c>
      <c r="Y55" s="10">
        <v>229.72499999999999</v>
      </c>
      <c r="Z55" s="10">
        <v>382.09300000000002</v>
      </c>
      <c r="AA55" s="10">
        <v>569.62599999999998</v>
      </c>
      <c r="AB55" s="10">
        <v>317.86700000000002</v>
      </c>
      <c r="AC55" s="10">
        <v>181.42400000000001</v>
      </c>
      <c r="AD55" s="10">
        <v>167.733</v>
      </c>
      <c r="AE55" s="111">
        <v>110.795</v>
      </c>
      <c r="AF55" s="10">
        <v>182.96899999999999</v>
      </c>
      <c r="AG55" s="10">
        <v>292.029</v>
      </c>
      <c r="AH55" s="10">
        <v>229.21799999999999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3">
        <v>46539</v>
      </c>
      <c r="B56" s="271"/>
      <c r="C56" s="271">
        <v>249</v>
      </c>
      <c r="D56" s="285">
        <v>389</v>
      </c>
      <c r="E56" s="10">
        <v>577.202</v>
      </c>
      <c r="F56" s="10">
        <v>678.65499999999997</v>
      </c>
      <c r="G56" s="10">
        <v>853.62199999999996</v>
      </c>
      <c r="H56" s="10">
        <v>466.52</v>
      </c>
      <c r="I56" s="10">
        <v>757.07399999999996</v>
      </c>
      <c r="J56" s="10">
        <v>250.22300000000001</v>
      </c>
      <c r="K56" s="10">
        <v>155.56399999999999</v>
      </c>
      <c r="L56" s="10">
        <v>188.047</v>
      </c>
      <c r="M56" s="10">
        <v>256.81799999999998</v>
      </c>
      <c r="N56" s="10">
        <v>247.17099999999999</v>
      </c>
      <c r="O56" s="10">
        <v>462.86799999999999</v>
      </c>
      <c r="P56" s="10">
        <v>333.28899999999999</v>
      </c>
      <c r="Q56" s="10">
        <v>82.182000000000002</v>
      </c>
      <c r="R56" s="10">
        <v>312.43799999999999</v>
      </c>
      <c r="S56" s="10">
        <v>541.89300000000003</v>
      </c>
      <c r="T56" s="10">
        <v>281.10399999999998</v>
      </c>
      <c r="U56" s="10">
        <v>651.04499999999996</v>
      </c>
      <c r="V56" s="10">
        <v>216.68299999999999</v>
      </c>
      <c r="W56" s="10">
        <v>105.608</v>
      </c>
      <c r="X56" s="10">
        <v>491.791</v>
      </c>
      <c r="Y56" s="10">
        <v>355.41800000000001</v>
      </c>
      <c r="Z56" s="10">
        <v>425.44</v>
      </c>
      <c r="AA56" s="10">
        <v>870.22</v>
      </c>
      <c r="AB56" s="10">
        <v>504.68</v>
      </c>
      <c r="AC56" s="10">
        <v>349.84399999999999</v>
      </c>
      <c r="AD56" s="10">
        <v>391.61700000000002</v>
      </c>
      <c r="AE56" s="111">
        <v>402.39299999999997</v>
      </c>
      <c r="AF56" s="10">
        <v>80.775999999999996</v>
      </c>
      <c r="AG56" s="10">
        <v>473.65</v>
      </c>
      <c r="AH56" s="10">
        <v>199.52799999999999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3">
        <v>46569</v>
      </c>
      <c r="B57" s="271"/>
      <c r="C57" s="271">
        <v>92</v>
      </c>
      <c r="D57" s="285">
        <v>161</v>
      </c>
      <c r="E57" s="10">
        <v>578.00300000000004</v>
      </c>
      <c r="F57" s="10">
        <v>326.02699999999999</v>
      </c>
      <c r="G57" s="10">
        <v>347.41699999999997</v>
      </c>
      <c r="H57" s="10">
        <v>439.89800000000002</v>
      </c>
      <c r="I57" s="10">
        <v>408.31799999999998</v>
      </c>
      <c r="J57" s="10">
        <v>77.168999999999997</v>
      </c>
      <c r="K57" s="10">
        <v>39.999000000000002</v>
      </c>
      <c r="L57" s="10">
        <v>87.203000000000003</v>
      </c>
      <c r="M57" s="10">
        <v>102.48699999999999</v>
      </c>
      <c r="N57" s="10">
        <v>187.80699999999999</v>
      </c>
      <c r="O57" s="10">
        <v>308.21199999999999</v>
      </c>
      <c r="P57" s="10">
        <v>86.159000000000006</v>
      </c>
      <c r="Q57" s="10">
        <v>11.545</v>
      </c>
      <c r="R57" s="10">
        <v>242.52799999999999</v>
      </c>
      <c r="S57" s="10">
        <v>396.512</v>
      </c>
      <c r="T57" s="10">
        <v>218.93299999999999</v>
      </c>
      <c r="U57" s="10">
        <v>826.03300000000002</v>
      </c>
      <c r="V57" s="10">
        <v>86.563999999999993</v>
      </c>
      <c r="W57" s="10">
        <v>39.204999999999998</v>
      </c>
      <c r="X57" s="10">
        <v>303.51</v>
      </c>
      <c r="Y57" s="10">
        <v>157.762</v>
      </c>
      <c r="Z57" s="10">
        <v>131.84800000000001</v>
      </c>
      <c r="AA57" s="10">
        <v>412.84300000000002</v>
      </c>
      <c r="AB57" s="10">
        <v>214.96600000000001</v>
      </c>
      <c r="AC57" s="10">
        <v>255.48099999999999</v>
      </c>
      <c r="AD57" s="10">
        <v>193.60900000000001</v>
      </c>
      <c r="AE57" s="111">
        <v>196.24100000000001</v>
      </c>
      <c r="AF57" s="10">
        <v>40.274000000000001</v>
      </c>
      <c r="AG57" s="10">
        <v>267.85000000000002</v>
      </c>
      <c r="AH57" s="10">
        <v>41.16</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3">
        <v>46600</v>
      </c>
      <c r="B58" s="271"/>
      <c r="C58" s="271">
        <v>45</v>
      </c>
      <c r="D58" s="285">
        <v>66</v>
      </c>
      <c r="E58" s="10">
        <v>182.94399999999999</v>
      </c>
      <c r="F58" s="10">
        <v>103.277</v>
      </c>
      <c r="G58" s="10">
        <v>171.26400000000001</v>
      </c>
      <c r="H58" s="10">
        <v>145.23099999999999</v>
      </c>
      <c r="I58" s="10">
        <v>136.98500000000001</v>
      </c>
      <c r="J58" s="10">
        <v>42.918999999999997</v>
      </c>
      <c r="K58" s="10">
        <v>25.736000000000001</v>
      </c>
      <c r="L58" s="10">
        <v>37.04</v>
      </c>
      <c r="M58" s="10">
        <v>41.378999999999998</v>
      </c>
      <c r="N58" s="10">
        <v>71.974999999999994</v>
      </c>
      <c r="O58" s="10">
        <v>96.73</v>
      </c>
      <c r="P58" s="10">
        <v>49.890999999999998</v>
      </c>
      <c r="Q58" s="10">
        <v>31.032</v>
      </c>
      <c r="R58" s="10">
        <v>71.19</v>
      </c>
      <c r="S58" s="10">
        <v>122.93899999999999</v>
      </c>
      <c r="T58" s="10">
        <v>69.274000000000001</v>
      </c>
      <c r="U58" s="10">
        <v>219.018</v>
      </c>
      <c r="V58" s="10">
        <v>43.735999999999997</v>
      </c>
      <c r="W58" s="10">
        <v>26.117999999999999</v>
      </c>
      <c r="X58" s="10">
        <v>108.85</v>
      </c>
      <c r="Y58" s="10">
        <v>59.671999999999997</v>
      </c>
      <c r="Z58" s="10">
        <v>64.186000000000007</v>
      </c>
      <c r="AA58" s="10">
        <v>147.47499999999999</v>
      </c>
      <c r="AB58" s="10">
        <v>82.111999999999995</v>
      </c>
      <c r="AC58" s="10">
        <v>98.572000000000003</v>
      </c>
      <c r="AD58" s="10">
        <v>70.980999999999995</v>
      </c>
      <c r="AE58" s="111">
        <v>90.942999999999998</v>
      </c>
      <c r="AF58" s="10">
        <v>26.698</v>
      </c>
      <c r="AG58" s="10">
        <v>202.80600000000001</v>
      </c>
      <c r="AH58" s="10">
        <v>33.122999999999998</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3">
        <v>46631</v>
      </c>
      <c r="B59" s="271"/>
      <c r="C59" s="271">
        <v>34</v>
      </c>
      <c r="D59" s="285">
        <v>43</v>
      </c>
      <c r="E59" s="10">
        <v>75.527000000000001</v>
      </c>
      <c r="F59" s="10">
        <v>62.128</v>
      </c>
      <c r="G59" s="10">
        <v>108.166</v>
      </c>
      <c r="H59" s="10">
        <v>66.683000000000007</v>
      </c>
      <c r="I59" s="10">
        <v>94.587000000000003</v>
      </c>
      <c r="J59" s="10">
        <v>48.5</v>
      </c>
      <c r="K59" s="10">
        <v>22.318999999999999</v>
      </c>
      <c r="L59" s="10">
        <v>34.277999999999999</v>
      </c>
      <c r="M59" s="10">
        <v>38.094000000000001</v>
      </c>
      <c r="N59" s="10">
        <v>58.161999999999999</v>
      </c>
      <c r="O59" s="10">
        <v>54.27</v>
      </c>
      <c r="P59" s="10">
        <v>40.191000000000003</v>
      </c>
      <c r="Q59" s="10">
        <v>28.279</v>
      </c>
      <c r="R59" s="10">
        <v>54.802999999999997</v>
      </c>
      <c r="S59" s="10">
        <v>56.103000000000002</v>
      </c>
      <c r="T59" s="10">
        <v>44.087000000000003</v>
      </c>
      <c r="U59" s="10">
        <v>92.975999999999999</v>
      </c>
      <c r="V59" s="10">
        <v>32.927</v>
      </c>
      <c r="W59" s="10">
        <v>30.161000000000001</v>
      </c>
      <c r="X59" s="10">
        <v>74.897999999999996</v>
      </c>
      <c r="Y59" s="10">
        <v>40.956000000000003</v>
      </c>
      <c r="Z59" s="10">
        <v>61.122999999999998</v>
      </c>
      <c r="AA59" s="10">
        <v>99.448999999999998</v>
      </c>
      <c r="AB59" s="10">
        <v>51.259</v>
      </c>
      <c r="AC59" s="10">
        <v>67.97</v>
      </c>
      <c r="AD59" s="10">
        <v>48.701999999999998</v>
      </c>
      <c r="AE59" s="111">
        <v>71.043000000000006</v>
      </c>
      <c r="AF59" s="10">
        <v>27.198</v>
      </c>
      <c r="AG59" s="10">
        <v>80.72</v>
      </c>
      <c r="AH59" s="10">
        <v>28.891999999999999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3">
        <v>46661</v>
      </c>
      <c r="B60" s="271"/>
      <c r="C60" s="271">
        <v>45</v>
      </c>
      <c r="D60" s="285">
        <v>52</v>
      </c>
      <c r="E60" s="10">
        <v>66.281000000000006</v>
      </c>
      <c r="F60" s="10">
        <v>60.183</v>
      </c>
      <c r="G60" s="10">
        <v>98.932000000000002</v>
      </c>
      <c r="H60" s="10">
        <v>67.123000000000005</v>
      </c>
      <c r="I60" s="10">
        <v>64.798000000000002</v>
      </c>
      <c r="J60" s="10">
        <v>50.347000000000001</v>
      </c>
      <c r="K60" s="10">
        <v>26.652999999999999</v>
      </c>
      <c r="L60" s="10">
        <v>39.069000000000003</v>
      </c>
      <c r="M60" s="10">
        <v>31.18</v>
      </c>
      <c r="N60" s="10">
        <v>57.152000000000001</v>
      </c>
      <c r="O60" s="10">
        <v>53.012</v>
      </c>
      <c r="P60" s="10">
        <v>61.773000000000003</v>
      </c>
      <c r="Q60" s="10">
        <v>55.115000000000002</v>
      </c>
      <c r="R60" s="10">
        <v>46.69</v>
      </c>
      <c r="S60" s="10">
        <v>58.015000000000001</v>
      </c>
      <c r="T60" s="10">
        <v>37.762999999999998</v>
      </c>
      <c r="U60" s="10">
        <v>84.093000000000004</v>
      </c>
      <c r="V60" s="10">
        <v>37.396999999999998</v>
      </c>
      <c r="W60" s="10">
        <v>51.932000000000002</v>
      </c>
      <c r="X60" s="10">
        <v>127.233</v>
      </c>
      <c r="Y60" s="10">
        <v>51.648000000000003</v>
      </c>
      <c r="Z60" s="10">
        <v>100.102</v>
      </c>
      <c r="AA60" s="10">
        <v>110.846</v>
      </c>
      <c r="AB60" s="10">
        <v>58.856000000000002</v>
      </c>
      <c r="AC60" s="10">
        <v>64.132999999999996</v>
      </c>
      <c r="AD60" s="10">
        <v>46.54</v>
      </c>
      <c r="AE60" s="111">
        <v>48.093000000000004</v>
      </c>
      <c r="AF60" s="10">
        <v>26.899000000000001</v>
      </c>
      <c r="AG60" s="10">
        <v>66.751000000000005</v>
      </c>
      <c r="AH60" s="10">
        <v>56.597999999999999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3">
        <v>46692</v>
      </c>
      <c r="B61" s="271"/>
      <c r="C61" s="271">
        <v>47</v>
      </c>
      <c r="D61" s="285">
        <v>50</v>
      </c>
      <c r="E61" s="10">
        <v>63.720999999999997</v>
      </c>
      <c r="F61" s="10">
        <v>66.125</v>
      </c>
      <c r="G61" s="10">
        <v>73.177999999999997</v>
      </c>
      <c r="H61" s="10">
        <v>61.246000000000002</v>
      </c>
      <c r="I61" s="10">
        <v>61.616</v>
      </c>
      <c r="J61" s="10">
        <v>45.692</v>
      </c>
      <c r="K61" s="10">
        <v>39.439</v>
      </c>
      <c r="L61" s="10">
        <v>36.232999999999997</v>
      </c>
      <c r="M61" s="10">
        <v>36.584000000000003</v>
      </c>
      <c r="N61" s="10">
        <v>79.375</v>
      </c>
      <c r="O61" s="10">
        <v>53.201999999999998</v>
      </c>
      <c r="P61" s="10">
        <v>52.695</v>
      </c>
      <c r="Q61" s="10">
        <v>46.26</v>
      </c>
      <c r="R61" s="10">
        <v>51.603999999999999</v>
      </c>
      <c r="S61" s="10">
        <v>59.857999999999997</v>
      </c>
      <c r="T61" s="10">
        <v>44.542999999999999</v>
      </c>
      <c r="U61" s="10">
        <v>75.274000000000001</v>
      </c>
      <c r="V61" s="10">
        <v>50.341000000000001</v>
      </c>
      <c r="W61" s="10">
        <v>40.061999999999998</v>
      </c>
      <c r="X61" s="10">
        <v>72.311000000000007</v>
      </c>
      <c r="Y61" s="10">
        <v>47.881999999999998</v>
      </c>
      <c r="Z61" s="10">
        <v>99.224000000000004</v>
      </c>
      <c r="AA61" s="10">
        <v>91.120999999999995</v>
      </c>
      <c r="AB61" s="10">
        <v>60.686999999999998</v>
      </c>
      <c r="AC61" s="10">
        <v>57.417999999999999</v>
      </c>
      <c r="AD61" s="10">
        <v>54.456000000000003</v>
      </c>
      <c r="AE61" s="111">
        <v>58.213999999999999</v>
      </c>
      <c r="AF61" s="10">
        <v>33.771999999999998</v>
      </c>
      <c r="AG61" s="10">
        <v>61.137</v>
      </c>
      <c r="AH61" s="10">
        <v>48.975000000000001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3">
        <v>46722</v>
      </c>
      <c r="B62" s="271"/>
      <c r="C62" s="271">
        <v>34</v>
      </c>
      <c r="D62" s="285">
        <v>34</v>
      </c>
      <c r="E62" s="10">
        <v>63.508000000000003</v>
      </c>
      <c r="F62" s="10">
        <v>63.960999999999999</v>
      </c>
      <c r="G62" s="10">
        <v>60.828000000000003</v>
      </c>
      <c r="H62" s="10">
        <v>55.02</v>
      </c>
      <c r="I62" s="10">
        <v>55.43</v>
      </c>
      <c r="J62" s="10">
        <v>36.933</v>
      </c>
      <c r="K62" s="10">
        <v>31.893000000000001</v>
      </c>
      <c r="L62" s="10">
        <v>29.943999999999999</v>
      </c>
      <c r="M62" s="10">
        <v>31.648</v>
      </c>
      <c r="N62" s="10">
        <v>47.015999999999998</v>
      </c>
      <c r="O62" s="10">
        <v>47.912999999999997</v>
      </c>
      <c r="P62" s="10">
        <v>44.933</v>
      </c>
      <c r="Q62" s="10">
        <v>33.283000000000001</v>
      </c>
      <c r="R62" s="10">
        <v>42.828000000000003</v>
      </c>
      <c r="S62" s="10">
        <v>49.293999999999997</v>
      </c>
      <c r="T62" s="10">
        <v>38.997999999999998</v>
      </c>
      <c r="U62" s="10">
        <v>64.626999999999995</v>
      </c>
      <c r="V62" s="10">
        <v>41.645000000000003</v>
      </c>
      <c r="W62" s="10">
        <v>31.056999999999999</v>
      </c>
      <c r="X62" s="10">
        <v>56.249000000000002</v>
      </c>
      <c r="Y62" s="10">
        <v>41.277000000000001</v>
      </c>
      <c r="Z62" s="10">
        <v>62.921999999999997</v>
      </c>
      <c r="AA62" s="10">
        <v>82.96</v>
      </c>
      <c r="AB62" s="10">
        <v>50.595999999999997</v>
      </c>
      <c r="AC62" s="10">
        <v>49.988</v>
      </c>
      <c r="AD62" s="10">
        <v>47.935000000000002</v>
      </c>
      <c r="AE62" s="111">
        <v>49.258000000000003</v>
      </c>
      <c r="AF62" s="10">
        <v>29.423999999999999</v>
      </c>
      <c r="AG62" s="10">
        <v>51.600999999999999</v>
      </c>
      <c r="AH62" s="10">
        <v>37.664000000000001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3">
        <v>46753</v>
      </c>
      <c r="B63" s="271"/>
      <c r="C63" s="271">
        <v>40</v>
      </c>
      <c r="D63" s="285">
        <v>42</v>
      </c>
      <c r="E63" s="10">
        <v>53.591000000000001</v>
      </c>
      <c r="F63" s="10">
        <v>77.564999999999998</v>
      </c>
      <c r="G63" s="10">
        <v>53.677999999999997</v>
      </c>
      <c r="H63" s="10">
        <v>48.506</v>
      </c>
      <c r="I63" s="10">
        <v>50.168999999999997</v>
      </c>
      <c r="J63" s="10">
        <v>32.771999999999998</v>
      </c>
      <c r="K63" s="10">
        <v>27.151</v>
      </c>
      <c r="L63" s="10">
        <v>26.849</v>
      </c>
      <c r="M63" s="10">
        <v>28.75</v>
      </c>
      <c r="N63" s="10">
        <v>41.027000000000001</v>
      </c>
      <c r="O63" s="10">
        <v>48.67</v>
      </c>
      <c r="P63" s="10">
        <v>41.975999999999999</v>
      </c>
      <c r="Q63" s="10">
        <v>27.937000000000001</v>
      </c>
      <c r="R63" s="10">
        <v>39.515999999999998</v>
      </c>
      <c r="S63" s="10">
        <v>43.31</v>
      </c>
      <c r="T63" s="10">
        <v>35.933999999999997</v>
      </c>
      <c r="U63" s="10">
        <v>59.968000000000004</v>
      </c>
      <c r="V63" s="10">
        <v>34.767000000000003</v>
      </c>
      <c r="W63" s="10">
        <v>28.065000000000001</v>
      </c>
      <c r="X63" s="10">
        <v>52.414000000000001</v>
      </c>
      <c r="Y63" s="10">
        <v>35.158000000000001</v>
      </c>
      <c r="Z63" s="10">
        <v>52.706000000000003</v>
      </c>
      <c r="AA63" s="10">
        <v>72.634</v>
      </c>
      <c r="AB63" s="10">
        <v>43.609000000000002</v>
      </c>
      <c r="AC63" s="10">
        <v>44.759</v>
      </c>
      <c r="AD63" s="10">
        <v>41.991</v>
      </c>
      <c r="AE63" s="111">
        <v>42.843000000000004</v>
      </c>
      <c r="AF63" s="10">
        <v>26.863</v>
      </c>
      <c r="AG63" s="10">
        <v>46.668999999999997</v>
      </c>
      <c r="AH63" s="10">
        <v>34.917000000000002</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3">
        <v>46784</v>
      </c>
      <c r="B64" s="271"/>
      <c r="C64" s="271">
        <v>42</v>
      </c>
      <c r="D64" s="285">
        <v>43</v>
      </c>
      <c r="E64" s="10">
        <v>64.650000000000006</v>
      </c>
      <c r="F64" s="10">
        <v>59.362000000000002</v>
      </c>
      <c r="G64" s="10">
        <v>49.972000000000001</v>
      </c>
      <c r="H64" s="10">
        <v>48.27</v>
      </c>
      <c r="I64" s="10">
        <v>54.268000000000001</v>
      </c>
      <c r="J64" s="10">
        <v>32.756999999999998</v>
      </c>
      <c r="K64" s="10">
        <v>27.995999999999999</v>
      </c>
      <c r="L64" s="10">
        <v>39.182000000000002</v>
      </c>
      <c r="M64" s="10">
        <v>30.759</v>
      </c>
      <c r="N64" s="10">
        <v>40.289000000000001</v>
      </c>
      <c r="O64" s="10">
        <v>45.438000000000002</v>
      </c>
      <c r="P64" s="10">
        <v>45.213000000000001</v>
      </c>
      <c r="Q64" s="10">
        <v>27.846</v>
      </c>
      <c r="R64" s="10">
        <v>39.828000000000003</v>
      </c>
      <c r="S64" s="10">
        <v>40.902000000000001</v>
      </c>
      <c r="T64" s="10">
        <v>37.064999999999998</v>
      </c>
      <c r="U64" s="10">
        <v>57.103999999999999</v>
      </c>
      <c r="V64" s="10">
        <v>34.837000000000003</v>
      </c>
      <c r="W64" s="10">
        <v>38.395000000000003</v>
      </c>
      <c r="X64" s="10">
        <v>61.472999999999999</v>
      </c>
      <c r="Y64" s="10">
        <v>48.235999999999997</v>
      </c>
      <c r="Z64" s="10">
        <v>92.772000000000006</v>
      </c>
      <c r="AA64" s="10">
        <v>70.759</v>
      </c>
      <c r="AB64" s="10">
        <v>42.814999999999998</v>
      </c>
      <c r="AC64" s="10">
        <v>43.421999999999997</v>
      </c>
      <c r="AD64" s="10">
        <v>44.033000000000001</v>
      </c>
      <c r="AE64" s="111">
        <v>42.536000000000001</v>
      </c>
      <c r="AF64" s="10">
        <v>28.888000000000002</v>
      </c>
      <c r="AG64" s="10">
        <v>44.006</v>
      </c>
      <c r="AH64" s="10">
        <v>44.006</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3">
        <v>46813</v>
      </c>
      <c r="B65" s="271"/>
      <c r="C65" s="271">
        <v>68</v>
      </c>
      <c r="D65" s="285">
        <v>85</v>
      </c>
      <c r="E65" s="10">
        <v>99.34</v>
      </c>
      <c r="F65" s="10">
        <v>115.78</v>
      </c>
      <c r="G65" s="10">
        <v>97.442999999999998</v>
      </c>
      <c r="H65" s="10">
        <v>87.63</v>
      </c>
      <c r="I65" s="10">
        <v>79.718000000000004</v>
      </c>
      <c r="J65" s="10">
        <v>68.462000000000003</v>
      </c>
      <c r="K65" s="10">
        <v>52.674999999999997</v>
      </c>
      <c r="L65" s="10">
        <v>64.905000000000001</v>
      </c>
      <c r="M65" s="10">
        <v>94.369</v>
      </c>
      <c r="N65" s="10">
        <v>87.18</v>
      </c>
      <c r="O65" s="10">
        <v>72.94</v>
      </c>
      <c r="P65" s="10">
        <v>101.437</v>
      </c>
      <c r="Q65" s="10">
        <v>49.664000000000001</v>
      </c>
      <c r="R65" s="10">
        <v>79.418999999999997</v>
      </c>
      <c r="S65" s="10">
        <v>66.158000000000001</v>
      </c>
      <c r="T65" s="10">
        <v>64.570999999999998</v>
      </c>
      <c r="U65" s="10">
        <v>110.669</v>
      </c>
      <c r="V65" s="10">
        <v>67.849000000000004</v>
      </c>
      <c r="W65" s="10">
        <v>69.631</v>
      </c>
      <c r="X65" s="10">
        <v>104.489</v>
      </c>
      <c r="Y65" s="10">
        <v>91.742999999999995</v>
      </c>
      <c r="Z65" s="10">
        <v>337.51799999999997</v>
      </c>
      <c r="AA65" s="10">
        <v>94.911000000000001</v>
      </c>
      <c r="AB65" s="10">
        <v>77.546000000000006</v>
      </c>
      <c r="AC65" s="10">
        <v>100.70699999999999</v>
      </c>
      <c r="AD65" s="10">
        <v>64.569999999999993</v>
      </c>
      <c r="AE65" s="111">
        <v>119.009</v>
      </c>
      <c r="AF65" s="10">
        <v>85.971000000000004</v>
      </c>
      <c r="AG65" s="10">
        <v>106.583</v>
      </c>
      <c r="AH65" s="10">
        <v>106.583</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3">
        <v>46844</v>
      </c>
      <c r="B66" s="271"/>
      <c r="C66" s="271">
        <v>91</v>
      </c>
      <c r="D66" s="285">
        <v>111</v>
      </c>
      <c r="E66" s="10">
        <v>155.989</v>
      </c>
      <c r="F66" s="10">
        <v>139.904</v>
      </c>
      <c r="G66" s="10">
        <v>163.16399999999999</v>
      </c>
      <c r="H66" s="10">
        <v>107.313</v>
      </c>
      <c r="I66" s="10">
        <v>114.04300000000001</v>
      </c>
      <c r="J66" s="10">
        <v>103.84399999999999</v>
      </c>
      <c r="K66" s="10">
        <v>84.06</v>
      </c>
      <c r="L66" s="10">
        <v>90.326999999999998</v>
      </c>
      <c r="M66" s="10">
        <v>149.60499999999999</v>
      </c>
      <c r="N66" s="10">
        <v>125.166</v>
      </c>
      <c r="O66" s="10">
        <v>134.53299999999999</v>
      </c>
      <c r="P66" s="10">
        <v>101.211</v>
      </c>
      <c r="Q66" s="10">
        <v>53.845999999999997</v>
      </c>
      <c r="R66" s="10">
        <v>120.54600000000001</v>
      </c>
      <c r="S66" s="10">
        <v>85.49</v>
      </c>
      <c r="T66" s="10">
        <v>197.29900000000001</v>
      </c>
      <c r="U66" s="10">
        <v>184.65100000000001</v>
      </c>
      <c r="V66" s="10">
        <v>72.319000000000003</v>
      </c>
      <c r="W66" s="10">
        <v>91.186000000000007</v>
      </c>
      <c r="X66" s="10">
        <v>107.786</v>
      </c>
      <c r="Y66" s="10">
        <v>138.36099999999999</v>
      </c>
      <c r="Z66" s="10">
        <v>538.35599999999999</v>
      </c>
      <c r="AA66" s="10">
        <v>120.018</v>
      </c>
      <c r="AB66" s="10">
        <v>272.04199999999997</v>
      </c>
      <c r="AC66" s="10">
        <v>126.343</v>
      </c>
      <c r="AD66" s="10">
        <v>85.001000000000005</v>
      </c>
      <c r="AE66" s="111">
        <v>116.626</v>
      </c>
      <c r="AF66" s="10">
        <v>162.096</v>
      </c>
      <c r="AG66" s="10">
        <v>133.50200000000001</v>
      </c>
      <c r="AH66" s="10">
        <v>133.50200000000001</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3">
        <v>46874</v>
      </c>
      <c r="B67" s="271"/>
      <c r="C67" s="271">
        <v>165</v>
      </c>
      <c r="D67" s="285">
        <v>239</v>
      </c>
      <c r="E67" s="10">
        <v>241.143</v>
      </c>
      <c r="F67" s="10">
        <v>466.70499999999998</v>
      </c>
      <c r="G67" s="10">
        <v>252.667</v>
      </c>
      <c r="H67" s="10">
        <v>336.42500000000001</v>
      </c>
      <c r="I67" s="10">
        <v>187.47800000000001</v>
      </c>
      <c r="J67" s="10">
        <v>166.98699999999999</v>
      </c>
      <c r="K67" s="10">
        <v>56.875</v>
      </c>
      <c r="L67" s="10">
        <v>72.531999999999996</v>
      </c>
      <c r="M67" s="10">
        <v>120.502</v>
      </c>
      <c r="N67" s="10">
        <v>264.45600000000002</v>
      </c>
      <c r="O67" s="10">
        <v>286.72500000000002</v>
      </c>
      <c r="P67" s="10">
        <v>207.369</v>
      </c>
      <c r="Q67" s="10">
        <v>124.602</v>
      </c>
      <c r="R67" s="10">
        <v>188.22200000000001</v>
      </c>
      <c r="S67" s="10">
        <v>62.603000000000002</v>
      </c>
      <c r="T67" s="10">
        <v>330.68700000000001</v>
      </c>
      <c r="U67" s="10">
        <v>237.589</v>
      </c>
      <c r="V67" s="10">
        <v>93.379000000000005</v>
      </c>
      <c r="W67" s="10">
        <v>192.03700000000001</v>
      </c>
      <c r="X67" s="10">
        <v>229.72499999999999</v>
      </c>
      <c r="Y67" s="10">
        <v>382.09300000000002</v>
      </c>
      <c r="Z67" s="10">
        <v>569.62599999999998</v>
      </c>
      <c r="AA67" s="10">
        <v>317.86700000000002</v>
      </c>
      <c r="AB67" s="10">
        <v>181.42400000000001</v>
      </c>
      <c r="AC67" s="10">
        <v>167.733</v>
      </c>
      <c r="AD67" s="10">
        <v>110.795</v>
      </c>
      <c r="AE67" s="111">
        <v>182.96899999999999</v>
      </c>
      <c r="AF67" s="10">
        <v>292.029</v>
      </c>
      <c r="AG67" s="10">
        <v>229.21799999999999</v>
      </c>
      <c r="AH67" s="10">
        <v>229.21799999999999</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3">
        <v>46905</v>
      </c>
      <c r="B68" s="271"/>
      <c r="C68" s="271">
        <v>249</v>
      </c>
      <c r="D68" s="285">
        <v>389</v>
      </c>
      <c r="E68" s="10">
        <v>678.65499999999997</v>
      </c>
      <c r="F68" s="10">
        <v>853.62199999999996</v>
      </c>
      <c r="G68" s="10">
        <v>466.52</v>
      </c>
      <c r="H68" s="10">
        <v>757.07399999999996</v>
      </c>
      <c r="I68" s="10">
        <v>250.22300000000001</v>
      </c>
      <c r="J68" s="10">
        <v>155.56399999999999</v>
      </c>
      <c r="K68" s="10">
        <v>188.047</v>
      </c>
      <c r="L68" s="10">
        <v>256.81799999999998</v>
      </c>
      <c r="M68" s="10">
        <v>247.17099999999999</v>
      </c>
      <c r="N68" s="10">
        <v>462.86799999999999</v>
      </c>
      <c r="O68" s="10">
        <v>333.28899999999999</v>
      </c>
      <c r="P68" s="10">
        <v>82.182000000000002</v>
      </c>
      <c r="Q68" s="10">
        <v>312.43799999999999</v>
      </c>
      <c r="R68" s="10">
        <v>541.89300000000003</v>
      </c>
      <c r="S68" s="10">
        <v>281.10399999999998</v>
      </c>
      <c r="T68" s="10">
        <v>651.04499999999996</v>
      </c>
      <c r="U68" s="10">
        <v>216.68299999999999</v>
      </c>
      <c r="V68" s="10">
        <v>105.608</v>
      </c>
      <c r="W68" s="10">
        <v>491.791</v>
      </c>
      <c r="X68" s="10">
        <v>355.41800000000001</v>
      </c>
      <c r="Y68" s="10">
        <v>425.44</v>
      </c>
      <c r="Z68" s="10">
        <v>870.22</v>
      </c>
      <c r="AA68" s="10">
        <v>504.68</v>
      </c>
      <c r="AB68" s="10">
        <v>349.84399999999999</v>
      </c>
      <c r="AC68" s="10">
        <v>391.61700000000002</v>
      </c>
      <c r="AD68" s="10">
        <v>402.39299999999997</v>
      </c>
      <c r="AE68" s="111">
        <v>80.775999999999996</v>
      </c>
      <c r="AF68" s="10">
        <v>473.65</v>
      </c>
      <c r="AG68" s="10">
        <v>199.52799999999999</v>
      </c>
      <c r="AH68" s="10">
        <v>199.52799999999999</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3">
        <v>46935</v>
      </c>
      <c r="B69" s="271"/>
      <c r="C69" s="271">
        <v>92</v>
      </c>
      <c r="D69" s="285">
        <v>161</v>
      </c>
      <c r="E69" s="10">
        <v>326.02699999999999</v>
      </c>
      <c r="F69" s="10">
        <v>347.41699999999997</v>
      </c>
      <c r="G69" s="10">
        <v>439.89800000000002</v>
      </c>
      <c r="H69" s="10">
        <v>408.31799999999998</v>
      </c>
      <c r="I69" s="10">
        <v>77.168999999999997</v>
      </c>
      <c r="J69" s="10">
        <v>39.999000000000002</v>
      </c>
      <c r="K69" s="10">
        <v>87.203000000000003</v>
      </c>
      <c r="L69" s="10">
        <v>102.48699999999999</v>
      </c>
      <c r="M69" s="10">
        <v>187.80699999999999</v>
      </c>
      <c r="N69" s="10">
        <v>308.21199999999999</v>
      </c>
      <c r="O69" s="10">
        <v>86.159000000000006</v>
      </c>
      <c r="P69" s="10">
        <v>11.545</v>
      </c>
      <c r="Q69" s="10">
        <v>242.52799999999999</v>
      </c>
      <c r="R69" s="10">
        <v>396.512</v>
      </c>
      <c r="S69" s="10">
        <v>218.93299999999999</v>
      </c>
      <c r="T69" s="10">
        <v>826.03300000000002</v>
      </c>
      <c r="U69" s="10">
        <v>86.563999999999993</v>
      </c>
      <c r="V69" s="10">
        <v>39.204999999999998</v>
      </c>
      <c r="W69" s="10">
        <v>303.51</v>
      </c>
      <c r="X69" s="10">
        <v>157.762</v>
      </c>
      <c r="Y69" s="10">
        <v>131.84800000000001</v>
      </c>
      <c r="Z69" s="10">
        <v>412.84300000000002</v>
      </c>
      <c r="AA69" s="10">
        <v>214.96600000000001</v>
      </c>
      <c r="AB69" s="10">
        <v>255.48099999999999</v>
      </c>
      <c r="AC69" s="10">
        <v>193.60900000000001</v>
      </c>
      <c r="AD69" s="10">
        <v>196.24100000000001</v>
      </c>
      <c r="AE69" s="111">
        <v>40.274000000000001</v>
      </c>
      <c r="AF69" s="10">
        <v>267.85000000000002</v>
      </c>
      <c r="AG69" s="10">
        <v>41.16</v>
      </c>
      <c r="AH69" s="10">
        <v>41.16</v>
      </c>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3">
        <v>46966</v>
      </c>
      <c r="B70" s="271"/>
      <c r="C70" s="271">
        <v>45</v>
      </c>
      <c r="D70" s="285">
        <v>66</v>
      </c>
      <c r="E70" s="10">
        <v>103.277</v>
      </c>
      <c r="F70" s="10">
        <v>171.26400000000001</v>
      </c>
      <c r="G70" s="10">
        <v>145.23099999999999</v>
      </c>
      <c r="H70" s="10">
        <v>136.98500000000001</v>
      </c>
      <c r="I70" s="10">
        <v>42.918999999999997</v>
      </c>
      <c r="J70" s="10">
        <v>25.736000000000001</v>
      </c>
      <c r="K70" s="10">
        <v>37.04</v>
      </c>
      <c r="L70" s="10">
        <v>41.378999999999998</v>
      </c>
      <c r="M70" s="10">
        <v>71.974999999999994</v>
      </c>
      <c r="N70" s="10">
        <v>96.73</v>
      </c>
      <c r="O70" s="10">
        <v>49.890999999999998</v>
      </c>
      <c r="P70" s="10">
        <v>31.032</v>
      </c>
      <c r="Q70" s="10">
        <v>71.19</v>
      </c>
      <c r="R70" s="10">
        <v>122.93899999999999</v>
      </c>
      <c r="S70" s="10">
        <v>69.274000000000001</v>
      </c>
      <c r="T70" s="10">
        <v>219.018</v>
      </c>
      <c r="U70" s="10">
        <v>43.735999999999997</v>
      </c>
      <c r="V70" s="10">
        <v>26.117999999999999</v>
      </c>
      <c r="W70" s="10">
        <v>108.85</v>
      </c>
      <c r="X70" s="10">
        <v>59.671999999999997</v>
      </c>
      <c r="Y70" s="10">
        <v>64.186000000000007</v>
      </c>
      <c r="Z70" s="10">
        <v>147.47499999999999</v>
      </c>
      <c r="AA70" s="10">
        <v>82.111999999999995</v>
      </c>
      <c r="AB70" s="10">
        <v>98.572000000000003</v>
      </c>
      <c r="AC70" s="10">
        <v>70.980999999999995</v>
      </c>
      <c r="AD70" s="10">
        <v>90.942999999999998</v>
      </c>
      <c r="AE70" s="111">
        <v>26.698</v>
      </c>
      <c r="AF70" s="10">
        <v>202.80600000000001</v>
      </c>
      <c r="AG70" s="10">
        <v>33.122999999999998</v>
      </c>
      <c r="AH70" s="10">
        <v>33.122999999999998</v>
      </c>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3">
        <v>46997</v>
      </c>
      <c r="B71" s="271"/>
      <c r="C71" s="271">
        <v>34</v>
      </c>
      <c r="D71" s="285">
        <v>43</v>
      </c>
      <c r="E71" s="10">
        <v>62.128</v>
      </c>
      <c r="F71" s="10">
        <v>108.166</v>
      </c>
      <c r="G71" s="10">
        <v>66.683000000000007</v>
      </c>
      <c r="H71" s="10">
        <v>94.587000000000003</v>
      </c>
      <c r="I71" s="10">
        <v>48.5</v>
      </c>
      <c r="J71" s="10">
        <v>22.318999999999999</v>
      </c>
      <c r="K71" s="10">
        <v>34.277999999999999</v>
      </c>
      <c r="L71" s="10">
        <v>38.094000000000001</v>
      </c>
      <c r="M71" s="10">
        <v>58.161999999999999</v>
      </c>
      <c r="N71" s="10">
        <v>54.27</v>
      </c>
      <c r="O71" s="10">
        <v>40.191000000000003</v>
      </c>
      <c r="P71" s="10">
        <v>28.279</v>
      </c>
      <c r="Q71" s="10">
        <v>54.802999999999997</v>
      </c>
      <c r="R71" s="10">
        <v>56.103000000000002</v>
      </c>
      <c r="S71" s="10">
        <v>44.087000000000003</v>
      </c>
      <c r="T71" s="10">
        <v>92.975999999999999</v>
      </c>
      <c r="U71" s="10">
        <v>32.927</v>
      </c>
      <c r="V71" s="10">
        <v>30.161000000000001</v>
      </c>
      <c r="W71" s="10">
        <v>74.897999999999996</v>
      </c>
      <c r="X71" s="10">
        <v>40.956000000000003</v>
      </c>
      <c r="Y71" s="10">
        <v>61.122999999999998</v>
      </c>
      <c r="Z71" s="10">
        <v>99.448999999999998</v>
      </c>
      <c r="AA71" s="10">
        <v>51.259</v>
      </c>
      <c r="AB71" s="10">
        <v>67.97</v>
      </c>
      <c r="AC71" s="10">
        <v>48.701999999999998</v>
      </c>
      <c r="AD71" s="10">
        <v>71.043000000000006</v>
      </c>
      <c r="AE71" s="111">
        <v>27.198</v>
      </c>
      <c r="AF71" s="10">
        <v>80.72</v>
      </c>
      <c r="AG71" s="10">
        <v>28.891999999999999</v>
      </c>
      <c r="AH71" s="10">
        <v>28.891999999999999</v>
      </c>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3"/>
      <c r="B72" s="27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3"/>
      <c r="B73" s="27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3"/>
      <c r="B74" s="27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3"/>
      <c r="B75" s="27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3"/>
      <c r="B76" s="27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3"/>
      <c r="B77" s="27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3"/>
      <c r="B78" s="27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3"/>
      <c r="B79" s="27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3"/>
      <c r="B80" s="27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3"/>
      <c r="B81" s="271"/>
      <c r="C81" s="271"/>
      <c r="D81" s="276"/>
    </row>
    <row r="82" spans="1:4" ht="12.75" customHeight="1" x14ac:dyDescent="0.25">
      <c r="A82" s="143"/>
      <c r="B82" s="271"/>
      <c r="C82" s="271"/>
      <c r="D82" s="276"/>
    </row>
    <row r="83" spans="1:4" ht="12.75" customHeight="1" x14ac:dyDescent="0.25">
      <c r="A83" s="143"/>
      <c r="B83" s="271"/>
      <c r="C83" s="271"/>
      <c r="D83" s="276"/>
    </row>
    <row r="84" spans="1:4" ht="12.75" customHeight="1" x14ac:dyDescent="0.25">
      <c r="A84" s="143"/>
      <c r="B84" s="271"/>
      <c r="C84" s="271"/>
      <c r="D84" s="276"/>
    </row>
    <row r="101" spans="3:4" ht="12.75" customHeight="1" x14ac:dyDescent="0.25">
      <c r="C101" s="162">
        <v>68</v>
      </c>
      <c r="D101" s="162">
        <v>85</v>
      </c>
    </row>
    <row r="102" spans="3:4" ht="12.75" customHeight="1" x14ac:dyDescent="0.25">
      <c r="C102" s="162">
        <v>91</v>
      </c>
      <c r="D102" s="162">
        <v>111</v>
      </c>
    </row>
    <row r="103" spans="3:4" ht="12.75" customHeight="1" x14ac:dyDescent="0.25">
      <c r="C103" s="162">
        <v>165</v>
      </c>
      <c r="D103" s="162">
        <v>239</v>
      </c>
    </row>
    <row r="104" spans="3:4" ht="12.75" customHeight="1" x14ac:dyDescent="0.25">
      <c r="C104" s="162">
        <v>249</v>
      </c>
      <c r="D104" s="162">
        <v>389</v>
      </c>
    </row>
    <row r="105" spans="3:4" ht="12.75" customHeight="1" x14ac:dyDescent="0.25">
      <c r="C105" s="162">
        <v>92</v>
      </c>
      <c r="D105" s="162">
        <v>161</v>
      </c>
    </row>
    <row r="106" spans="3:4" ht="12.75" customHeight="1" x14ac:dyDescent="0.25">
      <c r="C106" s="162">
        <v>45</v>
      </c>
      <c r="D106" s="162">
        <v>66</v>
      </c>
    </row>
    <row r="107" spans="3:4" ht="12.75" customHeight="1" x14ac:dyDescent="0.25">
      <c r="C107" s="162">
        <v>34</v>
      </c>
      <c r="D107" s="162">
        <v>43</v>
      </c>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107"/>
  <sheetViews>
    <sheetView topLeftCell="A43" workbookViewId="0">
      <selection activeCell="D4" sqref="D4"/>
    </sheetView>
  </sheetViews>
  <sheetFormatPr defaultColWidth="18.7109375" defaultRowHeight="12.75" customHeight="1" x14ac:dyDescent="0.25"/>
  <cols>
    <col min="1" max="4" width="7.5703125" style="162" customWidth="1"/>
    <col min="5" max="30" width="8" style="2" customWidth="1"/>
    <col min="31" max="31" width="8.140625" style="2" customWidth="1"/>
    <col min="32" max="54" width="8.85546875" style="2" customWidth="1"/>
    <col min="55" max="16384" width="18.7109375" style="2"/>
  </cols>
  <sheetData>
    <row r="1" spans="1:51" s="167" customFormat="1" ht="15" x14ac:dyDescent="0.25">
      <c r="A1" s="24" t="s">
        <v>44</v>
      </c>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162"/>
      <c r="AJ1" s="162"/>
      <c r="AK1" s="162"/>
      <c r="AL1" s="162"/>
      <c r="AM1" s="162"/>
    </row>
    <row r="2" spans="1:51" s="162" customFormat="1" ht="15" x14ac:dyDescent="0.25">
      <c r="A2" s="24"/>
      <c r="B2" s="154" t="s">
        <v>46</v>
      </c>
      <c r="C2" s="154" t="s">
        <v>45</v>
      </c>
      <c r="D2" s="154" t="s">
        <v>47</v>
      </c>
      <c r="E2" s="154">
        <v>1991</v>
      </c>
      <c r="F2" s="154">
        <v>1992</v>
      </c>
      <c r="G2" s="154">
        <v>1993</v>
      </c>
      <c r="H2" s="154">
        <v>1994</v>
      </c>
      <c r="I2" s="154">
        <v>1995</v>
      </c>
      <c r="J2" s="154">
        <v>1996</v>
      </c>
      <c r="K2" s="154">
        <v>1997</v>
      </c>
      <c r="L2" s="154">
        <v>1998</v>
      </c>
      <c r="M2" s="154">
        <v>1999</v>
      </c>
      <c r="N2" s="154">
        <v>2000</v>
      </c>
      <c r="O2" s="154">
        <v>2001</v>
      </c>
      <c r="P2" s="154">
        <v>2002</v>
      </c>
      <c r="Q2" s="154">
        <v>2003</v>
      </c>
      <c r="R2" s="154">
        <v>2004</v>
      </c>
      <c r="S2" s="154">
        <v>2005</v>
      </c>
      <c r="T2" s="154">
        <v>2006</v>
      </c>
      <c r="U2" s="154">
        <v>2007</v>
      </c>
      <c r="V2" s="154">
        <v>2008</v>
      </c>
      <c r="W2" s="154">
        <v>2009</v>
      </c>
      <c r="X2" s="154">
        <v>2010</v>
      </c>
      <c r="Y2" s="154">
        <v>2011</v>
      </c>
      <c r="Z2" s="154">
        <v>2012</v>
      </c>
      <c r="AA2" s="154">
        <v>2013</v>
      </c>
      <c r="AB2" s="154">
        <v>2014</v>
      </c>
      <c r="AC2" s="154">
        <v>2015</v>
      </c>
      <c r="AD2" s="154">
        <v>2016</v>
      </c>
      <c r="AE2" s="154">
        <v>2017</v>
      </c>
      <c r="AF2" s="154">
        <v>2018</v>
      </c>
      <c r="AG2" s="154">
        <v>2019</v>
      </c>
      <c r="AH2" s="154">
        <v>2020</v>
      </c>
    </row>
    <row r="3" spans="1:51" s="162"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51" ht="15" x14ac:dyDescent="0.25">
      <c r="A4" s="144">
        <v>44958</v>
      </c>
      <c r="B4" s="277"/>
      <c r="C4" s="278">
        <v>22</v>
      </c>
      <c r="D4" s="283">
        <v>22</v>
      </c>
      <c r="E4" s="11">
        <v>23.925000000000001</v>
      </c>
      <c r="F4" s="11">
        <v>21.911999999999999</v>
      </c>
      <c r="G4" s="11">
        <v>21.593</v>
      </c>
      <c r="H4" s="176">
        <v>20.946000000000002</v>
      </c>
      <c r="I4" s="176">
        <v>26.888999999999999</v>
      </c>
      <c r="J4" s="176">
        <v>26.253</v>
      </c>
      <c r="K4" s="176">
        <v>20.914000000000001</v>
      </c>
      <c r="L4" s="176">
        <v>21.436</v>
      </c>
      <c r="M4" s="176">
        <v>25.591000000000001</v>
      </c>
      <c r="N4" s="176">
        <v>23.574000000000002</v>
      </c>
      <c r="O4" s="176">
        <v>22.67</v>
      </c>
      <c r="P4" s="176">
        <v>21.024999999999999</v>
      </c>
      <c r="Q4" s="176">
        <v>23.33</v>
      </c>
      <c r="R4" s="176">
        <v>21.35</v>
      </c>
      <c r="S4" s="176">
        <v>22.088000000000001</v>
      </c>
      <c r="T4" s="176">
        <v>20.852</v>
      </c>
      <c r="U4" s="176">
        <v>24.370999999999999</v>
      </c>
      <c r="V4" s="176">
        <v>20.92</v>
      </c>
      <c r="W4" s="176">
        <v>22.177</v>
      </c>
      <c r="X4" s="176">
        <v>20.85</v>
      </c>
      <c r="Y4" s="176">
        <v>21.521000000000001</v>
      </c>
      <c r="Z4" s="176">
        <v>21.042999999999999</v>
      </c>
      <c r="AA4" s="176">
        <v>20.852</v>
      </c>
      <c r="AB4" s="176">
        <v>24.721</v>
      </c>
      <c r="AC4" s="176">
        <v>28.44</v>
      </c>
      <c r="AD4" s="176">
        <v>23.8</v>
      </c>
      <c r="AE4" s="176">
        <v>29.86</v>
      </c>
      <c r="AF4" s="176">
        <v>26.385000000000002</v>
      </c>
      <c r="AG4" s="176">
        <v>21.183</v>
      </c>
      <c r="AH4" s="176">
        <v>21.603999999999999</v>
      </c>
      <c r="AI4" s="130"/>
      <c r="AJ4" s="130"/>
      <c r="AK4" s="130"/>
      <c r="AL4" s="130"/>
      <c r="AM4" s="130"/>
      <c r="AN4" s="130"/>
      <c r="AO4" s="130"/>
      <c r="AP4" s="130"/>
      <c r="AQ4" s="130"/>
      <c r="AR4" s="130"/>
      <c r="AS4" s="130"/>
      <c r="AT4" s="130"/>
      <c r="AU4" s="130"/>
      <c r="AV4" s="130"/>
      <c r="AW4" s="130"/>
      <c r="AX4" s="130"/>
      <c r="AY4" s="130"/>
    </row>
    <row r="5" spans="1:51" ht="15" x14ac:dyDescent="0.25">
      <c r="A5" s="144">
        <v>44986</v>
      </c>
      <c r="B5" s="279"/>
      <c r="C5" s="269">
        <v>33</v>
      </c>
      <c r="D5" s="284">
        <v>33</v>
      </c>
      <c r="E5" s="11">
        <v>29.097999999999999</v>
      </c>
      <c r="F5" s="11">
        <v>37.15</v>
      </c>
      <c r="G5" s="11">
        <v>33.087000000000003</v>
      </c>
      <c r="H5" s="10">
        <v>37.298000000000002</v>
      </c>
      <c r="I5" s="10">
        <v>50.947000000000003</v>
      </c>
      <c r="J5" s="10">
        <v>32.042999999999999</v>
      </c>
      <c r="K5" s="10">
        <v>36.036000000000001</v>
      </c>
      <c r="L5" s="10">
        <v>32.912999999999997</v>
      </c>
      <c r="M5" s="10">
        <v>38.481999999999999</v>
      </c>
      <c r="N5" s="10">
        <v>29.088999999999999</v>
      </c>
      <c r="O5" s="10">
        <v>33.316000000000003</v>
      </c>
      <c r="P5" s="10">
        <v>24.315999999999999</v>
      </c>
      <c r="Q5" s="10">
        <v>36.027999999999999</v>
      </c>
      <c r="R5" s="10">
        <v>47.805999999999997</v>
      </c>
      <c r="S5" s="10">
        <v>26.437999999999999</v>
      </c>
      <c r="T5" s="10">
        <v>27.068000000000001</v>
      </c>
      <c r="U5" s="10">
        <v>48.539000000000001</v>
      </c>
      <c r="V5" s="10">
        <v>19.79</v>
      </c>
      <c r="W5" s="10">
        <v>37.659999999999997</v>
      </c>
      <c r="X5" s="10">
        <v>22.497</v>
      </c>
      <c r="Y5" s="10">
        <v>30.9</v>
      </c>
      <c r="Z5" s="10">
        <v>37.9</v>
      </c>
      <c r="AA5" s="10">
        <v>25.986999999999998</v>
      </c>
      <c r="AB5" s="10">
        <v>29.16</v>
      </c>
      <c r="AC5" s="10">
        <v>44.661999999999999</v>
      </c>
      <c r="AD5" s="10">
        <v>35.139000000000003</v>
      </c>
      <c r="AE5" s="10">
        <v>51.396999999999998</v>
      </c>
      <c r="AF5" s="10">
        <v>30.334</v>
      </c>
      <c r="AG5" s="10">
        <v>25.045000000000002</v>
      </c>
      <c r="AH5" s="10">
        <v>31.132000000000001</v>
      </c>
      <c r="AI5" s="130"/>
      <c r="AJ5" s="130"/>
      <c r="AK5" s="130"/>
      <c r="AL5" s="130"/>
      <c r="AM5" s="130"/>
      <c r="AN5" s="130"/>
      <c r="AO5" s="130"/>
      <c r="AP5" s="130"/>
      <c r="AQ5" s="130"/>
      <c r="AR5" s="130"/>
      <c r="AS5" s="130"/>
      <c r="AT5" s="130"/>
      <c r="AU5" s="130"/>
      <c r="AV5" s="130"/>
      <c r="AW5" s="130"/>
      <c r="AX5" s="130"/>
      <c r="AY5" s="130"/>
    </row>
    <row r="6" spans="1:51" ht="15" x14ac:dyDescent="0.25">
      <c r="A6" s="144">
        <v>45017</v>
      </c>
      <c r="B6" s="279"/>
      <c r="C6" s="269">
        <v>52</v>
      </c>
      <c r="D6" s="284">
        <v>70</v>
      </c>
      <c r="E6" s="11">
        <v>59.353000000000002</v>
      </c>
      <c r="F6" s="11">
        <v>98.81</v>
      </c>
      <c r="G6" s="11">
        <v>74.296000000000006</v>
      </c>
      <c r="H6" s="10">
        <v>85.245000000000005</v>
      </c>
      <c r="I6" s="10">
        <v>61.329000000000001</v>
      </c>
      <c r="J6" s="10">
        <v>77.177000000000007</v>
      </c>
      <c r="K6" s="10">
        <v>61.826000000000001</v>
      </c>
      <c r="L6" s="10">
        <v>55.406999999999996</v>
      </c>
      <c r="M6" s="10">
        <v>57.5</v>
      </c>
      <c r="N6" s="10">
        <v>99.456000000000003</v>
      </c>
      <c r="O6" s="10">
        <v>85.281999999999996</v>
      </c>
      <c r="P6" s="10">
        <v>76.747</v>
      </c>
      <c r="Q6" s="10">
        <v>74.766000000000005</v>
      </c>
      <c r="R6" s="10">
        <v>114.554</v>
      </c>
      <c r="S6" s="10">
        <v>63.604999999999997</v>
      </c>
      <c r="T6" s="10">
        <v>79.867999999999995</v>
      </c>
      <c r="U6" s="10">
        <v>81.015000000000001</v>
      </c>
      <c r="V6" s="10">
        <v>42.713999999999999</v>
      </c>
      <c r="W6" s="10">
        <v>61.036000000000001</v>
      </c>
      <c r="X6" s="10">
        <v>66.992000000000004</v>
      </c>
      <c r="Y6" s="10">
        <v>66.882999999999996</v>
      </c>
      <c r="Z6" s="10">
        <v>113.66200000000001</v>
      </c>
      <c r="AA6" s="10">
        <v>58.107999999999997</v>
      </c>
      <c r="AB6" s="10">
        <v>58.378</v>
      </c>
      <c r="AC6" s="10">
        <v>71.748000000000005</v>
      </c>
      <c r="AD6" s="10">
        <v>62.567999999999998</v>
      </c>
      <c r="AE6" s="10">
        <v>93.988</v>
      </c>
      <c r="AF6" s="10">
        <v>68.251999999999995</v>
      </c>
      <c r="AG6" s="10">
        <v>98.066000000000003</v>
      </c>
      <c r="AH6" s="10">
        <v>54.947000000000003</v>
      </c>
      <c r="AI6" s="130"/>
      <c r="AJ6" s="130"/>
      <c r="AK6" s="130"/>
      <c r="AL6" s="130"/>
      <c r="AM6" s="130"/>
      <c r="AN6" s="130"/>
      <c r="AO6" s="130"/>
      <c r="AP6" s="130"/>
      <c r="AQ6" s="130"/>
      <c r="AR6" s="130"/>
      <c r="AS6" s="130"/>
      <c r="AT6" s="130"/>
      <c r="AU6" s="130"/>
      <c r="AV6" s="130"/>
      <c r="AW6" s="130"/>
      <c r="AX6" s="130"/>
      <c r="AY6" s="130"/>
    </row>
    <row r="7" spans="1:51" ht="15" x14ac:dyDescent="0.25">
      <c r="A7" s="144">
        <v>45047</v>
      </c>
      <c r="B7" s="279"/>
      <c r="C7" s="269">
        <v>174</v>
      </c>
      <c r="D7" s="284">
        <v>235</v>
      </c>
      <c r="E7" s="11">
        <v>167.41200000000001</v>
      </c>
      <c r="F7" s="11">
        <v>297.45499999999998</v>
      </c>
      <c r="G7" s="11">
        <v>309.80599999999998</v>
      </c>
      <c r="H7" s="10">
        <v>271.79399999999998</v>
      </c>
      <c r="I7" s="10">
        <v>262.04899999999998</v>
      </c>
      <c r="J7" s="10">
        <v>295.98200000000003</v>
      </c>
      <c r="K7" s="10">
        <v>209.494</v>
      </c>
      <c r="L7" s="10">
        <v>187.90199999999999</v>
      </c>
      <c r="M7" s="10">
        <v>231.43</v>
      </c>
      <c r="N7" s="10">
        <v>333.90699999999998</v>
      </c>
      <c r="O7" s="10">
        <v>344.387</v>
      </c>
      <c r="P7" s="10">
        <v>150.08799999999999</v>
      </c>
      <c r="Q7" s="10">
        <v>238.57</v>
      </c>
      <c r="R7" s="10">
        <v>262.76900000000001</v>
      </c>
      <c r="S7" s="10">
        <v>246.39099999999999</v>
      </c>
      <c r="T7" s="10">
        <v>217.84100000000001</v>
      </c>
      <c r="U7" s="10">
        <v>246.08699999999999</v>
      </c>
      <c r="V7" s="10">
        <v>164.00800000000001</v>
      </c>
      <c r="W7" s="10">
        <v>315.90300000000002</v>
      </c>
      <c r="X7" s="10">
        <v>149.22200000000001</v>
      </c>
      <c r="Y7" s="10">
        <v>158.93600000000001</v>
      </c>
      <c r="Z7" s="10">
        <v>219.16499999999999</v>
      </c>
      <c r="AA7" s="10">
        <v>205.124</v>
      </c>
      <c r="AB7" s="10">
        <v>201.69900000000001</v>
      </c>
      <c r="AC7" s="10">
        <v>154.93700000000001</v>
      </c>
      <c r="AD7" s="10">
        <v>172.54499999999999</v>
      </c>
      <c r="AE7" s="10">
        <v>206.33500000000001</v>
      </c>
      <c r="AF7" s="10">
        <v>270.69400000000002</v>
      </c>
      <c r="AG7" s="10">
        <v>283.42500000000001</v>
      </c>
      <c r="AH7" s="10">
        <v>244.19399999999999</v>
      </c>
      <c r="AI7" s="130"/>
      <c r="AJ7" s="130"/>
      <c r="AK7" s="130"/>
      <c r="AL7" s="130"/>
      <c r="AM7" s="130"/>
      <c r="AN7" s="130"/>
      <c r="AO7" s="130"/>
      <c r="AP7" s="130"/>
      <c r="AQ7" s="130"/>
      <c r="AR7" s="130"/>
      <c r="AS7" s="130"/>
      <c r="AT7" s="130"/>
      <c r="AU7" s="130"/>
      <c r="AV7" s="130"/>
      <c r="AW7" s="130"/>
      <c r="AX7" s="130"/>
      <c r="AY7" s="130"/>
    </row>
    <row r="8" spans="1:51" ht="15" x14ac:dyDescent="0.25">
      <c r="A8" s="144">
        <v>45078</v>
      </c>
      <c r="B8" s="279"/>
      <c r="C8" s="269">
        <v>237</v>
      </c>
      <c r="D8" s="284">
        <v>320</v>
      </c>
      <c r="E8" s="11">
        <v>398.77300000000002</v>
      </c>
      <c r="F8" s="11">
        <v>247.92599999999999</v>
      </c>
      <c r="G8" s="11">
        <v>489.67</v>
      </c>
      <c r="H8" s="10">
        <v>336.053</v>
      </c>
      <c r="I8" s="10">
        <v>674.03800000000001</v>
      </c>
      <c r="J8" s="10">
        <v>312.30599999999998</v>
      </c>
      <c r="K8" s="10">
        <v>352.57299999999998</v>
      </c>
      <c r="L8" s="10">
        <v>271.77600000000001</v>
      </c>
      <c r="M8" s="10">
        <v>407.411</v>
      </c>
      <c r="N8" s="10">
        <v>308.89999999999998</v>
      </c>
      <c r="O8" s="10">
        <v>307.274</v>
      </c>
      <c r="P8" s="10">
        <v>166.828</v>
      </c>
      <c r="Q8" s="10">
        <v>365.952</v>
      </c>
      <c r="R8" s="10">
        <v>193.97800000000001</v>
      </c>
      <c r="S8" s="10">
        <v>274.358</v>
      </c>
      <c r="T8" s="10">
        <v>210.58600000000001</v>
      </c>
      <c r="U8" s="10">
        <v>243.39099999999999</v>
      </c>
      <c r="V8" s="10">
        <v>414.84100000000001</v>
      </c>
      <c r="W8" s="10">
        <v>290.60199999999998</v>
      </c>
      <c r="X8" s="10">
        <v>386.61399999999998</v>
      </c>
      <c r="Y8" s="10">
        <v>462.38200000000001</v>
      </c>
      <c r="Z8" s="10">
        <v>121.206</v>
      </c>
      <c r="AA8" s="10">
        <v>327.69400000000002</v>
      </c>
      <c r="AB8" s="10">
        <v>382.83699999999999</v>
      </c>
      <c r="AC8" s="10">
        <v>450.44200000000001</v>
      </c>
      <c r="AD8" s="10">
        <v>344.27300000000002</v>
      </c>
      <c r="AE8" s="10">
        <v>307.76400000000001</v>
      </c>
      <c r="AF8" s="10">
        <v>204.67</v>
      </c>
      <c r="AG8" s="10">
        <v>548.15</v>
      </c>
      <c r="AH8" s="10">
        <v>279.96499999999997</v>
      </c>
      <c r="AI8" s="130"/>
      <c r="AJ8" s="130"/>
      <c r="AK8" s="130"/>
      <c r="AL8" s="130"/>
      <c r="AM8" s="130"/>
      <c r="AN8" s="130"/>
      <c r="AO8" s="130"/>
      <c r="AP8" s="130"/>
      <c r="AQ8" s="130"/>
      <c r="AR8" s="130"/>
      <c r="AS8" s="130"/>
      <c r="AT8" s="130"/>
      <c r="AU8" s="130"/>
      <c r="AV8" s="130"/>
      <c r="AW8" s="130"/>
      <c r="AX8" s="130"/>
      <c r="AY8" s="130"/>
    </row>
    <row r="9" spans="1:51" ht="15" x14ac:dyDescent="0.25">
      <c r="A9" s="144">
        <v>45108</v>
      </c>
      <c r="B9" s="279"/>
      <c r="C9" s="269">
        <v>78</v>
      </c>
      <c r="D9" s="284">
        <v>105</v>
      </c>
      <c r="E9" s="11">
        <v>184.26300000000001</v>
      </c>
      <c r="F9" s="11">
        <v>103.06100000000001</v>
      </c>
      <c r="G9" s="11">
        <v>205.31399999999999</v>
      </c>
      <c r="H9" s="10">
        <v>92.135000000000005</v>
      </c>
      <c r="I9" s="10">
        <v>487.24900000000002</v>
      </c>
      <c r="J9" s="10">
        <v>113.459</v>
      </c>
      <c r="K9" s="10">
        <v>109.327</v>
      </c>
      <c r="L9" s="10">
        <v>139.28299999999999</v>
      </c>
      <c r="M9" s="10">
        <v>259.83999999999997</v>
      </c>
      <c r="N9" s="10">
        <v>84.576999999999998</v>
      </c>
      <c r="O9" s="10">
        <v>90.936000000000007</v>
      </c>
      <c r="P9" s="10">
        <v>48.802999999999997</v>
      </c>
      <c r="Q9" s="10">
        <v>93.171000000000006</v>
      </c>
      <c r="R9" s="10">
        <v>67.94</v>
      </c>
      <c r="S9" s="10">
        <v>102.42400000000001</v>
      </c>
      <c r="T9" s="10">
        <v>75.662000000000006</v>
      </c>
      <c r="U9" s="10">
        <v>89.582999999999998</v>
      </c>
      <c r="V9" s="10">
        <v>183.172</v>
      </c>
      <c r="W9" s="10">
        <v>140.22800000000001</v>
      </c>
      <c r="X9" s="10">
        <v>102.617</v>
      </c>
      <c r="Y9" s="10">
        <v>233.62799999999999</v>
      </c>
      <c r="Z9" s="10">
        <v>44.34</v>
      </c>
      <c r="AA9" s="10">
        <v>107.077</v>
      </c>
      <c r="AB9" s="10">
        <v>115.66500000000001</v>
      </c>
      <c r="AC9" s="10">
        <v>174.35499999999999</v>
      </c>
      <c r="AD9" s="10">
        <v>106.93899999999999</v>
      </c>
      <c r="AE9" s="10">
        <v>97.353999999999999</v>
      </c>
      <c r="AF9" s="10">
        <v>59.939</v>
      </c>
      <c r="AG9" s="10">
        <v>337.95600000000002</v>
      </c>
      <c r="AH9" s="10">
        <v>77.540999999999997</v>
      </c>
      <c r="AI9" s="130"/>
      <c r="AJ9" s="130"/>
      <c r="AK9" s="130"/>
      <c r="AL9" s="130"/>
      <c r="AM9" s="130"/>
      <c r="AN9" s="130"/>
      <c r="AO9" s="130"/>
      <c r="AP9" s="130"/>
      <c r="AQ9" s="130"/>
      <c r="AR9" s="130"/>
      <c r="AS9" s="130"/>
      <c r="AT9" s="130"/>
      <c r="AU9" s="130"/>
      <c r="AV9" s="130"/>
      <c r="AW9" s="130"/>
      <c r="AX9" s="130"/>
      <c r="AY9" s="130"/>
    </row>
    <row r="10" spans="1:51" ht="15" x14ac:dyDescent="0.25">
      <c r="A10" s="144">
        <v>45139</v>
      </c>
      <c r="B10" s="279"/>
      <c r="C10" s="269">
        <v>49</v>
      </c>
      <c r="D10" s="284">
        <v>56</v>
      </c>
      <c r="E10" s="11">
        <v>69.076999999999998</v>
      </c>
      <c r="F10" s="11">
        <v>64.790999999999997</v>
      </c>
      <c r="G10" s="11">
        <v>71.968999999999994</v>
      </c>
      <c r="H10" s="10">
        <v>50.231999999999999</v>
      </c>
      <c r="I10" s="10">
        <v>136.71299999999999</v>
      </c>
      <c r="J10" s="10">
        <v>49.362000000000002</v>
      </c>
      <c r="K10" s="10">
        <v>59.597999999999999</v>
      </c>
      <c r="L10" s="10">
        <v>56.052</v>
      </c>
      <c r="M10" s="10">
        <v>99.08</v>
      </c>
      <c r="N10" s="10">
        <v>55.948</v>
      </c>
      <c r="O10" s="10">
        <v>64.366</v>
      </c>
      <c r="P10" s="10">
        <v>32.901000000000003</v>
      </c>
      <c r="Q10" s="10">
        <v>54.344999999999999</v>
      </c>
      <c r="R10" s="10">
        <v>41.951999999999998</v>
      </c>
      <c r="S10" s="10">
        <v>54.427</v>
      </c>
      <c r="T10" s="10">
        <v>49.881999999999998</v>
      </c>
      <c r="U10" s="10">
        <v>53.518999999999998</v>
      </c>
      <c r="V10" s="10">
        <v>68.305000000000007</v>
      </c>
      <c r="W10" s="10">
        <v>54.526000000000003</v>
      </c>
      <c r="X10" s="10">
        <v>58.808</v>
      </c>
      <c r="Y10" s="10">
        <v>70.427999999999997</v>
      </c>
      <c r="Z10" s="10">
        <v>35.405999999999999</v>
      </c>
      <c r="AA10" s="10">
        <v>58.651000000000003</v>
      </c>
      <c r="AB10" s="10">
        <v>59.081000000000003</v>
      </c>
      <c r="AC10" s="10">
        <v>62.207999999999998</v>
      </c>
      <c r="AD10" s="10">
        <v>54.850999999999999</v>
      </c>
      <c r="AE10" s="10">
        <v>51.988999999999997</v>
      </c>
      <c r="AF10" s="10">
        <v>37.527999999999999</v>
      </c>
      <c r="AG10" s="10">
        <v>97.141999999999996</v>
      </c>
      <c r="AH10" s="10">
        <v>43.576000000000001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144">
        <v>45170</v>
      </c>
      <c r="B11" s="279"/>
      <c r="C11" s="269">
        <v>32</v>
      </c>
      <c r="D11" s="284">
        <v>34</v>
      </c>
      <c r="E11" s="11">
        <v>34.948999999999998</v>
      </c>
      <c r="F11" s="11">
        <v>39.67</v>
      </c>
      <c r="G11" s="11">
        <v>44.061999999999998</v>
      </c>
      <c r="H11" s="10">
        <v>33.640999999999998</v>
      </c>
      <c r="I11" s="10">
        <v>57.206000000000003</v>
      </c>
      <c r="J11" s="10">
        <v>30.509</v>
      </c>
      <c r="K11" s="10">
        <v>38.119999999999997</v>
      </c>
      <c r="L11" s="10">
        <v>29.510999999999999</v>
      </c>
      <c r="M11" s="10">
        <v>44.432000000000002</v>
      </c>
      <c r="N11" s="10">
        <v>34.558999999999997</v>
      </c>
      <c r="O11" s="10">
        <v>32.377000000000002</v>
      </c>
      <c r="P11" s="10">
        <v>24.236999999999998</v>
      </c>
      <c r="Q11" s="10">
        <v>57.652000000000001</v>
      </c>
      <c r="R11" s="10">
        <v>31.56</v>
      </c>
      <c r="S11" s="10">
        <v>31.048999999999999</v>
      </c>
      <c r="T11" s="10">
        <v>31.402999999999999</v>
      </c>
      <c r="U11" s="10">
        <v>39.067</v>
      </c>
      <c r="V11" s="10">
        <v>33.965000000000003</v>
      </c>
      <c r="W11" s="10">
        <v>31.283999999999999</v>
      </c>
      <c r="X11" s="10">
        <v>28.984000000000002</v>
      </c>
      <c r="Y11" s="10">
        <v>35.040999999999997</v>
      </c>
      <c r="Z11" s="10">
        <v>23.431000000000001</v>
      </c>
      <c r="AA11" s="10">
        <v>58.789000000000001</v>
      </c>
      <c r="AB11" s="10">
        <v>44.904000000000003</v>
      </c>
      <c r="AC11" s="10">
        <v>36.994999999999997</v>
      </c>
      <c r="AD11" s="10">
        <v>31.635000000000002</v>
      </c>
      <c r="AE11" s="10">
        <v>27.917000000000002</v>
      </c>
      <c r="AF11" s="10">
        <v>24.138999999999999</v>
      </c>
      <c r="AG11" s="10">
        <v>43.515000000000001</v>
      </c>
      <c r="AH11" s="10">
        <v>34.034999999999997</v>
      </c>
      <c r="AI11" s="130"/>
      <c r="AJ11" s="130"/>
      <c r="AK11" s="130"/>
      <c r="AL11" s="130"/>
      <c r="AM11" s="130"/>
      <c r="AN11" s="130"/>
      <c r="AO11" s="130"/>
      <c r="AP11" s="130"/>
      <c r="AQ11" s="130"/>
      <c r="AR11" s="130"/>
      <c r="AS11" s="130"/>
      <c r="AT11" s="130"/>
      <c r="AU11" s="130"/>
      <c r="AV11" s="130"/>
      <c r="AW11" s="130"/>
      <c r="AX11" s="130"/>
      <c r="AY11" s="130"/>
    </row>
    <row r="12" spans="1:51" ht="15" x14ac:dyDescent="0.25">
      <c r="A12" s="144">
        <v>45200</v>
      </c>
      <c r="B12" s="279"/>
      <c r="C12" s="269">
        <v>33</v>
      </c>
      <c r="D12" s="284">
        <v>37</v>
      </c>
      <c r="E12" s="11">
        <v>34.372</v>
      </c>
      <c r="F12" s="11">
        <v>33.777000000000001</v>
      </c>
      <c r="G12" s="11">
        <v>47.305</v>
      </c>
      <c r="H12" s="10">
        <v>46.444000000000003</v>
      </c>
      <c r="I12" s="10">
        <v>64.852000000000004</v>
      </c>
      <c r="J12" s="10">
        <v>45.026000000000003</v>
      </c>
      <c r="K12" s="10">
        <v>49.735999999999997</v>
      </c>
      <c r="L12" s="10">
        <v>44.503</v>
      </c>
      <c r="M12" s="10">
        <v>41.796999999999997</v>
      </c>
      <c r="N12" s="10">
        <v>36.048000000000002</v>
      </c>
      <c r="O12" s="10">
        <v>35.503999999999998</v>
      </c>
      <c r="P12" s="10">
        <v>38.183</v>
      </c>
      <c r="Q12" s="10">
        <v>42.231999999999999</v>
      </c>
      <c r="R12" s="10">
        <v>35.936999999999998</v>
      </c>
      <c r="S12" s="10">
        <v>50.508000000000003</v>
      </c>
      <c r="T12" s="10">
        <v>63.375999999999998</v>
      </c>
      <c r="U12" s="10">
        <v>47.387</v>
      </c>
      <c r="V12" s="10">
        <v>37.238</v>
      </c>
      <c r="W12" s="10">
        <v>38.956000000000003</v>
      </c>
      <c r="X12" s="10">
        <v>34.640999999999998</v>
      </c>
      <c r="Y12" s="10">
        <v>40.773000000000003</v>
      </c>
      <c r="Z12" s="10">
        <v>26.568000000000001</v>
      </c>
      <c r="AA12" s="10">
        <v>62.545000000000002</v>
      </c>
      <c r="AB12" s="10">
        <v>63.029000000000003</v>
      </c>
      <c r="AC12" s="10">
        <v>36.56</v>
      </c>
      <c r="AD12" s="10">
        <v>32.265000000000001</v>
      </c>
      <c r="AE12" s="10">
        <v>35.448999999999998</v>
      </c>
      <c r="AF12" s="10">
        <v>30.53</v>
      </c>
      <c r="AG12" s="10">
        <v>43.973999999999997</v>
      </c>
      <c r="AH12" s="10">
        <v>37.823</v>
      </c>
      <c r="AI12" s="130"/>
      <c r="AJ12" s="130"/>
      <c r="AK12" s="130"/>
      <c r="AL12" s="130"/>
      <c r="AM12" s="130"/>
      <c r="AN12" s="130"/>
      <c r="AO12" s="130"/>
      <c r="AP12" s="130"/>
      <c r="AQ12" s="130"/>
      <c r="AR12" s="130"/>
      <c r="AS12" s="130"/>
      <c r="AT12" s="130"/>
      <c r="AU12" s="130"/>
      <c r="AV12" s="130"/>
      <c r="AW12" s="130"/>
      <c r="AX12" s="130"/>
      <c r="AY12" s="130"/>
    </row>
    <row r="13" spans="1:51" ht="15" x14ac:dyDescent="0.25">
      <c r="A13" s="144">
        <v>45231</v>
      </c>
      <c r="B13" s="279"/>
      <c r="C13" s="269">
        <v>31</v>
      </c>
      <c r="D13" s="284">
        <v>31</v>
      </c>
      <c r="E13" s="11">
        <v>32.174999999999997</v>
      </c>
      <c r="F13" s="11">
        <v>28.907</v>
      </c>
      <c r="G13" s="11">
        <v>38.448</v>
      </c>
      <c r="H13" s="10">
        <v>36.305999999999997</v>
      </c>
      <c r="I13" s="10">
        <v>47.719000000000001</v>
      </c>
      <c r="J13" s="10">
        <v>38.17</v>
      </c>
      <c r="K13" s="10">
        <v>37.633000000000003</v>
      </c>
      <c r="L13" s="10">
        <v>37.317999999999998</v>
      </c>
      <c r="M13" s="10">
        <v>33.331000000000003</v>
      </c>
      <c r="N13" s="10">
        <v>31.695</v>
      </c>
      <c r="O13" s="10">
        <v>34.256999999999998</v>
      </c>
      <c r="P13" s="10">
        <v>25.276</v>
      </c>
      <c r="Q13" s="10">
        <v>31.414999999999999</v>
      </c>
      <c r="R13" s="10">
        <v>33.128999999999998</v>
      </c>
      <c r="S13" s="10">
        <v>39.073</v>
      </c>
      <c r="T13" s="10">
        <v>45.04</v>
      </c>
      <c r="U13" s="10">
        <v>38.936999999999998</v>
      </c>
      <c r="V13" s="10">
        <v>32.197000000000003</v>
      </c>
      <c r="W13" s="10">
        <v>35.061</v>
      </c>
      <c r="X13" s="10">
        <v>34.542999999999999</v>
      </c>
      <c r="Y13" s="10">
        <v>33.677</v>
      </c>
      <c r="Z13" s="10">
        <v>22.518000000000001</v>
      </c>
      <c r="AA13" s="10">
        <v>41.679000000000002</v>
      </c>
      <c r="AB13" s="10">
        <v>39.094999999999999</v>
      </c>
      <c r="AC13" s="10">
        <v>32.656999999999996</v>
      </c>
      <c r="AD13" s="10">
        <v>27.626999999999999</v>
      </c>
      <c r="AE13" s="10">
        <v>30.245000000000001</v>
      </c>
      <c r="AF13" s="10">
        <v>28.521000000000001</v>
      </c>
      <c r="AG13" s="10">
        <v>38.017000000000003</v>
      </c>
      <c r="AH13" s="10">
        <v>41.045000000000002</v>
      </c>
      <c r="AI13" s="130"/>
      <c r="AJ13" s="130"/>
      <c r="AK13" s="130"/>
      <c r="AL13" s="130"/>
      <c r="AM13" s="130"/>
      <c r="AN13" s="130"/>
      <c r="AO13" s="130"/>
      <c r="AP13" s="130"/>
      <c r="AQ13" s="130"/>
      <c r="AR13" s="130"/>
      <c r="AS13" s="130"/>
      <c r="AT13" s="130"/>
      <c r="AU13" s="130"/>
      <c r="AV13" s="130"/>
      <c r="AW13" s="130"/>
      <c r="AX13" s="130"/>
      <c r="AY13" s="130"/>
    </row>
    <row r="14" spans="1:51" ht="15" x14ac:dyDescent="0.25">
      <c r="A14" s="144">
        <v>45261</v>
      </c>
      <c r="B14" s="279"/>
      <c r="C14" s="269">
        <v>27</v>
      </c>
      <c r="D14" s="284">
        <v>27</v>
      </c>
      <c r="E14" s="11">
        <v>29.265000000000001</v>
      </c>
      <c r="F14" s="11">
        <v>25.855</v>
      </c>
      <c r="G14" s="11">
        <v>32.57</v>
      </c>
      <c r="H14" s="10">
        <v>29.608000000000001</v>
      </c>
      <c r="I14" s="10">
        <v>43.704999999999998</v>
      </c>
      <c r="J14" s="10">
        <v>31.59</v>
      </c>
      <c r="K14" s="10">
        <v>29.245000000000001</v>
      </c>
      <c r="L14" s="10">
        <v>33.844999999999999</v>
      </c>
      <c r="M14" s="10">
        <v>29.515999999999998</v>
      </c>
      <c r="N14" s="10">
        <v>27.613</v>
      </c>
      <c r="O14" s="10">
        <v>28.119</v>
      </c>
      <c r="P14" s="10">
        <v>21.911999999999999</v>
      </c>
      <c r="Q14" s="10">
        <v>28.498999999999999</v>
      </c>
      <c r="R14" s="10">
        <v>26.638000000000002</v>
      </c>
      <c r="S14" s="10">
        <v>28.893000000000001</v>
      </c>
      <c r="T14" s="10">
        <v>30.811</v>
      </c>
      <c r="U14" s="10">
        <v>27.875</v>
      </c>
      <c r="V14" s="10">
        <v>28.288</v>
      </c>
      <c r="W14" s="10">
        <v>28.488</v>
      </c>
      <c r="X14" s="10">
        <v>29.047999999999998</v>
      </c>
      <c r="Y14" s="10">
        <v>29.433</v>
      </c>
      <c r="Z14" s="10">
        <v>20.338000000000001</v>
      </c>
      <c r="AA14" s="10">
        <v>31.803999999999998</v>
      </c>
      <c r="AB14" s="10">
        <v>31.45</v>
      </c>
      <c r="AC14" s="10">
        <v>28.866</v>
      </c>
      <c r="AD14" s="10">
        <v>25.312999999999999</v>
      </c>
      <c r="AE14" s="10">
        <v>28.131</v>
      </c>
      <c r="AF14" s="10">
        <v>23.327999999999999</v>
      </c>
      <c r="AG14" s="10">
        <v>34.948</v>
      </c>
      <c r="AH14" s="10">
        <v>32.695</v>
      </c>
      <c r="AI14" s="130"/>
      <c r="AJ14" s="130"/>
      <c r="AK14" s="130"/>
      <c r="AL14" s="130"/>
      <c r="AM14" s="130"/>
      <c r="AN14" s="130"/>
      <c r="AO14" s="130"/>
      <c r="AP14" s="130"/>
      <c r="AQ14" s="130"/>
      <c r="AR14" s="130"/>
      <c r="AS14" s="130"/>
      <c r="AT14" s="130"/>
      <c r="AU14" s="130"/>
      <c r="AV14" s="130"/>
      <c r="AW14" s="130"/>
      <c r="AX14" s="130"/>
      <c r="AY14" s="130"/>
    </row>
    <row r="15" spans="1:51" ht="15" x14ac:dyDescent="0.25">
      <c r="A15" s="144">
        <v>45292</v>
      </c>
      <c r="B15" s="279"/>
      <c r="C15" s="269">
        <v>26</v>
      </c>
      <c r="D15" s="284">
        <v>26</v>
      </c>
      <c r="E15" s="11">
        <v>26.254000000000001</v>
      </c>
      <c r="F15" s="11">
        <v>24.044</v>
      </c>
      <c r="G15" s="11">
        <v>29.66</v>
      </c>
      <c r="H15" s="10">
        <v>26.774999999999999</v>
      </c>
      <c r="I15" s="10">
        <v>37.081000000000003</v>
      </c>
      <c r="J15" s="10">
        <v>26.757000000000001</v>
      </c>
      <c r="K15" s="10">
        <v>26.097000000000001</v>
      </c>
      <c r="L15" s="10">
        <v>28.91</v>
      </c>
      <c r="M15" s="10">
        <v>29.053999999999998</v>
      </c>
      <c r="N15" s="10">
        <v>25.399000000000001</v>
      </c>
      <c r="O15" s="10">
        <v>24.658999999999999</v>
      </c>
      <c r="P15" s="10">
        <v>20.568999999999999</v>
      </c>
      <c r="Q15" s="10">
        <v>25.706</v>
      </c>
      <c r="R15" s="10">
        <v>25.533000000000001</v>
      </c>
      <c r="S15" s="10">
        <v>25.068000000000001</v>
      </c>
      <c r="T15" s="10">
        <v>25.898</v>
      </c>
      <c r="U15" s="10">
        <v>23.294</v>
      </c>
      <c r="V15" s="10">
        <v>25.722000000000001</v>
      </c>
      <c r="W15" s="10">
        <v>25.292000000000002</v>
      </c>
      <c r="X15" s="10">
        <v>26.626999999999999</v>
      </c>
      <c r="Y15" s="10">
        <v>27.905999999999999</v>
      </c>
      <c r="Z15" s="10">
        <v>18.760000000000002</v>
      </c>
      <c r="AA15" s="10">
        <v>27.55</v>
      </c>
      <c r="AB15" s="10">
        <v>27.497</v>
      </c>
      <c r="AC15" s="10">
        <v>26.507000000000001</v>
      </c>
      <c r="AD15" s="10">
        <v>23.489000000000001</v>
      </c>
      <c r="AE15" s="10">
        <v>24.43</v>
      </c>
      <c r="AF15" s="10">
        <v>21.326000000000001</v>
      </c>
      <c r="AG15" s="10">
        <v>31.888000000000002</v>
      </c>
      <c r="AH15" s="10">
        <v>26.074999999999999</v>
      </c>
      <c r="AI15" s="130"/>
      <c r="AJ15" s="130"/>
      <c r="AK15" s="130"/>
      <c r="AL15" s="130"/>
      <c r="AM15" s="130"/>
      <c r="AN15" s="130"/>
      <c r="AO15" s="130"/>
      <c r="AP15" s="130"/>
      <c r="AQ15" s="130"/>
      <c r="AR15" s="130"/>
      <c r="AS15" s="130"/>
      <c r="AT15" s="130"/>
      <c r="AU15" s="130"/>
      <c r="AV15" s="130"/>
      <c r="AW15" s="130"/>
      <c r="AX15" s="130"/>
      <c r="AY15" s="130"/>
    </row>
    <row r="16" spans="1:51" ht="15" x14ac:dyDescent="0.25">
      <c r="A16" s="144">
        <v>45323</v>
      </c>
      <c r="B16" s="279"/>
      <c r="C16" s="269">
        <v>25</v>
      </c>
      <c r="D16" s="284">
        <v>25</v>
      </c>
      <c r="E16" s="11">
        <v>24.54</v>
      </c>
      <c r="F16" s="11">
        <v>22.463999999999999</v>
      </c>
      <c r="G16" s="11">
        <v>25.795000000000002</v>
      </c>
      <c r="H16" s="10">
        <v>29.503</v>
      </c>
      <c r="I16" s="10">
        <v>36.625</v>
      </c>
      <c r="J16" s="10">
        <v>22.552</v>
      </c>
      <c r="K16" s="10">
        <v>23.302</v>
      </c>
      <c r="L16" s="10">
        <v>28.152999999999999</v>
      </c>
      <c r="M16" s="10">
        <v>29.678999999999998</v>
      </c>
      <c r="N16" s="10">
        <v>24.312999999999999</v>
      </c>
      <c r="O16" s="10">
        <v>21.420999999999999</v>
      </c>
      <c r="P16" s="10">
        <v>23.17</v>
      </c>
      <c r="Q16" s="10">
        <v>22.687999999999999</v>
      </c>
      <c r="R16" s="10">
        <v>23.158999999999999</v>
      </c>
      <c r="S16" s="10">
        <v>21.213000000000001</v>
      </c>
      <c r="T16" s="10">
        <v>24.814</v>
      </c>
      <c r="U16" s="10">
        <v>19.594999999999999</v>
      </c>
      <c r="V16" s="10">
        <v>23.382000000000001</v>
      </c>
      <c r="W16" s="10">
        <v>21.623999999999999</v>
      </c>
      <c r="X16" s="10">
        <v>22.821999999999999</v>
      </c>
      <c r="Y16" s="10">
        <v>24.023</v>
      </c>
      <c r="Z16" s="10">
        <v>16.876999999999999</v>
      </c>
      <c r="AA16" s="10">
        <v>27.347999999999999</v>
      </c>
      <c r="AB16" s="10">
        <v>32.959000000000003</v>
      </c>
      <c r="AC16" s="10">
        <v>25.3</v>
      </c>
      <c r="AD16" s="10">
        <v>28.882000000000001</v>
      </c>
      <c r="AE16" s="10">
        <v>26.524000000000001</v>
      </c>
      <c r="AF16" s="10">
        <v>18.948</v>
      </c>
      <c r="AG16" s="10">
        <v>28.695</v>
      </c>
      <c r="AH16" s="10">
        <v>24.777999999999999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144">
        <v>45352</v>
      </c>
      <c r="B17" s="279"/>
      <c r="C17" s="269">
        <v>37</v>
      </c>
      <c r="D17" s="284">
        <v>40</v>
      </c>
      <c r="E17" s="11">
        <v>38.392000000000003</v>
      </c>
      <c r="F17" s="11">
        <v>37.026000000000003</v>
      </c>
      <c r="G17" s="11">
        <v>44.66</v>
      </c>
      <c r="H17" s="10">
        <v>52.569000000000003</v>
      </c>
      <c r="I17" s="10">
        <v>46.082000000000001</v>
      </c>
      <c r="J17" s="10">
        <v>44.478999999999999</v>
      </c>
      <c r="K17" s="10">
        <v>39.866999999999997</v>
      </c>
      <c r="L17" s="10">
        <v>40.539000000000001</v>
      </c>
      <c r="M17" s="10">
        <v>35.314999999999998</v>
      </c>
      <c r="N17" s="10">
        <v>34.930999999999997</v>
      </c>
      <c r="O17" s="10">
        <v>26.488</v>
      </c>
      <c r="P17" s="10">
        <v>34.353999999999999</v>
      </c>
      <c r="Q17" s="10">
        <v>54.527000000000001</v>
      </c>
      <c r="R17" s="10">
        <v>28.649000000000001</v>
      </c>
      <c r="S17" s="10">
        <v>30.289000000000001</v>
      </c>
      <c r="T17" s="10">
        <v>58.134</v>
      </c>
      <c r="U17" s="10">
        <v>20.634</v>
      </c>
      <c r="V17" s="10">
        <v>42.057000000000002</v>
      </c>
      <c r="W17" s="10">
        <v>25.25</v>
      </c>
      <c r="X17" s="10">
        <v>35.53</v>
      </c>
      <c r="Y17" s="10">
        <v>41.58</v>
      </c>
      <c r="Z17" s="10">
        <v>23.948</v>
      </c>
      <c r="AA17" s="10">
        <v>34.167999999999999</v>
      </c>
      <c r="AB17" s="10">
        <v>55.353000000000002</v>
      </c>
      <c r="AC17" s="10">
        <v>41.715000000000003</v>
      </c>
      <c r="AD17" s="10">
        <v>63.311</v>
      </c>
      <c r="AE17" s="10">
        <v>28.283000000000001</v>
      </c>
      <c r="AF17" s="10">
        <v>25.687999999999999</v>
      </c>
      <c r="AG17" s="10">
        <v>41.573999999999998</v>
      </c>
      <c r="AH17" s="10">
        <v>31.184000000000001</v>
      </c>
      <c r="AI17" s="130"/>
      <c r="AJ17" s="130"/>
      <c r="AK17" s="130"/>
      <c r="AL17" s="130"/>
      <c r="AM17" s="130"/>
      <c r="AN17" s="130"/>
      <c r="AO17" s="130"/>
      <c r="AP17" s="130"/>
      <c r="AQ17" s="130"/>
      <c r="AR17" s="130"/>
      <c r="AS17" s="130"/>
      <c r="AT17" s="130"/>
      <c r="AU17" s="130"/>
      <c r="AV17" s="130"/>
      <c r="AW17" s="130"/>
      <c r="AX17" s="130"/>
      <c r="AY17" s="130"/>
    </row>
    <row r="18" spans="1:51" ht="15" x14ac:dyDescent="0.25">
      <c r="A18" s="144">
        <v>45383</v>
      </c>
      <c r="B18" s="279"/>
      <c r="C18" s="269">
        <v>72</v>
      </c>
      <c r="D18" s="284">
        <v>89</v>
      </c>
      <c r="E18" s="11">
        <v>82.941999999999993</v>
      </c>
      <c r="F18" s="11">
        <v>77.634</v>
      </c>
      <c r="G18" s="11">
        <v>81.712999999999994</v>
      </c>
      <c r="H18" s="10">
        <v>67.352000000000004</v>
      </c>
      <c r="I18" s="10">
        <v>107.252</v>
      </c>
      <c r="J18" s="10">
        <v>84.510999999999996</v>
      </c>
      <c r="K18" s="10">
        <v>62.057000000000002</v>
      </c>
      <c r="L18" s="10">
        <v>61.247</v>
      </c>
      <c r="M18" s="10">
        <v>97.373000000000005</v>
      </c>
      <c r="N18" s="10">
        <v>72.819999999999993</v>
      </c>
      <c r="O18" s="10">
        <v>65.352000000000004</v>
      </c>
      <c r="P18" s="10">
        <v>62.328000000000003</v>
      </c>
      <c r="Q18" s="10">
        <v>115.17700000000001</v>
      </c>
      <c r="R18" s="10">
        <v>70.768000000000001</v>
      </c>
      <c r="S18" s="10">
        <v>97.444999999999993</v>
      </c>
      <c r="T18" s="10">
        <v>105.258</v>
      </c>
      <c r="U18" s="10">
        <v>55.674999999999997</v>
      </c>
      <c r="V18" s="10">
        <v>63.600999999999999</v>
      </c>
      <c r="W18" s="10">
        <v>60.656999999999996</v>
      </c>
      <c r="X18" s="10">
        <v>75.343000000000004</v>
      </c>
      <c r="Y18" s="10">
        <v>91.721999999999994</v>
      </c>
      <c r="Z18" s="10">
        <v>44.23</v>
      </c>
      <c r="AA18" s="10">
        <v>81.83</v>
      </c>
      <c r="AB18" s="10">
        <v>85.900999999999996</v>
      </c>
      <c r="AC18" s="10">
        <v>69.813000000000002</v>
      </c>
      <c r="AD18" s="10">
        <v>121.23699999999999</v>
      </c>
      <c r="AE18" s="10">
        <v>49.152000000000001</v>
      </c>
      <c r="AF18" s="10">
        <v>91.483999999999995</v>
      </c>
      <c r="AG18" s="10">
        <v>60.593000000000004</v>
      </c>
      <c r="AH18" s="10">
        <v>56.018999999999998</v>
      </c>
      <c r="AI18" s="130"/>
      <c r="AJ18" s="130"/>
      <c r="AK18" s="130"/>
      <c r="AL18" s="130"/>
      <c r="AM18" s="130"/>
      <c r="AN18" s="130"/>
      <c r="AO18" s="130"/>
      <c r="AP18" s="130"/>
      <c r="AQ18" s="130"/>
      <c r="AR18" s="130"/>
      <c r="AS18" s="130"/>
      <c r="AT18" s="130"/>
      <c r="AU18" s="130"/>
      <c r="AV18" s="130"/>
      <c r="AW18" s="130"/>
      <c r="AX18" s="130"/>
      <c r="AY18" s="130"/>
    </row>
    <row r="19" spans="1:51" ht="15" x14ac:dyDescent="0.25">
      <c r="A19" s="144">
        <v>45413</v>
      </c>
      <c r="B19" s="279"/>
      <c r="C19" s="269">
        <v>176</v>
      </c>
      <c r="D19" s="284">
        <v>226</v>
      </c>
      <c r="E19" s="11">
        <v>229.803</v>
      </c>
      <c r="F19" s="11">
        <v>300.34500000000003</v>
      </c>
      <c r="G19" s="11">
        <v>231.87299999999999</v>
      </c>
      <c r="H19" s="10">
        <v>280.54300000000001</v>
      </c>
      <c r="I19" s="10">
        <v>385.64</v>
      </c>
      <c r="J19" s="10">
        <v>339.49700000000001</v>
      </c>
      <c r="K19" s="10">
        <v>201.803</v>
      </c>
      <c r="L19" s="10">
        <v>242.49100000000001</v>
      </c>
      <c r="M19" s="10">
        <v>266.846</v>
      </c>
      <c r="N19" s="10">
        <v>277.70100000000002</v>
      </c>
      <c r="O19" s="10">
        <v>106.381</v>
      </c>
      <c r="P19" s="10">
        <v>189.221</v>
      </c>
      <c r="Q19" s="10">
        <v>249.26499999999999</v>
      </c>
      <c r="R19" s="10">
        <v>280.53100000000001</v>
      </c>
      <c r="S19" s="10">
        <v>250.363</v>
      </c>
      <c r="T19" s="10">
        <v>244.77099999999999</v>
      </c>
      <c r="U19" s="10">
        <v>276.26600000000002</v>
      </c>
      <c r="V19" s="10">
        <v>309.75700000000001</v>
      </c>
      <c r="W19" s="10">
        <v>136.27500000000001</v>
      </c>
      <c r="X19" s="10">
        <v>183.53399999999999</v>
      </c>
      <c r="Y19" s="10">
        <v>154.63800000000001</v>
      </c>
      <c r="Z19" s="10">
        <v>117.61</v>
      </c>
      <c r="AA19" s="10">
        <v>283.36900000000003</v>
      </c>
      <c r="AB19" s="10">
        <v>176.79400000000001</v>
      </c>
      <c r="AC19" s="10">
        <v>182.87100000000001</v>
      </c>
      <c r="AD19" s="10">
        <v>266.08499999999998</v>
      </c>
      <c r="AE19" s="10">
        <v>164.96700000000001</v>
      </c>
      <c r="AF19" s="10">
        <v>224.95699999999999</v>
      </c>
      <c r="AG19" s="10">
        <v>201.84899999999999</v>
      </c>
      <c r="AH19" s="10">
        <v>140.87700000000001</v>
      </c>
      <c r="AI19" s="130"/>
      <c r="AJ19" s="130"/>
      <c r="AK19" s="130"/>
      <c r="AL19" s="130"/>
      <c r="AM19" s="130"/>
      <c r="AN19" s="130"/>
      <c r="AO19" s="130"/>
      <c r="AP19" s="130"/>
      <c r="AQ19" s="130"/>
      <c r="AR19" s="130"/>
      <c r="AS19" s="130"/>
      <c r="AT19" s="130"/>
      <c r="AU19" s="130"/>
      <c r="AV19" s="130"/>
      <c r="AW19" s="130"/>
      <c r="AX19" s="130"/>
      <c r="AY19" s="130"/>
    </row>
    <row r="20" spans="1:51" ht="15" x14ac:dyDescent="0.25">
      <c r="A20" s="144">
        <v>45444</v>
      </c>
      <c r="B20" s="279"/>
      <c r="C20" s="269">
        <v>173</v>
      </c>
      <c r="D20" s="284">
        <v>265</v>
      </c>
      <c r="E20" s="11">
        <v>175.76499999999999</v>
      </c>
      <c r="F20" s="11">
        <v>438.13</v>
      </c>
      <c r="G20" s="11">
        <v>224.065</v>
      </c>
      <c r="H20" s="10">
        <v>613.51</v>
      </c>
      <c r="I20" s="10">
        <v>324.59899999999999</v>
      </c>
      <c r="J20" s="10">
        <v>507.61799999999999</v>
      </c>
      <c r="K20" s="10">
        <v>215.125</v>
      </c>
      <c r="L20" s="10">
        <v>351.88900000000001</v>
      </c>
      <c r="M20" s="10">
        <v>164.42500000000001</v>
      </c>
      <c r="N20" s="10">
        <v>206.613</v>
      </c>
      <c r="O20" s="10">
        <v>61.767000000000003</v>
      </c>
      <c r="P20" s="10">
        <v>222.518</v>
      </c>
      <c r="Q20" s="10">
        <v>151.52600000000001</v>
      </c>
      <c r="R20" s="10">
        <v>302.48</v>
      </c>
      <c r="S20" s="10">
        <v>190.62899999999999</v>
      </c>
      <c r="T20" s="10">
        <v>179.196</v>
      </c>
      <c r="U20" s="10">
        <v>513.11500000000001</v>
      </c>
      <c r="V20" s="10">
        <v>269.625</v>
      </c>
      <c r="W20" s="10">
        <v>277.64999999999998</v>
      </c>
      <c r="X20" s="10">
        <v>458.673</v>
      </c>
      <c r="Y20" s="10">
        <v>59.084000000000003</v>
      </c>
      <c r="Z20" s="10">
        <v>164.37</v>
      </c>
      <c r="AA20" s="10">
        <v>357.43799999999999</v>
      </c>
      <c r="AB20" s="10">
        <v>368.30700000000002</v>
      </c>
      <c r="AC20" s="10">
        <v>308.11099999999999</v>
      </c>
      <c r="AD20" s="10">
        <v>410.25799999999998</v>
      </c>
      <c r="AE20" s="10">
        <v>75.147000000000006</v>
      </c>
      <c r="AF20" s="10">
        <v>445.077</v>
      </c>
      <c r="AG20" s="10">
        <v>205.482</v>
      </c>
      <c r="AH20" s="10">
        <v>284.61599999999999</v>
      </c>
      <c r="AI20" s="130"/>
      <c r="AJ20" s="130"/>
      <c r="AK20" s="130"/>
      <c r="AL20" s="130"/>
      <c r="AM20" s="130"/>
      <c r="AN20" s="130"/>
      <c r="AO20" s="130"/>
      <c r="AP20" s="130"/>
      <c r="AQ20" s="130"/>
      <c r="AR20" s="130"/>
      <c r="AS20" s="130"/>
      <c r="AT20" s="130"/>
      <c r="AU20" s="130"/>
      <c r="AV20" s="130"/>
      <c r="AW20" s="130"/>
      <c r="AX20" s="130"/>
      <c r="AY20" s="130"/>
    </row>
    <row r="21" spans="1:51" ht="15" x14ac:dyDescent="0.25">
      <c r="A21" s="144">
        <v>45474</v>
      </c>
      <c r="B21" s="279"/>
      <c r="C21" s="269">
        <v>54</v>
      </c>
      <c r="D21" s="284">
        <v>90</v>
      </c>
      <c r="E21" s="11">
        <v>70.430999999999997</v>
      </c>
      <c r="F21" s="11">
        <v>195.42599999999999</v>
      </c>
      <c r="G21" s="11">
        <v>67.941999999999993</v>
      </c>
      <c r="H21" s="10">
        <v>445.084</v>
      </c>
      <c r="I21" s="10">
        <v>115.42700000000001</v>
      </c>
      <c r="J21" s="10">
        <v>177.64099999999999</v>
      </c>
      <c r="K21" s="10">
        <v>101.387</v>
      </c>
      <c r="L21" s="10">
        <v>222.749</v>
      </c>
      <c r="M21" s="10">
        <v>54.41</v>
      </c>
      <c r="N21" s="10">
        <v>63.813000000000002</v>
      </c>
      <c r="O21" s="10">
        <v>27.667000000000002</v>
      </c>
      <c r="P21" s="10">
        <v>60.680999999999997</v>
      </c>
      <c r="Q21" s="10">
        <v>58.661999999999999</v>
      </c>
      <c r="R21" s="10">
        <v>119.84699999999999</v>
      </c>
      <c r="S21" s="10">
        <v>73.174000000000007</v>
      </c>
      <c r="T21" s="10">
        <v>67.656999999999996</v>
      </c>
      <c r="U21" s="10">
        <v>221.42099999999999</v>
      </c>
      <c r="V21" s="10">
        <v>137.995</v>
      </c>
      <c r="W21" s="10">
        <v>73.507999999999996</v>
      </c>
      <c r="X21" s="10">
        <v>232.047</v>
      </c>
      <c r="Y21" s="10">
        <v>30.44</v>
      </c>
      <c r="Z21" s="10">
        <v>60.04</v>
      </c>
      <c r="AA21" s="10">
        <v>107.628</v>
      </c>
      <c r="AB21" s="10">
        <v>121.36199999999999</v>
      </c>
      <c r="AC21" s="10">
        <v>98.314999999999998</v>
      </c>
      <c r="AD21" s="10">
        <v>137.05000000000001</v>
      </c>
      <c r="AE21" s="10">
        <v>32.143000000000001</v>
      </c>
      <c r="AF21" s="10">
        <v>267.12299999999999</v>
      </c>
      <c r="AG21" s="10">
        <v>64.731999999999999</v>
      </c>
      <c r="AH21" s="10">
        <v>128.964</v>
      </c>
      <c r="AI21" s="130"/>
      <c r="AJ21" s="130"/>
      <c r="AK21" s="130"/>
      <c r="AL21" s="130"/>
      <c r="AM21" s="130"/>
      <c r="AN21" s="130"/>
      <c r="AO21" s="130"/>
      <c r="AP21" s="130"/>
      <c r="AQ21" s="130"/>
      <c r="AR21" s="130"/>
      <c r="AS21" s="130"/>
      <c r="AT21" s="130"/>
      <c r="AU21" s="130"/>
      <c r="AV21" s="130"/>
      <c r="AW21" s="130"/>
      <c r="AX21" s="130"/>
      <c r="AY21" s="130"/>
    </row>
    <row r="22" spans="1:51" ht="15" x14ac:dyDescent="0.25">
      <c r="A22" s="144">
        <v>45505</v>
      </c>
      <c r="B22" s="279"/>
      <c r="C22" s="269">
        <v>43</v>
      </c>
      <c r="D22" s="284">
        <v>56</v>
      </c>
      <c r="E22" s="11">
        <v>57.6</v>
      </c>
      <c r="F22" s="11">
        <v>72.888000000000005</v>
      </c>
      <c r="G22" s="11">
        <v>44.802</v>
      </c>
      <c r="H22" s="10">
        <v>128.649</v>
      </c>
      <c r="I22" s="10">
        <v>57.064</v>
      </c>
      <c r="J22" s="10">
        <v>85.504000000000005</v>
      </c>
      <c r="K22" s="10">
        <v>50.832999999999998</v>
      </c>
      <c r="L22" s="10">
        <v>92.034999999999997</v>
      </c>
      <c r="M22" s="10">
        <v>47.737000000000002</v>
      </c>
      <c r="N22" s="10">
        <v>56.01</v>
      </c>
      <c r="O22" s="10">
        <v>24.327000000000002</v>
      </c>
      <c r="P22" s="10">
        <v>45</v>
      </c>
      <c r="Q22" s="10">
        <v>41.09</v>
      </c>
      <c r="R22" s="10">
        <v>61.366</v>
      </c>
      <c r="S22" s="10">
        <v>51.838000000000001</v>
      </c>
      <c r="T22" s="10">
        <v>49.445</v>
      </c>
      <c r="U22" s="10">
        <v>82.561000000000007</v>
      </c>
      <c r="V22" s="10">
        <v>55.987000000000002</v>
      </c>
      <c r="W22" s="10">
        <v>51.963999999999999</v>
      </c>
      <c r="X22" s="10">
        <v>73.798000000000002</v>
      </c>
      <c r="Y22" s="10">
        <v>30.507000000000001</v>
      </c>
      <c r="Z22" s="10">
        <v>43.01</v>
      </c>
      <c r="AA22" s="10">
        <v>61.642000000000003</v>
      </c>
      <c r="AB22" s="10">
        <v>55.786000000000001</v>
      </c>
      <c r="AC22" s="10">
        <v>56.112000000000002</v>
      </c>
      <c r="AD22" s="10">
        <v>67.137</v>
      </c>
      <c r="AE22" s="10">
        <v>26.565999999999999</v>
      </c>
      <c r="AF22" s="10">
        <v>86.388999999999996</v>
      </c>
      <c r="AG22" s="10">
        <v>43.368000000000002</v>
      </c>
      <c r="AH22" s="10">
        <v>58.722000000000001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4">
        <v>45536</v>
      </c>
      <c r="B23" s="279"/>
      <c r="C23" s="269">
        <v>30</v>
      </c>
      <c r="D23" s="284">
        <v>36</v>
      </c>
      <c r="E23" s="11">
        <v>41.95</v>
      </c>
      <c r="F23" s="11">
        <v>52.094999999999999</v>
      </c>
      <c r="G23" s="11">
        <v>36.512</v>
      </c>
      <c r="H23" s="10">
        <v>67.266999999999996</v>
      </c>
      <c r="I23" s="10">
        <v>41.911000000000001</v>
      </c>
      <c r="J23" s="10">
        <v>58.393000000000001</v>
      </c>
      <c r="K23" s="10">
        <v>32.744</v>
      </c>
      <c r="L23" s="10">
        <v>50.018000000000001</v>
      </c>
      <c r="M23" s="10">
        <v>35.671999999999997</v>
      </c>
      <c r="N23" s="10">
        <v>33.555999999999997</v>
      </c>
      <c r="O23" s="10">
        <v>23.422000000000001</v>
      </c>
      <c r="P23" s="10">
        <v>59.637999999999998</v>
      </c>
      <c r="Q23" s="10">
        <v>37.365000000000002</v>
      </c>
      <c r="R23" s="10">
        <v>39.378999999999998</v>
      </c>
      <c r="S23" s="10">
        <v>38.649000000000001</v>
      </c>
      <c r="T23" s="10">
        <v>43.231999999999999</v>
      </c>
      <c r="U23" s="10">
        <v>47.42</v>
      </c>
      <c r="V23" s="10">
        <v>37.204000000000001</v>
      </c>
      <c r="W23" s="10">
        <v>30.295000000000002</v>
      </c>
      <c r="X23" s="10">
        <v>42.948</v>
      </c>
      <c r="Y23" s="10">
        <v>24.901</v>
      </c>
      <c r="Z23" s="10">
        <v>56.100999999999999</v>
      </c>
      <c r="AA23" s="10">
        <v>56.701000000000001</v>
      </c>
      <c r="AB23" s="10">
        <v>40.311999999999998</v>
      </c>
      <c r="AC23" s="10">
        <v>37.185000000000002</v>
      </c>
      <c r="AD23" s="10">
        <v>41.057000000000002</v>
      </c>
      <c r="AE23" s="10">
        <v>21.698</v>
      </c>
      <c r="AF23" s="10">
        <v>46.343000000000004</v>
      </c>
      <c r="AG23" s="10">
        <v>40.008000000000003</v>
      </c>
      <c r="AH23" s="10">
        <v>35.877000000000002</v>
      </c>
      <c r="AI23" s="130"/>
      <c r="AJ23" s="130"/>
      <c r="AK23" s="130"/>
      <c r="AL23" s="130"/>
      <c r="AM23" s="130"/>
      <c r="AN23" s="130"/>
      <c r="AO23" s="130"/>
      <c r="AP23" s="130"/>
      <c r="AQ23" s="130"/>
      <c r="AR23" s="130"/>
      <c r="AS23" s="130"/>
      <c r="AT23" s="130"/>
      <c r="AU23" s="130"/>
      <c r="AV23" s="130"/>
      <c r="AW23" s="130"/>
      <c r="AX23" s="130"/>
      <c r="AY23" s="130"/>
    </row>
    <row r="24" spans="1:51" ht="15" x14ac:dyDescent="0.25">
      <c r="A24" s="144">
        <v>45566</v>
      </c>
      <c r="B24" s="279"/>
      <c r="C24" s="269">
        <v>33</v>
      </c>
      <c r="D24" s="284">
        <v>37</v>
      </c>
      <c r="E24" s="11">
        <v>30.86</v>
      </c>
      <c r="F24" s="11">
        <v>47.38</v>
      </c>
      <c r="G24" s="11">
        <v>43.698999999999998</v>
      </c>
      <c r="H24" s="10">
        <v>61.216999999999999</v>
      </c>
      <c r="I24" s="10">
        <v>50.923000000000002</v>
      </c>
      <c r="J24" s="10">
        <v>61.203000000000003</v>
      </c>
      <c r="K24" s="10">
        <v>43.530999999999999</v>
      </c>
      <c r="L24" s="10">
        <v>40.122999999999998</v>
      </c>
      <c r="M24" s="10">
        <v>32.313000000000002</v>
      </c>
      <c r="N24" s="10">
        <v>31.739000000000001</v>
      </c>
      <c r="O24" s="10">
        <v>32.174999999999997</v>
      </c>
      <c r="P24" s="10">
        <v>36.113999999999997</v>
      </c>
      <c r="Q24" s="10">
        <v>35.161999999999999</v>
      </c>
      <c r="R24" s="10">
        <v>53.139000000000003</v>
      </c>
      <c r="S24" s="10">
        <v>64.331999999999994</v>
      </c>
      <c r="T24" s="10">
        <v>44.29</v>
      </c>
      <c r="U24" s="10">
        <v>43.323999999999998</v>
      </c>
      <c r="V24" s="10">
        <v>39.11</v>
      </c>
      <c r="W24" s="10">
        <v>31.588999999999999</v>
      </c>
      <c r="X24" s="10">
        <v>42.302</v>
      </c>
      <c r="Y24" s="10">
        <v>23.917999999999999</v>
      </c>
      <c r="Z24" s="10">
        <v>52.215000000000003</v>
      </c>
      <c r="AA24" s="10">
        <v>63.31</v>
      </c>
      <c r="AB24" s="10">
        <v>35.058999999999997</v>
      </c>
      <c r="AC24" s="10">
        <v>32.590000000000003</v>
      </c>
      <c r="AD24" s="10">
        <v>42.283000000000001</v>
      </c>
      <c r="AE24" s="10">
        <v>24.369</v>
      </c>
      <c r="AF24" s="10">
        <v>40.252000000000002</v>
      </c>
      <c r="AG24" s="10">
        <v>38.491</v>
      </c>
      <c r="AH24" s="10">
        <v>30.463999999999999</v>
      </c>
      <c r="AI24" s="130"/>
      <c r="AJ24" s="130"/>
      <c r="AK24" s="130"/>
      <c r="AL24" s="130"/>
      <c r="AM24" s="130"/>
      <c r="AN24" s="130"/>
      <c r="AO24" s="130"/>
      <c r="AP24" s="130"/>
      <c r="AQ24" s="130"/>
      <c r="AR24" s="130"/>
      <c r="AS24" s="130"/>
      <c r="AT24" s="130"/>
      <c r="AU24" s="130"/>
      <c r="AV24" s="130"/>
      <c r="AW24" s="130"/>
      <c r="AX24" s="130"/>
      <c r="AY24" s="130"/>
    </row>
    <row r="25" spans="1:51" ht="15" x14ac:dyDescent="0.25">
      <c r="A25" s="144">
        <v>45597</v>
      </c>
      <c r="B25" s="279"/>
      <c r="C25" s="269">
        <v>30</v>
      </c>
      <c r="D25" s="284">
        <v>32</v>
      </c>
      <c r="E25" s="11">
        <v>26.44</v>
      </c>
      <c r="F25" s="11">
        <v>38.534999999999997</v>
      </c>
      <c r="G25" s="11">
        <v>33.774999999999999</v>
      </c>
      <c r="H25" s="10">
        <v>46.472000000000001</v>
      </c>
      <c r="I25" s="10">
        <v>43.057000000000002</v>
      </c>
      <c r="J25" s="10">
        <v>46.226999999999997</v>
      </c>
      <c r="K25" s="10">
        <v>36.106000000000002</v>
      </c>
      <c r="L25" s="10">
        <v>32.121000000000002</v>
      </c>
      <c r="M25" s="10">
        <v>28.542000000000002</v>
      </c>
      <c r="N25" s="10">
        <v>30.925000000000001</v>
      </c>
      <c r="O25" s="10">
        <v>21.231000000000002</v>
      </c>
      <c r="P25" s="10">
        <v>26.952999999999999</v>
      </c>
      <c r="Q25" s="10">
        <v>32.563000000000002</v>
      </c>
      <c r="R25" s="10">
        <v>40.746000000000002</v>
      </c>
      <c r="S25" s="10">
        <v>44.978999999999999</v>
      </c>
      <c r="T25" s="10">
        <v>35.820999999999998</v>
      </c>
      <c r="U25" s="10">
        <v>37.103999999999999</v>
      </c>
      <c r="V25" s="10">
        <v>35.155000000000001</v>
      </c>
      <c r="W25" s="10">
        <v>31.513000000000002</v>
      </c>
      <c r="X25" s="10">
        <v>34.701999999999998</v>
      </c>
      <c r="Y25" s="10">
        <v>19.940000000000001</v>
      </c>
      <c r="Z25" s="10">
        <v>34.08</v>
      </c>
      <c r="AA25" s="10">
        <v>40.087000000000003</v>
      </c>
      <c r="AB25" s="10">
        <v>31.489000000000001</v>
      </c>
      <c r="AC25" s="10">
        <v>27.914999999999999</v>
      </c>
      <c r="AD25" s="10">
        <v>35.86</v>
      </c>
      <c r="AE25" s="10">
        <v>22.547000000000001</v>
      </c>
      <c r="AF25" s="10">
        <v>34.676000000000002</v>
      </c>
      <c r="AG25" s="10">
        <v>41.143000000000001</v>
      </c>
      <c r="AH25" s="10">
        <v>28.771000000000001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144">
        <v>45627</v>
      </c>
      <c r="B26" s="279"/>
      <c r="C26" s="269">
        <v>27</v>
      </c>
      <c r="D26" s="284">
        <v>27</v>
      </c>
      <c r="E26" s="11">
        <v>23.684000000000001</v>
      </c>
      <c r="F26" s="11">
        <v>32.704000000000001</v>
      </c>
      <c r="G26" s="11">
        <v>27.698</v>
      </c>
      <c r="H26" s="10">
        <v>42.579000000000001</v>
      </c>
      <c r="I26" s="10">
        <v>35.848999999999997</v>
      </c>
      <c r="J26" s="10">
        <v>36.231999999999999</v>
      </c>
      <c r="K26" s="10">
        <v>32.621000000000002</v>
      </c>
      <c r="L26" s="10">
        <v>28.513999999999999</v>
      </c>
      <c r="M26" s="10">
        <v>24.943000000000001</v>
      </c>
      <c r="N26" s="10">
        <v>25.271999999999998</v>
      </c>
      <c r="O26" s="10">
        <v>18.535</v>
      </c>
      <c r="P26" s="10">
        <v>24.463000000000001</v>
      </c>
      <c r="Q26" s="10">
        <v>26.292000000000002</v>
      </c>
      <c r="R26" s="10">
        <v>30.27</v>
      </c>
      <c r="S26" s="10">
        <v>31.245999999999999</v>
      </c>
      <c r="T26" s="10">
        <v>25.817</v>
      </c>
      <c r="U26" s="10">
        <v>32.905000000000001</v>
      </c>
      <c r="V26" s="10">
        <v>28.558</v>
      </c>
      <c r="W26" s="10">
        <v>26.603000000000002</v>
      </c>
      <c r="X26" s="10">
        <v>30.463000000000001</v>
      </c>
      <c r="Y26" s="10">
        <v>18.149999999999999</v>
      </c>
      <c r="Z26" s="10">
        <v>25.706</v>
      </c>
      <c r="AA26" s="10">
        <v>32.884999999999998</v>
      </c>
      <c r="AB26" s="10">
        <v>27.922000000000001</v>
      </c>
      <c r="AC26" s="10">
        <v>25.689</v>
      </c>
      <c r="AD26" s="10">
        <v>33.250999999999998</v>
      </c>
      <c r="AE26" s="10">
        <v>18.318999999999999</v>
      </c>
      <c r="AF26" s="10">
        <v>31.91</v>
      </c>
      <c r="AG26" s="10">
        <v>32.906999999999996</v>
      </c>
      <c r="AH26" s="10">
        <v>26.231999999999999</v>
      </c>
      <c r="AI26" s="130"/>
      <c r="AJ26" s="130"/>
      <c r="AK26" s="130"/>
      <c r="AL26" s="130"/>
      <c r="AM26" s="130"/>
      <c r="AN26" s="130"/>
      <c r="AO26" s="130"/>
      <c r="AP26" s="130"/>
      <c r="AQ26" s="130"/>
      <c r="AR26" s="130"/>
      <c r="AS26" s="130"/>
      <c r="AT26" s="130"/>
      <c r="AU26" s="130"/>
      <c r="AV26" s="130"/>
      <c r="AW26" s="130"/>
      <c r="AX26" s="130"/>
      <c r="AY26" s="130"/>
    </row>
    <row r="27" spans="1:51" ht="15" x14ac:dyDescent="0.25">
      <c r="A27" s="144">
        <v>45658</v>
      </c>
      <c r="B27" s="279"/>
      <c r="C27" s="269">
        <v>26</v>
      </c>
      <c r="D27" s="284">
        <v>26</v>
      </c>
      <c r="E27" s="11">
        <v>22.119</v>
      </c>
      <c r="F27" s="11">
        <v>29.794</v>
      </c>
      <c r="G27" s="11">
        <v>25.149000000000001</v>
      </c>
      <c r="H27" s="10">
        <v>36.223999999999997</v>
      </c>
      <c r="I27" s="10">
        <v>30.654</v>
      </c>
      <c r="J27" s="10">
        <v>32.194000000000003</v>
      </c>
      <c r="K27" s="10">
        <v>28.158000000000001</v>
      </c>
      <c r="L27" s="10">
        <v>28.303999999999998</v>
      </c>
      <c r="M27" s="10">
        <v>23.047000000000001</v>
      </c>
      <c r="N27" s="10">
        <v>22.14</v>
      </c>
      <c r="O27" s="10">
        <v>17.774999999999999</v>
      </c>
      <c r="P27" s="10">
        <v>22.106999999999999</v>
      </c>
      <c r="Q27" s="10">
        <v>25.398</v>
      </c>
      <c r="R27" s="10">
        <v>26.283999999999999</v>
      </c>
      <c r="S27" s="10">
        <v>26.503</v>
      </c>
      <c r="T27" s="10">
        <v>21.684000000000001</v>
      </c>
      <c r="U27" s="10">
        <v>30.003</v>
      </c>
      <c r="V27" s="10">
        <v>25.352</v>
      </c>
      <c r="W27" s="10">
        <v>24.388999999999999</v>
      </c>
      <c r="X27" s="10">
        <v>28.890999999999998</v>
      </c>
      <c r="Y27" s="10">
        <v>16.841999999999999</v>
      </c>
      <c r="Z27" s="10">
        <v>22.41</v>
      </c>
      <c r="AA27" s="10">
        <v>28.966000000000001</v>
      </c>
      <c r="AB27" s="10">
        <v>25.687999999999999</v>
      </c>
      <c r="AC27" s="10">
        <v>23.82</v>
      </c>
      <c r="AD27" s="10">
        <v>28.959</v>
      </c>
      <c r="AE27" s="10">
        <v>16.832999999999998</v>
      </c>
      <c r="AF27" s="10">
        <v>29.151</v>
      </c>
      <c r="AG27" s="10">
        <v>26.533999999999999</v>
      </c>
      <c r="AH27" s="10">
        <v>23.547000000000001</v>
      </c>
      <c r="AI27" s="130"/>
      <c r="AJ27" s="130"/>
      <c r="AK27" s="130"/>
      <c r="AL27" s="130"/>
      <c r="AM27" s="130"/>
      <c r="AN27" s="130"/>
      <c r="AO27" s="130"/>
      <c r="AP27" s="130"/>
      <c r="AQ27" s="130"/>
      <c r="AR27" s="130"/>
      <c r="AS27" s="130"/>
      <c r="AT27" s="130"/>
      <c r="AU27" s="130"/>
      <c r="AV27" s="130"/>
      <c r="AW27" s="130"/>
      <c r="AX27" s="130"/>
      <c r="AY27" s="130"/>
    </row>
    <row r="28" spans="1:51" ht="15" x14ac:dyDescent="0.25">
      <c r="A28" s="144">
        <v>45689</v>
      </c>
      <c r="B28" s="279"/>
      <c r="C28" s="269">
        <v>25</v>
      </c>
      <c r="D28" s="284">
        <v>25</v>
      </c>
      <c r="E28" s="11">
        <v>20.14</v>
      </c>
      <c r="F28" s="11">
        <v>24.981999999999999</v>
      </c>
      <c r="G28" s="11">
        <v>27.253</v>
      </c>
      <c r="H28" s="10">
        <v>34.811999999999998</v>
      </c>
      <c r="I28" s="10">
        <v>25.036000000000001</v>
      </c>
      <c r="J28" s="10">
        <v>27.416</v>
      </c>
      <c r="K28" s="10">
        <v>26.692</v>
      </c>
      <c r="L28" s="10">
        <v>27.88</v>
      </c>
      <c r="M28" s="10">
        <v>21.655000000000001</v>
      </c>
      <c r="N28" s="10">
        <v>18.629000000000001</v>
      </c>
      <c r="O28" s="10">
        <v>20.059000000000001</v>
      </c>
      <c r="P28" s="10">
        <v>18.992999999999999</v>
      </c>
      <c r="Q28" s="10">
        <v>22.256</v>
      </c>
      <c r="R28" s="10">
        <v>21.492999999999999</v>
      </c>
      <c r="S28" s="10">
        <v>24.626000000000001</v>
      </c>
      <c r="T28" s="10">
        <v>17.658999999999999</v>
      </c>
      <c r="U28" s="10">
        <v>26.173999999999999</v>
      </c>
      <c r="V28" s="10">
        <v>20.963000000000001</v>
      </c>
      <c r="W28" s="10">
        <v>20.349</v>
      </c>
      <c r="X28" s="10">
        <v>24.027000000000001</v>
      </c>
      <c r="Y28" s="10">
        <v>14.727</v>
      </c>
      <c r="Z28" s="10">
        <v>22.073</v>
      </c>
      <c r="AA28" s="10">
        <v>33.298000000000002</v>
      </c>
      <c r="AB28" s="10">
        <v>23.867000000000001</v>
      </c>
      <c r="AC28" s="10">
        <v>28.417999999999999</v>
      </c>
      <c r="AD28" s="10">
        <v>29.567</v>
      </c>
      <c r="AE28" s="10">
        <v>14.661</v>
      </c>
      <c r="AF28" s="10">
        <v>25.504000000000001</v>
      </c>
      <c r="AG28" s="10">
        <v>24.419</v>
      </c>
      <c r="AH28" s="10">
        <v>21.428999999999998</v>
      </c>
      <c r="AI28" s="130"/>
      <c r="AJ28" s="130"/>
      <c r="AK28" s="130"/>
      <c r="AL28" s="130"/>
      <c r="AM28" s="130"/>
      <c r="AN28" s="130"/>
      <c r="AO28" s="130"/>
      <c r="AP28" s="130"/>
      <c r="AQ28" s="130"/>
      <c r="AR28" s="130"/>
      <c r="AS28" s="130"/>
      <c r="AT28" s="130"/>
      <c r="AU28" s="130"/>
      <c r="AV28" s="130"/>
      <c r="AW28" s="130"/>
      <c r="AX28" s="130"/>
      <c r="AY28" s="130"/>
    </row>
    <row r="29" spans="1:51" ht="15" x14ac:dyDescent="0.25">
      <c r="A29" s="144">
        <v>45717</v>
      </c>
      <c r="B29" s="279"/>
      <c r="C29" s="269">
        <v>37</v>
      </c>
      <c r="D29" s="284">
        <v>40</v>
      </c>
      <c r="E29" s="11">
        <v>35.110999999999997</v>
      </c>
      <c r="F29" s="11">
        <v>44.494999999999997</v>
      </c>
      <c r="G29" s="11">
        <v>50.75</v>
      </c>
      <c r="H29" s="10">
        <v>45.362000000000002</v>
      </c>
      <c r="I29" s="10">
        <v>48.944000000000003</v>
      </c>
      <c r="J29" s="10">
        <v>45.125999999999998</v>
      </c>
      <c r="K29" s="10">
        <v>39.567999999999998</v>
      </c>
      <c r="L29" s="10">
        <v>34.466000000000001</v>
      </c>
      <c r="M29" s="10">
        <v>32.826000000000001</v>
      </c>
      <c r="N29" s="10">
        <v>23.922000000000001</v>
      </c>
      <c r="O29" s="10">
        <v>31.841999999999999</v>
      </c>
      <c r="P29" s="10">
        <v>49.774000000000001</v>
      </c>
      <c r="Q29" s="10">
        <v>28.666</v>
      </c>
      <c r="R29" s="10">
        <v>31.036000000000001</v>
      </c>
      <c r="S29" s="10">
        <v>58.795000000000002</v>
      </c>
      <c r="T29" s="10">
        <v>19.416</v>
      </c>
      <c r="U29" s="10">
        <v>46.76</v>
      </c>
      <c r="V29" s="10">
        <v>24.881</v>
      </c>
      <c r="W29" s="10">
        <v>33.677</v>
      </c>
      <c r="X29" s="10">
        <v>42.728000000000002</v>
      </c>
      <c r="Y29" s="10">
        <v>22.398</v>
      </c>
      <c r="Z29" s="10">
        <v>29.954000000000001</v>
      </c>
      <c r="AA29" s="10">
        <v>56.875</v>
      </c>
      <c r="AB29" s="10">
        <v>41.015000000000001</v>
      </c>
      <c r="AC29" s="10">
        <v>63.874000000000002</v>
      </c>
      <c r="AD29" s="10">
        <v>32.237000000000002</v>
      </c>
      <c r="AE29" s="10">
        <v>21.902000000000001</v>
      </c>
      <c r="AF29" s="10">
        <v>39.207999999999998</v>
      </c>
      <c r="AG29" s="10">
        <v>31.765000000000001</v>
      </c>
      <c r="AH29" s="10">
        <v>35.039000000000001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144">
        <v>45748</v>
      </c>
      <c r="B30" s="279"/>
      <c r="C30" s="269">
        <v>72</v>
      </c>
      <c r="D30" s="284">
        <v>89</v>
      </c>
      <c r="E30" s="11">
        <v>75.400999999999996</v>
      </c>
      <c r="F30" s="11">
        <v>80.802000000000007</v>
      </c>
      <c r="G30" s="11">
        <v>65.108000000000004</v>
      </c>
      <c r="H30" s="10">
        <v>105.676</v>
      </c>
      <c r="I30" s="10">
        <v>90.448999999999998</v>
      </c>
      <c r="J30" s="10">
        <v>68.304000000000002</v>
      </c>
      <c r="K30" s="10">
        <v>59.997</v>
      </c>
      <c r="L30" s="10">
        <v>94.263999999999996</v>
      </c>
      <c r="M30" s="10">
        <v>68.965000000000003</v>
      </c>
      <c r="N30" s="10">
        <v>59.95</v>
      </c>
      <c r="O30" s="10">
        <v>58.311999999999998</v>
      </c>
      <c r="P30" s="10">
        <v>107.146</v>
      </c>
      <c r="Q30" s="10">
        <v>70.543999999999997</v>
      </c>
      <c r="R30" s="10">
        <v>97.97</v>
      </c>
      <c r="S30" s="10">
        <v>105.57</v>
      </c>
      <c r="T30" s="10">
        <v>54.442999999999998</v>
      </c>
      <c r="U30" s="10">
        <v>69.930000000000007</v>
      </c>
      <c r="V30" s="10">
        <v>59.53</v>
      </c>
      <c r="W30" s="10">
        <v>72.462000000000003</v>
      </c>
      <c r="X30" s="10">
        <v>93.138999999999996</v>
      </c>
      <c r="Y30" s="10">
        <v>42.63</v>
      </c>
      <c r="Z30" s="10">
        <v>71.322999999999993</v>
      </c>
      <c r="AA30" s="10">
        <v>86.599000000000004</v>
      </c>
      <c r="AB30" s="10">
        <v>68.584000000000003</v>
      </c>
      <c r="AC30" s="10">
        <v>121.676</v>
      </c>
      <c r="AD30" s="10">
        <v>52.314999999999998</v>
      </c>
      <c r="AE30" s="10">
        <v>84.283000000000001</v>
      </c>
      <c r="AF30" s="10">
        <v>57.552999999999997</v>
      </c>
      <c r="AG30" s="10">
        <v>56.783000000000001</v>
      </c>
      <c r="AH30" s="10">
        <v>74.28</v>
      </c>
      <c r="AI30" s="130"/>
      <c r="AJ30" s="130"/>
      <c r="AK30" s="130"/>
      <c r="AL30" s="130"/>
      <c r="AM30" s="130"/>
      <c r="AN30" s="130"/>
      <c r="AO30" s="130"/>
      <c r="AP30" s="130"/>
      <c r="AQ30" s="130"/>
      <c r="AR30" s="130"/>
      <c r="AS30" s="130"/>
      <c r="AT30" s="130"/>
      <c r="AU30" s="130"/>
      <c r="AV30" s="130"/>
      <c r="AW30" s="130"/>
      <c r="AX30" s="130"/>
      <c r="AY30" s="130"/>
    </row>
    <row r="31" spans="1:51" ht="15" x14ac:dyDescent="0.25">
      <c r="A31" s="144">
        <v>45778</v>
      </c>
      <c r="B31" s="279"/>
      <c r="C31" s="269">
        <v>176</v>
      </c>
      <c r="D31" s="284">
        <v>226</v>
      </c>
      <c r="E31" s="11">
        <v>289.71199999999999</v>
      </c>
      <c r="F31" s="11">
        <v>222.87100000000001</v>
      </c>
      <c r="G31" s="11">
        <v>269.32600000000002</v>
      </c>
      <c r="H31" s="10">
        <v>380.649</v>
      </c>
      <c r="I31" s="10">
        <v>349.78899999999999</v>
      </c>
      <c r="J31" s="10">
        <v>209.38800000000001</v>
      </c>
      <c r="K31" s="10">
        <v>234.96199999999999</v>
      </c>
      <c r="L31" s="10">
        <v>261.94299999999998</v>
      </c>
      <c r="M31" s="10">
        <v>266.12299999999999</v>
      </c>
      <c r="N31" s="10">
        <v>98.694000000000003</v>
      </c>
      <c r="O31" s="10">
        <v>176.68100000000001</v>
      </c>
      <c r="P31" s="10">
        <v>240.60300000000001</v>
      </c>
      <c r="Q31" s="10">
        <v>276.99799999999999</v>
      </c>
      <c r="R31" s="10">
        <v>249.352</v>
      </c>
      <c r="S31" s="10">
        <v>245.8</v>
      </c>
      <c r="T31" s="10">
        <v>266.30700000000002</v>
      </c>
      <c r="U31" s="10">
        <v>320.24299999999999</v>
      </c>
      <c r="V31" s="10">
        <v>128.05000000000001</v>
      </c>
      <c r="W31" s="10">
        <v>173.42</v>
      </c>
      <c r="X31" s="10">
        <v>155.52099999999999</v>
      </c>
      <c r="Y31" s="10">
        <v>109.38</v>
      </c>
      <c r="Z31" s="10">
        <v>247.47900000000001</v>
      </c>
      <c r="AA31" s="10">
        <v>178.36699999999999</v>
      </c>
      <c r="AB31" s="10">
        <v>177.55099999999999</v>
      </c>
      <c r="AC31" s="10">
        <v>264.029</v>
      </c>
      <c r="AD31" s="10">
        <v>170.892</v>
      </c>
      <c r="AE31" s="10">
        <v>206.47200000000001</v>
      </c>
      <c r="AF31" s="10">
        <v>195.756</v>
      </c>
      <c r="AG31" s="10">
        <v>138.548</v>
      </c>
      <c r="AH31" s="10">
        <v>217.88</v>
      </c>
      <c r="AI31" s="130"/>
      <c r="AJ31" s="130"/>
      <c r="AK31" s="130"/>
      <c r="AL31" s="130"/>
      <c r="AM31" s="130"/>
      <c r="AN31" s="130"/>
      <c r="AO31" s="130"/>
      <c r="AP31" s="130"/>
      <c r="AQ31" s="130"/>
      <c r="AR31" s="130"/>
      <c r="AS31" s="130"/>
      <c r="AT31" s="130"/>
      <c r="AU31" s="130"/>
      <c r="AV31" s="130"/>
      <c r="AW31" s="130"/>
      <c r="AX31" s="130"/>
      <c r="AY31" s="130"/>
    </row>
    <row r="32" spans="1:51" ht="15" x14ac:dyDescent="0.25">
      <c r="A32" s="144">
        <v>45809</v>
      </c>
      <c r="B32" s="279"/>
      <c r="C32" s="269">
        <v>173</v>
      </c>
      <c r="D32" s="284">
        <v>265</v>
      </c>
      <c r="E32" s="11">
        <v>430.87200000000001</v>
      </c>
      <c r="F32" s="11">
        <v>228.39400000000001</v>
      </c>
      <c r="G32" s="11">
        <v>605.00400000000002</v>
      </c>
      <c r="H32" s="10">
        <v>322.685</v>
      </c>
      <c r="I32" s="10">
        <v>512.00800000000004</v>
      </c>
      <c r="J32" s="10">
        <v>225.571</v>
      </c>
      <c r="K32" s="10">
        <v>346.94900000000001</v>
      </c>
      <c r="L32" s="10">
        <v>162.95699999999999</v>
      </c>
      <c r="M32" s="10">
        <v>202.66800000000001</v>
      </c>
      <c r="N32" s="10">
        <v>62.353999999999999</v>
      </c>
      <c r="O32" s="10">
        <v>215.584</v>
      </c>
      <c r="P32" s="10">
        <v>148.1</v>
      </c>
      <c r="Q32" s="10">
        <v>300.27499999999998</v>
      </c>
      <c r="R32" s="10">
        <v>194.66300000000001</v>
      </c>
      <c r="S32" s="10">
        <v>178.68100000000001</v>
      </c>
      <c r="T32" s="10">
        <v>503.91500000000002</v>
      </c>
      <c r="U32" s="10">
        <v>273.38400000000001</v>
      </c>
      <c r="V32" s="10">
        <v>282.05099999999999</v>
      </c>
      <c r="W32" s="10">
        <v>448.291</v>
      </c>
      <c r="X32" s="10">
        <v>59.302999999999997</v>
      </c>
      <c r="Y32" s="10">
        <v>158.52600000000001</v>
      </c>
      <c r="Z32" s="10">
        <v>352.25299999999999</v>
      </c>
      <c r="AA32" s="10">
        <v>368.786</v>
      </c>
      <c r="AB32" s="10">
        <v>305.27300000000002</v>
      </c>
      <c r="AC32" s="10">
        <v>408.70100000000002</v>
      </c>
      <c r="AD32" s="10">
        <v>79.997</v>
      </c>
      <c r="AE32" s="10">
        <v>428.37799999999999</v>
      </c>
      <c r="AF32" s="10">
        <v>202.226</v>
      </c>
      <c r="AG32" s="10">
        <v>282.24799999999999</v>
      </c>
      <c r="AH32" s="10">
        <v>174.678</v>
      </c>
      <c r="AI32" s="130"/>
      <c r="AJ32" s="130"/>
      <c r="AK32" s="130"/>
      <c r="AL32" s="130"/>
      <c r="AM32" s="130"/>
      <c r="AN32" s="130"/>
      <c r="AO32" s="130"/>
      <c r="AP32" s="130"/>
      <c r="AQ32" s="130"/>
      <c r="AR32" s="130"/>
      <c r="AS32" s="130"/>
      <c r="AT32" s="130"/>
      <c r="AU32" s="130"/>
      <c r="AV32" s="130"/>
      <c r="AW32" s="130"/>
      <c r="AX32" s="130"/>
      <c r="AY32" s="130"/>
    </row>
    <row r="33" spans="1:51" ht="15" x14ac:dyDescent="0.25">
      <c r="A33" s="144">
        <v>45839</v>
      </c>
      <c r="B33" s="287"/>
      <c r="C33" s="286">
        <v>54</v>
      </c>
      <c r="D33" s="284">
        <v>90</v>
      </c>
      <c r="E33" s="11">
        <v>193.48400000000001</v>
      </c>
      <c r="F33" s="11">
        <v>69.472999999999999</v>
      </c>
      <c r="G33" s="11">
        <v>442.75700000000001</v>
      </c>
      <c r="H33" s="10">
        <v>114.32899999999999</v>
      </c>
      <c r="I33" s="10">
        <v>178.84399999999999</v>
      </c>
      <c r="J33" s="10">
        <v>107.199</v>
      </c>
      <c r="K33" s="10">
        <v>221.17699999999999</v>
      </c>
      <c r="L33" s="10">
        <v>53.555</v>
      </c>
      <c r="M33" s="10">
        <v>62.241999999999997</v>
      </c>
      <c r="N33" s="10">
        <v>26.562999999999999</v>
      </c>
      <c r="O33" s="10">
        <v>58.807000000000002</v>
      </c>
      <c r="P33" s="10">
        <v>56.566000000000003</v>
      </c>
      <c r="Q33" s="10">
        <v>119.015</v>
      </c>
      <c r="R33" s="10">
        <v>73.834999999999994</v>
      </c>
      <c r="S33" s="10">
        <v>67.206000000000003</v>
      </c>
      <c r="T33" s="10">
        <v>219.04900000000001</v>
      </c>
      <c r="U33" s="10">
        <v>139.62299999999999</v>
      </c>
      <c r="V33" s="10">
        <v>75.388000000000005</v>
      </c>
      <c r="W33" s="10">
        <v>229.21</v>
      </c>
      <c r="X33" s="10">
        <v>30.526</v>
      </c>
      <c r="Y33" s="10">
        <v>58.082999999999998</v>
      </c>
      <c r="Z33" s="10">
        <v>106.607</v>
      </c>
      <c r="AA33" s="10">
        <v>121.45699999999999</v>
      </c>
      <c r="AB33" s="10">
        <v>97.355000000000004</v>
      </c>
      <c r="AC33" s="10">
        <v>136.53399999999999</v>
      </c>
      <c r="AD33" s="10">
        <v>34.604999999999997</v>
      </c>
      <c r="AE33" s="10">
        <v>262.423</v>
      </c>
      <c r="AF33" s="10">
        <v>63.000999999999998</v>
      </c>
      <c r="AG33" s="10">
        <v>128.34299999999999</v>
      </c>
      <c r="AH33" s="10">
        <v>69.790999999999997</v>
      </c>
      <c r="AI33" s="130"/>
      <c r="AJ33" s="130"/>
      <c r="AK33" s="130"/>
      <c r="AL33" s="130"/>
      <c r="AM33" s="130"/>
      <c r="AN33" s="130"/>
      <c r="AO33" s="130"/>
      <c r="AP33" s="130"/>
      <c r="AQ33" s="130"/>
      <c r="AR33" s="130"/>
      <c r="AS33" s="130"/>
      <c r="AT33" s="130"/>
      <c r="AU33" s="130"/>
      <c r="AV33" s="130"/>
      <c r="AW33" s="130"/>
      <c r="AX33" s="130"/>
      <c r="AY33" s="130"/>
    </row>
    <row r="34" spans="1:51" ht="15" x14ac:dyDescent="0.25">
      <c r="A34" s="144">
        <v>45870</v>
      </c>
      <c r="B34" s="279"/>
      <c r="C34" s="269">
        <v>43</v>
      </c>
      <c r="D34" s="284">
        <v>56</v>
      </c>
      <c r="E34" s="11">
        <v>72.147000000000006</v>
      </c>
      <c r="F34" s="11">
        <v>45.107999999999997</v>
      </c>
      <c r="G34" s="11">
        <v>128.06800000000001</v>
      </c>
      <c r="H34" s="10">
        <v>56.661000000000001</v>
      </c>
      <c r="I34" s="10">
        <v>86.882999999999996</v>
      </c>
      <c r="J34" s="10">
        <v>54.103999999999999</v>
      </c>
      <c r="K34" s="10">
        <v>91.533000000000001</v>
      </c>
      <c r="L34" s="10">
        <v>47.302999999999997</v>
      </c>
      <c r="M34" s="10">
        <v>55.046999999999997</v>
      </c>
      <c r="N34" s="10">
        <v>23.140999999999998</v>
      </c>
      <c r="O34" s="10">
        <v>44.015000000000001</v>
      </c>
      <c r="P34" s="10">
        <v>39.656999999999996</v>
      </c>
      <c r="Q34" s="10">
        <v>61.295999999999999</v>
      </c>
      <c r="R34" s="10">
        <v>52.616999999999997</v>
      </c>
      <c r="S34" s="10">
        <v>49.558999999999997</v>
      </c>
      <c r="T34" s="10">
        <v>81.662000000000006</v>
      </c>
      <c r="U34" s="10">
        <v>57.606999999999999</v>
      </c>
      <c r="V34" s="10">
        <v>52.387999999999998</v>
      </c>
      <c r="W34" s="10">
        <v>72.652000000000001</v>
      </c>
      <c r="X34" s="10">
        <v>30.946999999999999</v>
      </c>
      <c r="Y34" s="10">
        <v>42.061</v>
      </c>
      <c r="Z34" s="10">
        <v>60.156999999999996</v>
      </c>
      <c r="AA34" s="10">
        <v>56.27</v>
      </c>
      <c r="AB34" s="10">
        <v>55.768999999999998</v>
      </c>
      <c r="AC34" s="10">
        <v>67.183000000000007</v>
      </c>
      <c r="AD34" s="10">
        <v>28.677</v>
      </c>
      <c r="AE34" s="10">
        <v>84.634</v>
      </c>
      <c r="AF34" s="10">
        <v>42.171999999999997</v>
      </c>
      <c r="AG34" s="10">
        <v>59.042000000000002</v>
      </c>
      <c r="AH34" s="10">
        <v>56.125999999999998</v>
      </c>
      <c r="AI34" s="130"/>
      <c r="AJ34" s="130"/>
      <c r="AK34" s="130"/>
      <c r="AL34" s="130"/>
      <c r="AM34" s="130"/>
      <c r="AN34" s="130"/>
      <c r="AO34" s="130"/>
      <c r="AP34" s="130"/>
      <c r="AQ34" s="130"/>
      <c r="AR34" s="130"/>
      <c r="AS34" s="130"/>
      <c r="AT34" s="130"/>
      <c r="AU34" s="130"/>
      <c r="AV34" s="130"/>
      <c r="AW34" s="130"/>
      <c r="AX34" s="130"/>
      <c r="AY34" s="130"/>
    </row>
    <row r="35" spans="1:51" ht="15" x14ac:dyDescent="0.25">
      <c r="A35" s="144">
        <v>45901</v>
      </c>
      <c r="B35" s="279"/>
      <c r="C35" s="269">
        <v>30</v>
      </c>
      <c r="D35" s="284">
        <v>36</v>
      </c>
      <c r="E35" s="11">
        <v>51.448</v>
      </c>
      <c r="F35" s="11">
        <v>36.597999999999999</v>
      </c>
      <c r="G35" s="11">
        <v>66.802000000000007</v>
      </c>
      <c r="H35" s="10">
        <v>41.527000000000001</v>
      </c>
      <c r="I35" s="10">
        <v>59.505000000000003</v>
      </c>
      <c r="J35" s="10">
        <v>34.906999999999996</v>
      </c>
      <c r="K35" s="10">
        <v>49.597999999999999</v>
      </c>
      <c r="L35" s="10">
        <v>35.268000000000001</v>
      </c>
      <c r="M35" s="10">
        <v>32.793999999999997</v>
      </c>
      <c r="N35" s="10">
        <v>22.067</v>
      </c>
      <c r="O35" s="10">
        <v>58.651000000000003</v>
      </c>
      <c r="P35" s="10">
        <v>36.055999999999997</v>
      </c>
      <c r="Q35" s="10">
        <v>39.317</v>
      </c>
      <c r="R35" s="10">
        <v>38.633000000000003</v>
      </c>
      <c r="S35" s="10">
        <v>43.317</v>
      </c>
      <c r="T35" s="10">
        <v>46.692</v>
      </c>
      <c r="U35" s="10">
        <v>38.588999999999999</v>
      </c>
      <c r="V35" s="10">
        <v>30.513999999999999</v>
      </c>
      <c r="W35" s="10">
        <v>42.009</v>
      </c>
      <c r="X35" s="10">
        <v>25.231000000000002</v>
      </c>
      <c r="Y35" s="10">
        <v>55.024999999999999</v>
      </c>
      <c r="Z35" s="10">
        <v>53.326999999999998</v>
      </c>
      <c r="AA35" s="10">
        <v>40.692</v>
      </c>
      <c r="AB35" s="10">
        <v>36.895000000000003</v>
      </c>
      <c r="AC35" s="10">
        <v>41.061999999999998</v>
      </c>
      <c r="AD35" s="10">
        <v>23.283999999999999</v>
      </c>
      <c r="AE35" s="10">
        <v>44.975999999999999</v>
      </c>
      <c r="AF35" s="10">
        <v>38.851999999999997</v>
      </c>
      <c r="AG35" s="10">
        <v>36.180999999999997</v>
      </c>
      <c r="AH35" s="10">
        <v>41.62</v>
      </c>
      <c r="AI35" s="130"/>
      <c r="AJ35" s="130"/>
      <c r="AK35" s="130"/>
      <c r="AL35" s="130"/>
      <c r="AM35" s="130"/>
      <c r="AN35" s="130"/>
      <c r="AO35" s="130"/>
      <c r="AP35" s="130"/>
      <c r="AQ35" s="130"/>
      <c r="AR35" s="130"/>
      <c r="AS35" s="130"/>
      <c r="AT35" s="130"/>
      <c r="AU35" s="130"/>
      <c r="AV35" s="130"/>
      <c r="AW35" s="130"/>
      <c r="AX35" s="130"/>
      <c r="AY35" s="130"/>
    </row>
    <row r="36" spans="1:51" ht="15" x14ac:dyDescent="0.25">
      <c r="A36" s="144">
        <v>45931</v>
      </c>
      <c r="B36" s="279"/>
      <c r="C36" s="269">
        <v>33</v>
      </c>
      <c r="D36" s="285">
        <v>37</v>
      </c>
      <c r="E36" s="10">
        <v>46.735999999999997</v>
      </c>
      <c r="F36" s="10">
        <v>43.573999999999998</v>
      </c>
      <c r="G36" s="10">
        <v>60.747999999999998</v>
      </c>
      <c r="H36" s="10">
        <v>50.543999999999997</v>
      </c>
      <c r="I36" s="10">
        <v>62.231000000000002</v>
      </c>
      <c r="J36" s="10">
        <v>45.262</v>
      </c>
      <c r="K36" s="10">
        <v>39.695999999999998</v>
      </c>
      <c r="L36" s="10">
        <v>31.895</v>
      </c>
      <c r="M36" s="10">
        <v>31.021999999999998</v>
      </c>
      <c r="N36" s="10">
        <v>31.585999999999999</v>
      </c>
      <c r="O36" s="10">
        <v>35.331000000000003</v>
      </c>
      <c r="P36" s="10">
        <v>33.898000000000003</v>
      </c>
      <c r="Q36" s="10">
        <v>53.039000000000001</v>
      </c>
      <c r="R36" s="10">
        <v>65.013000000000005</v>
      </c>
      <c r="S36" s="10">
        <v>44.307000000000002</v>
      </c>
      <c r="T36" s="10">
        <v>42.61</v>
      </c>
      <c r="U36" s="10">
        <v>40.4</v>
      </c>
      <c r="V36" s="10">
        <v>31.481999999999999</v>
      </c>
      <c r="W36" s="10">
        <v>41.411999999999999</v>
      </c>
      <c r="X36" s="10">
        <v>24.253</v>
      </c>
      <c r="Y36" s="10">
        <v>51.384</v>
      </c>
      <c r="Z36" s="10">
        <v>63.335000000000001</v>
      </c>
      <c r="AA36" s="10">
        <v>35.381999999999998</v>
      </c>
      <c r="AB36" s="10">
        <v>32.281999999999996</v>
      </c>
      <c r="AC36" s="10">
        <v>42.250999999999998</v>
      </c>
      <c r="AD36" s="10">
        <v>25.745000000000001</v>
      </c>
      <c r="AE36" s="10">
        <v>38.999000000000002</v>
      </c>
      <c r="AF36" s="10">
        <v>37.42</v>
      </c>
      <c r="AG36" s="10">
        <v>30.754000000000001</v>
      </c>
      <c r="AH36" s="10">
        <v>30.109000000000002</v>
      </c>
      <c r="AI36" s="130"/>
      <c r="AJ36" s="130"/>
      <c r="AK36" s="130"/>
      <c r="AL36" s="130"/>
      <c r="AM36" s="130"/>
      <c r="AN36" s="130"/>
      <c r="AO36" s="130"/>
      <c r="AP36" s="130"/>
      <c r="AQ36" s="130"/>
      <c r="AR36" s="130"/>
      <c r="AS36" s="130"/>
      <c r="AT36" s="130"/>
      <c r="AU36" s="130"/>
      <c r="AV36" s="130"/>
      <c r="AW36" s="130"/>
      <c r="AX36" s="130"/>
      <c r="AY36" s="130"/>
    </row>
    <row r="37" spans="1:51" ht="15" x14ac:dyDescent="0.25">
      <c r="A37" s="144">
        <v>45962</v>
      </c>
      <c r="B37" s="281"/>
      <c r="C37" s="271">
        <v>30</v>
      </c>
      <c r="D37" s="285">
        <v>32</v>
      </c>
      <c r="E37" s="10">
        <v>38.06</v>
      </c>
      <c r="F37" s="10">
        <v>34.341999999999999</v>
      </c>
      <c r="G37" s="10">
        <v>46.164000000000001</v>
      </c>
      <c r="H37" s="10">
        <v>42.764000000000003</v>
      </c>
      <c r="I37" s="10">
        <v>47.174999999999997</v>
      </c>
      <c r="J37" s="10">
        <v>38.247999999999998</v>
      </c>
      <c r="K37" s="10">
        <v>31.832000000000001</v>
      </c>
      <c r="L37" s="10">
        <v>28.277000000000001</v>
      </c>
      <c r="M37" s="10">
        <v>30.361000000000001</v>
      </c>
      <c r="N37" s="10">
        <v>20.675000000000001</v>
      </c>
      <c r="O37" s="10">
        <v>26.390999999999998</v>
      </c>
      <c r="P37" s="10">
        <v>31.503</v>
      </c>
      <c r="Q37" s="10">
        <v>40.756</v>
      </c>
      <c r="R37" s="10">
        <v>46.292000000000002</v>
      </c>
      <c r="S37" s="10">
        <v>35.942999999999998</v>
      </c>
      <c r="T37" s="10">
        <v>36.567999999999998</v>
      </c>
      <c r="U37" s="10">
        <v>36.371000000000002</v>
      </c>
      <c r="V37" s="10">
        <v>31.789000000000001</v>
      </c>
      <c r="W37" s="10">
        <v>34.006999999999998</v>
      </c>
      <c r="X37" s="10">
        <v>20.28</v>
      </c>
      <c r="Y37" s="10">
        <v>33.546999999999997</v>
      </c>
      <c r="Z37" s="10">
        <v>39.412999999999997</v>
      </c>
      <c r="AA37" s="10">
        <v>31.863</v>
      </c>
      <c r="AB37" s="10">
        <v>27.744</v>
      </c>
      <c r="AC37" s="10">
        <v>35.908000000000001</v>
      </c>
      <c r="AD37" s="10">
        <v>24.295999999999999</v>
      </c>
      <c r="AE37" s="10">
        <v>33.603000000000002</v>
      </c>
      <c r="AF37" s="10">
        <v>40.213999999999999</v>
      </c>
      <c r="AG37" s="10">
        <v>29.12</v>
      </c>
      <c r="AH37" s="10">
        <v>25.634</v>
      </c>
      <c r="AI37" s="130"/>
      <c r="AJ37" s="130"/>
      <c r="AK37" s="130"/>
      <c r="AL37" s="130"/>
      <c r="AM37" s="130"/>
      <c r="AN37" s="130"/>
      <c r="AO37" s="130"/>
      <c r="AP37" s="130"/>
      <c r="AQ37" s="130"/>
      <c r="AR37" s="130"/>
      <c r="AS37" s="130"/>
      <c r="AT37" s="130"/>
      <c r="AU37" s="130"/>
      <c r="AV37" s="130"/>
      <c r="AW37" s="130"/>
      <c r="AX37" s="130"/>
      <c r="AY37" s="130"/>
    </row>
    <row r="38" spans="1:51" ht="15" x14ac:dyDescent="0.25">
      <c r="A38" s="144">
        <v>45992</v>
      </c>
      <c r="B38" s="281"/>
      <c r="C38" s="271">
        <v>27</v>
      </c>
      <c r="D38" s="285">
        <v>27</v>
      </c>
      <c r="E38" s="10">
        <v>32.25</v>
      </c>
      <c r="F38" s="10">
        <v>27.940999999999999</v>
      </c>
      <c r="G38" s="10">
        <v>42.256</v>
      </c>
      <c r="H38" s="10">
        <v>35.575000000000003</v>
      </c>
      <c r="I38" s="10">
        <v>37.115000000000002</v>
      </c>
      <c r="J38" s="10">
        <v>34.720999999999997</v>
      </c>
      <c r="K38" s="10">
        <v>28.234000000000002</v>
      </c>
      <c r="L38" s="10">
        <v>24.669</v>
      </c>
      <c r="M38" s="10">
        <v>24.744</v>
      </c>
      <c r="N38" s="10">
        <v>17.914000000000001</v>
      </c>
      <c r="O38" s="10">
        <v>23.919</v>
      </c>
      <c r="P38" s="10">
        <v>25.314</v>
      </c>
      <c r="Q38" s="10">
        <v>30.280999999999999</v>
      </c>
      <c r="R38" s="10">
        <v>31.902000000000001</v>
      </c>
      <c r="S38" s="10">
        <v>25.916</v>
      </c>
      <c r="T38" s="10">
        <v>32.381</v>
      </c>
      <c r="U38" s="10">
        <v>29.687000000000001</v>
      </c>
      <c r="V38" s="10">
        <v>26.715</v>
      </c>
      <c r="W38" s="10">
        <v>29.791</v>
      </c>
      <c r="X38" s="10">
        <v>18.462</v>
      </c>
      <c r="Y38" s="10">
        <v>25.221</v>
      </c>
      <c r="Z38" s="10">
        <v>31.795999999999999</v>
      </c>
      <c r="AA38" s="10">
        <v>28.254000000000001</v>
      </c>
      <c r="AB38" s="10">
        <v>25.51</v>
      </c>
      <c r="AC38" s="10">
        <v>33.277999999999999</v>
      </c>
      <c r="AD38" s="10">
        <v>19.744</v>
      </c>
      <c r="AE38" s="10">
        <v>30.901</v>
      </c>
      <c r="AF38" s="10">
        <v>32.051000000000002</v>
      </c>
      <c r="AG38" s="10">
        <v>26.553999999999998</v>
      </c>
      <c r="AH38" s="10">
        <v>22.946000000000002</v>
      </c>
      <c r="AI38" s="130"/>
      <c r="AJ38" s="130"/>
      <c r="AK38" s="130"/>
      <c r="AL38" s="130"/>
      <c r="AM38" s="130"/>
      <c r="AN38" s="130"/>
      <c r="AO38" s="130"/>
      <c r="AP38" s="130"/>
      <c r="AQ38" s="130"/>
      <c r="AR38" s="130"/>
      <c r="AS38" s="130"/>
      <c r="AT38" s="130"/>
      <c r="AU38" s="130"/>
      <c r="AV38" s="130"/>
      <c r="AW38" s="130"/>
      <c r="AX38" s="130"/>
      <c r="AY38" s="130"/>
    </row>
    <row r="39" spans="1:51" ht="15" x14ac:dyDescent="0.25">
      <c r="A39" s="144">
        <v>46023</v>
      </c>
      <c r="B39" s="281"/>
      <c r="C39" s="271">
        <v>26</v>
      </c>
      <c r="D39" s="285">
        <v>26</v>
      </c>
      <c r="E39" s="10">
        <v>29.378</v>
      </c>
      <c r="F39" s="10">
        <v>25.315000000000001</v>
      </c>
      <c r="G39" s="10">
        <v>35.942</v>
      </c>
      <c r="H39" s="10">
        <v>30.411999999999999</v>
      </c>
      <c r="I39" s="10">
        <v>33.01</v>
      </c>
      <c r="J39" s="10">
        <v>29.722000000000001</v>
      </c>
      <c r="K39" s="10">
        <v>28.055</v>
      </c>
      <c r="L39" s="10">
        <v>22.797999999999998</v>
      </c>
      <c r="M39" s="10">
        <v>21.667000000000002</v>
      </c>
      <c r="N39" s="10">
        <v>17.045999999999999</v>
      </c>
      <c r="O39" s="10">
        <v>21.616</v>
      </c>
      <c r="P39" s="10">
        <v>24.494</v>
      </c>
      <c r="Q39" s="10">
        <v>26.3</v>
      </c>
      <c r="R39" s="10">
        <v>26.893000000000001</v>
      </c>
      <c r="S39" s="10">
        <v>21.777000000000001</v>
      </c>
      <c r="T39" s="10">
        <v>29.524000000000001</v>
      </c>
      <c r="U39" s="10">
        <v>26.388000000000002</v>
      </c>
      <c r="V39" s="10">
        <v>24.571999999999999</v>
      </c>
      <c r="W39" s="10">
        <v>28.276</v>
      </c>
      <c r="X39" s="10">
        <v>17.13</v>
      </c>
      <c r="Y39" s="10">
        <v>22.004000000000001</v>
      </c>
      <c r="Z39" s="10">
        <v>27.812000000000001</v>
      </c>
      <c r="AA39" s="10">
        <v>25.994</v>
      </c>
      <c r="AB39" s="10">
        <v>23.658999999999999</v>
      </c>
      <c r="AC39" s="10">
        <v>28.992999999999999</v>
      </c>
      <c r="AD39" s="10">
        <v>18.138000000000002</v>
      </c>
      <c r="AE39" s="10">
        <v>28.228999999999999</v>
      </c>
      <c r="AF39" s="10">
        <v>25.786999999999999</v>
      </c>
      <c r="AG39" s="10">
        <v>23.844999999999999</v>
      </c>
      <c r="AH39" s="10">
        <v>21.425999999999998</v>
      </c>
      <c r="AI39" s="130"/>
      <c r="AJ39" s="130"/>
      <c r="AK39" s="130"/>
      <c r="AL39" s="130"/>
      <c r="AM39" s="130"/>
      <c r="AN39" s="130"/>
      <c r="AO39" s="130"/>
      <c r="AP39" s="130"/>
      <c r="AQ39" s="130"/>
      <c r="AR39" s="130"/>
      <c r="AS39" s="130"/>
      <c r="AT39" s="130"/>
      <c r="AU39" s="130"/>
      <c r="AV39" s="130"/>
      <c r="AW39" s="130"/>
      <c r="AX39" s="130"/>
      <c r="AY39" s="130"/>
    </row>
    <row r="40" spans="1:51" ht="15" x14ac:dyDescent="0.25">
      <c r="A40" s="144">
        <v>46054</v>
      </c>
      <c r="B40" s="281"/>
      <c r="C40" s="271">
        <v>25</v>
      </c>
      <c r="D40" s="285">
        <v>25</v>
      </c>
      <c r="E40" s="10">
        <v>24.635000000000002</v>
      </c>
      <c r="F40" s="10">
        <v>26.963000000000001</v>
      </c>
      <c r="G40" s="10">
        <v>34.572000000000003</v>
      </c>
      <c r="H40" s="10">
        <v>24.837</v>
      </c>
      <c r="I40" s="10">
        <v>28.099</v>
      </c>
      <c r="J40" s="10">
        <v>27.966999999999999</v>
      </c>
      <c r="K40" s="10">
        <v>27.68</v>
      </c>
      <c r="L40" s="10">
        <v>21.456</v>
      </c>
      <c r="M40" s="10">
        <v>18.239999999999998</v>
      </c>
      <c r="N40" s="10">
        <v>19.541</v>
      </c>
      <c r="O40" s="10">
        <v>18.588999999999999</v>
      </c>
      <c r="P40" s="10">
        <v>21.504000000000001</v>
      </c>
      <c r="Q40" s="10">
        <v>21.51</v>
      </c>
      <c r="R40" s="10">
        <v>24.827999999999999</v>
      </c>
      <c r="S40" s="10">
        <v>17.738</v>
      </c>
      <c r="T40" s="10">
        <v>25.777000000000001</v>
      </c>
      <c r="U40" s="10">
        <v>21.826000000000001</v>
      </c>
      <c r="V40" s="10">
        <v>20.366</v>
      </c>
      <c r="W40" s="10">
        <v>23.523</v>
      </c>
      <c r="X40" s="10">
        <v>14.968999999999999</v>
      </c>
      <c r="Y40" s="10">
        <v>21.722000000000001</v>
      </c>
      <c r="Z40" s="10">
        <v>32.177999999999997</v>
      </c>
      <c r="AA40" s="10">
        <v>24.13</v>
      </c>
      <c r="AB40" s="10">
        <v>28.295999999999999</v>
      </c>
      <c r="AC40" s="10">
        <v>29.609000000000002</v>
      </c>
      <c r="AD40" s="10">
        <v>15.726000000000001</v>
      </c>
      <c r="AE40" s="10">
        <v>24.731999999999999</v>
      </c>
      <c r="AF40" s="10">
        <v>23.792999999999999</v>
      </c>
      <c r="AG40" s="10">
        <v>21.69</v>
      </c>
      <c r="AH40" s="10">
        <v>19.512</v>
      </c>
      <c r="AI40" s="130"/>
      <c r="AJ40" s="130"/>
      <c r="AK40" s="130"/>
      <c r="AL40" s="130"/>
      <c r="AM40" s="130"/>
      <c r="AN40" s="130"/>
      <c r="AO40" s="130"/>
      <c r="AP40" s="130"/>
      <c r="AQ40" s="130"/>
      <c r="AR40" s="130"/>
      <c r="AS40" s="130"/>
      <c r="AT40" s="130"/>
      <c r="AU40" s="130"/>
      <c r="AV40" s="130"/>
      <c r="AW40" s="130"/>
      <c r="AX40" s="130"/>
      <c r="AY40" s="130"/>
    </row>
    <row r="41" spans="1:51" ht="15" x14ac:dyDescent="0.25">
      <c r="A41" s="144">
        <v>46082</v>
      </c>
      <c r="B41" s="281"/>
      <c r="C41" s="271">
        <v>37</v>
      </c>
      <c r="D41" s="285">
        <v>40</v>
      </c>
      <c r="E41" s="10">
        <v>44.07</v>
      </c>
      <c r="F41" s="10">
        <v>50.939</v>
      </c>
      <c r="G41" s="10">
        <v>45.101999999999997</v>
      </c>
      <c r="H41" s="10">
        <v>48.704999999999998</v>
      </c>
      <c r="I41" s="10">
        <v>46.021999999999998</v>
      </c>
      <c r="J41" s="10">
        <v>40.462000000000003</v>
      </c>
      <c r="K41" s="10">
        <v>34.249000000000002</v>
      </c>
      <c r="L41" s="10">
        <v>32.570999999999998</v>
      </c>
      <c r="M41" s="10">
        <v>23.513999999999999</v>
      </c>
      <c r="N41" s="10">
        <v>30.719000000000001</v>
      </c>
      <c r="O41" s="10">
        <v>49.204000000000001</v>
      </c>
      <c r="P41" s="10">
        <v>27.861000000000001</v>
      </c>
      <c r="Q41" s="10">
        <v>31.081</v>
      </c>
      <c r="R41" s="10">
        <v>58.584000000000003</v>
      </c>
      <c r="S41" s="10">
        <v>19.5</v>
      </c>
      <c r="T41" s="10">
        <v>46.308</v>
      </c>
      <c r="U41" s="10">
        <v>25.827999999999999</v>
      </c>
      <c r="V41" s="10">
        <v>33.33</v>
      </c>
      <c r="W41" s="10">
        <v>42.128999999999998</v>
      </c>
      <c r="X41" s="10">
        <v>22.678999999999998</v>
      </c>
      <c r="Y41" s="10">
        <v>29.585000000000001</v>
      </c>
      <c r="Z41" s="10">
        <v>53.57</v>
      </c>
      <c r="AA41" s="10">
        <v>41.338000000000001</v>
      </c>
      <c r="AB41" s="10">
        <v>63.747999999999998</v>
      </c>
      <c r="AC41" s="10">
        <v>32.271999999999998</v>
      </c>
      <c r="AD41" s="10">
        <v>22.448</v>
      </c>
      <c r="AE41" s="10">
        <v>38.317</v>
      </c>
      <c r="AF41" s="10">
        <v>31.103000000000002</v>
      </c>
      <c r="AG41" s="10">
        <v>35.378</v>
      </c>
      <c r="AH41" s="10">
        <v>32.793999999999997</v>
      </c>
      <c r="AI41" s="130"/>
      <c r="AJ41" s="130"/>
      <c r="AK41" s="130"/>
      <c r="AL41" s="130"/>
      <c r="AM41" s="130"/>
      <c r="AN41" s="130"/>
      <c r="AO41" s="130"/>
      <c r="AP41" s="130"/>
      <c r="AQ41" s="130"/>
      <c r="AR41" s="130"/>
      <c r="AS41" s="130"/>
      <c r="AT41" s="130"/>
      <c r="AU41" s="130"/>
      <c r="AV41" s="130"/>
      <c r="AW41" s="130"/>
      <c r="AX41" s="130"/>
      <c r="AY41" s="130"/>
    </row>
    <row r="42" spans="1:51" ht="15" x14ac:dyDescent="0.25">
      <c r="A42" s="144">
        <v>46113</v>
      </c>
      <c r="B42" s="281"/>
      <c r="C42" s="271">
        <v>72</v>
      </c>
      <c r="D42" s="285">
        <v>89</v>
      </c>
      <c r="E42" s="10">
        <v>80.302999999999997</v>
      </c>
      <c r="F42" s="10">
        <v>61.155999999999999</v>
      </c>
      <c r="G42" s="10">
        <v>105.253</v>
      </c>
      <c r="H42" s="10">
        <v>90.165000000000006</v>
      </c>
      <c r="I42" s="10">
        <v>69.355000000000004</v>
      </c>
      <c r="J42" s="10">
        <v>59.069000000000003</v>
      </c>
      <c r="K42" s="10">
        <v>93.846000000000004</v>
      </c>
      <c r="L42" s="10">
        <v>68.575000000000003</v>
      </c>
      <c r="M42" s="10">
        <v>59.381999999999998</v>
      </c>
      <c r="N42" s="10">
        <v>55.829000000000001</v>
      </c>
      <c r="O42" s="10">
        <v>106.401</v>
      </c>
      <c r="P42" s="10">
        <v>69.278000000000006</v>
      </c>
      <c r="Q42" s="10">
        <v>98.018000000000001</v>
      </c>
      <c r="R42" s="10">
        <v>101.095</v>
      </c>
      <c r="S42" s="10">
        <v>54.603000000000002</v>
      </c>
      <c r="T42" s="10">
        <v>69.408000000000001</v>
      </c>
      <c r="U42" s="10">
        <v>60.88</v>
      </c>
      <c r="V42" s="10">
        <v>71.027000000000001</v>
      </c>
      <c r="W42" s="10">
        <v>92.468000000000004</v>
      </c>
      <c r="X42" s="10">
        <v>42.963999999999999</v>
      </c>
      <c r="Y42" s="10">
        <v>70.704999999999998</v>
      </c>
      <c r="Z42" s="10">
        <v>86.058999999999997</v>
      </c>
      <c r="AA42" s="10">
        <v>69.031000000000006</v>
      </c>
      <c r="AB42" s="10">
        <v>121.473</v>
      </c>
      <c r="AC42" s="10">
        <v>52.371000000000002</v>
      </c>
      <c r="AD42" s="10">
        <v>80.725999999999999</v>
      </c>
      <c r="AE42" s="10">
        <v>56.439</v>
      </c>
      <c r="AF42" s="10">
        <v>55.902000000000001</v>
      </c>
      <c r="AG42" s="10">
        <v>74.629000000000005</v>
      </c>
      <c r="AH42" s="10">
        <v>71.772999999999996</v>
      </c>
      <c r="AI42" s="130"/>
      <c r="AJ42" s="130"/>
      <c r="AK42" s="130"/>
      <c r="AL42" s="130"/>
      <c r="AM42" s="130"/>
      <c r="AN42" s="130"/>
      <c r="AO42" s="130"/>
      <c r="AP42" s="130"/>
      <c r="AQ42" s="130"/>
      <c r="AR42" s="130"/>
      <c r="AS42" s="130"/>
      <c r="AT42" s="130"/>
      <c r="AU42" s="130"/>
      <c r="AV42" s="130"/>
      <c r="AW42" s="130"/>
      <c r="AX42" s="130"/>
      <c r="AY42" s="130"/>
    </row>
    <row r="43" spans="1:51" ht="15" x14ac:dyDescent="0.25">
      <c r="A43" s="144">
        <v>46143</v>
      </c>
      <c r="B43" s="281"/>
      <c r="C43" s="271">
        <v>176</v>
      </c>
      <c r="D43" s="285">
        <v>226</v>
      </c>
      <c r="E43" s="10">
        <v>222.37100000000001</v>
      </c>
      <c r="F43" s="10">
        <v>260.404</v>
      </c>
      <c r="G43" s="10">
        <v>380.14699999999999</v>
      </c>
      <c r="H43" s="10">
        <v>349.214</v>
      </c>
      <c r="I43" s="10">
        <v>210.42400000000001</v>
      </c>
      <c r="J43" s="10">
        <v>231.71799999999999</v>
      </c>
      <c r="K43" s="10">
        <v>261.56700000000001</v>
      </c>
      <c r="L43" s="10">
        <v>265.75299999999999</v>
      </c>
      <c r="M43" s="10">
        <v>98.281999999999996</v>
      </c>
      <c r="N43" s="10">
        <v>163.40100000000001</v>
      </c>
      <c r="O43" s="10">
        <v>239.441</v>
      </c>
      <c r="P43" s="10">
        <v>275.267</v>
      </c>
      <c r="Q43" s="10">
        <v>249.256</v>
      </c>
      <c r="R43" s="10">
        <v>244.94200000000001</v>
      </c>
      <c r="S43" s="10">
        <v>266.67</v>
      </c>
      <c r="T43" s="10">
        <v>319.35899999999998</v>
      </c>
      <c r="U43" s="10">
        <v>129.125</v>
      </c>
      <c r="V43" s="10">
        <v>164.54599999999999</v>
      </c>
      <c r="W43" s="10">
        <v>155.01300000000001</v>
      </c>
      <c r="X43" s="10">
        <v>109.672</v>
      </c>
      <c r="Y43" s="10">
        <v>246.03299999999999</v>
      </c>
      <c r="Z43" s="10">
        <v>171.548</v>
      </c>
      <c r="AA43" s="10">
        <v>178.048</v>
      </c>
      <c r="AB43" s="10">
        <v>263.51</v>
      </c>
      <c r="AC43" s="10">
        <v>170.90799999999999</v>
      </c>
      <c r="AD43" s="10">
        <v>209.00700000000001</v>
      </c>
      <c r="AE43" s="10">
        <v>194.45</v>
      </c>
      <c r="AF43" s="10">
        <v>137.58799999999999</v>
      </c>
      <c r="AG43" s="10">
        <v>217.99299999999999</v>
      </c>
      <c r="AH43" s="10">
        <v>274.51100000000002</v>
      </c>
      <c r="AI43" s="130"/>
      <c r="AJ43" s="130"/>
      <c r="AK43" s="130"/>
      <c r="AL43" s="130"/>
      <c r="AM43" s="130"/>
      <c r="AN43" s="130"/>
      <c r="AO43" s="130"/>
      <c r="AP43" s="130"/>
      <c r="AQ43" s="130"/>
      <c r="AR43" s="130"/>
      <c r="AS43" s="130"/>
      <c r="AT43" s="130"/>
      <c r="AU43" s="130"/>
      <c r="AV43" s="130"/>
      <c r="AW43" s="130"/>
      <c r="AX43" s="130"/>
      <c r="AY43" s="130"/>
    </row>
    <row r="44" spans="1:51" ht="15" x14ac:dyDescent="0.25">
      <c r="A44" s="144">
        <v>46174</v>
      </c>
      <c r="B44" s="281"/>
      <c r="C44" s="271">
        <v>173</v>
      </c>
      <c r="D44" s="285">
        <v>265</v>
      </c>
      <c r="E44" s="10">
        <v>228.09200000000001</v>
      </c>
      <c r="F44" s="10">
        <v>596.93399999999997</v>
      </c>
      <c r="G44" s="10">
        <v>322.5</v>
      </c>
      <c r="H44" s="10">
        <v>511.73500000000001</v>
      </c>
      <c r="I44" s="10">
        <v>226.08799999999999</v>
      </c>
      <c r="J44" s="10">
        <v>346.77199999999999</v>
      </c>
      <c r="K44" s="10">
        <v>162.80099999999999</v>
      </c>
      <c r="L44" s="10">
        <v>202.50200000000001</v>
      </c>
      <c r="M44" s="10">
        <v>62.122999999999998</v>
      </c>
      <c r="N44" s="10">
        <v>225.63399999999999</v>
      </c>
      <c r="O44" s="10">
        <v>147.68100000000001</v>
      </c>
      <c r="P44" s="10">
        <v>299.51900000000001</v>
      </c>
      <c r="Q44" s="10">
        <v>194.63800000000001</v>
      </c>
      <c r="R44" s="10">
        <v>182.327</v>
      </c>
      <c r="S44" s="10">
        <v>504.01600000000002</v>
      </c>
      <c r="T44" s="10">
        <v>273.03800000000001</v>
      </c>
      <c r="U44" s="10">
        <v>282.85899999999998</v>
      </c>
      <c r="V44" s="10">
        <v>443.93599999999998</v>
      </c>
      <c r="W44" s="10">
        <v>59.030999999999999</v>
      </c>
      <c r="X44" s="10">
        <v>158.739</v>
      </c>
      <c r="Y44" s="10">
        <v>351.24099999999999</v>
      </c>
      <c r="Z44" s="10">
        <v>366.72399999999999</v>
      </c>
      <c r="AA44" s="10">
        <v>305.50099999999998</v>
      </c>
      <c r="AB44" s="10">
        <v>408.39400000000001</v>
      </c>
      <c r="AC44" s="10">
        <v>79.984999999999999</v>
      </c>
      <c r="AD44" s="10">
        <v>417.303</v>
      </c>
      <c r="AE44" s="10">
        <v>201.57599999999999</v>
      </c>
      <c r="AF44" s="10">
        <v>281.61399999999998</v>
      </c>
      <c r="AG44" s="10">
        <v>174.881</v>
      </c>
      <c r="AH44" s="10">
        <v>434.21699999999998</v>
      </c>
      <c r="AI44" s="130"/>
      <c r="AJ44" s="130"/>
      <c r="AK44" s="130"/>
      <c r="AL44" s="130"/>
      <c r="AM44" s="130"/>
      <c r="AN44" s="130"/>
      <c r="AO44" s="130"/>
      <c r="AP44" s="130"/>
      <c r="AQ44" s="130"/>
      <c r="AR44" s="130"/>
      <c r="AS44" s="130"/>
      <c r="AT44" s="130"/>
      <c r="AU44" s="130"/>
      <c r="AV44" s="130"/>
      <c r="AW44" s="130"/>
      <c r="AX44" s="130"/>
      <c r="AY44" s="130"/>
    </row>
    <row r="45" spans="1:51" ht="15" x14ac:dyDescent="0.25">
      <c r="A45" s="144">
        <v>46204</v>
      </c>
      <c r="B45" s="281"/>
      <c r="C45" s="271">
        <v>54</v>
      </c>
      <c r="D45" s="285">
        <v>90</v>
      </c>
      <c r="E45" s="10">
        <v>69.263999999999996</v>
      </c>
      <c r="F45" s="10">
        <v>455.29599999999999</v>
      </c>
      <c r="G45" s="10">
        <v>114.20699999999999</v>
      </c>
      <c r="H45" s="10">
        <v>178.73099999999999</v>
      </c>
      <c r="I45" s="10">
        <v>107.628</v>
      </c>
      <c r="J45" s="10">
        <v>229.22200000000001</v>
      </c>
      <c r="K45" s="10">
        <v>53.46</v>
      </c>
      <c r="L45" s="10">
        <v>62.152999999999999</v>
      </c>
      <c r="M45" s="10">
        <v>26.367000000000001</v>
      </c>
      <c r="N45" s="10">
        <v>59.798000000000002</v>
      </c>
      <c r="O45" s="10">
        <v>56.363</v>
      </c>
      <c r="P45" s="10">
        <v>118.60299999999999</v>
      </c>
      <c r="Q45" s="10">
        <v>73.866</v>
      </c>
      <c r="R45" s="10">
        <v>68.668999999999997</v>
      </c>
      <c r="S45" s="10">
        <v>219.09200000000001</v>
      </c>
      <c r="T45" s="10">
        <v>139.39400000000001</v>
      </c>
      <c r="U45" s="10">
        <v>75.941999999999993</v>
      </c>
      <c r="V45" s="10">
        <v>240.08500000000001</v>
      </c>
      <c r="W45" s="10">
        <v>30.219000000000001</v>
      </c>
      <c r="X45" s="10">
        <v>58.244999999999997</v>
      </c>
      <c r="Y45" s="10">
        <v>106.37</v>
      </c>
      <c r="Z45" s="10">
        <v>125.408</v>
      </c>
      <c r="AA45" s="10">
        <v>97.512</v>
      </c>
      <c r="AB45" s="10">
        <v>136.44800000000001</v>
      </c>
      <c r="AC45" s="10">
        <v>34.636000000000003</v>
      </c>
      <c r="AD45" s="10">
        <v>275.87200000000001</v>
      </c>
      <c r="AE45" s="10">
        <v>62.558999999999997</v>
      </c>
      <c r="AF45" s="10">
        <v>127.94</v>
      </c>
      <c r="AG45" s="10">
        <v>69.978999999999999</v>
      </c>
      <c r="AH45" s="10">
        <v>200.72399999999999</v>
      </c>
      <c r="AI45" s="130"/>
      <c r="AJ45" s="130"/>
      <c r="AK45" s="130"/>
      <c r="AL45" s="130"/>
      <c r="AM45" s="130"/>
      <c r="AN45" s="130"/>
      <c r="AO45" s="130"/>
      <c r="AP45" s="130"/>
      <c r="AQ45" s="130"/>
      <c r="AR45" s="130"/>
      <c r="AS45" s="130"/>
      <c r="AT45" s="130"/>
      <c r="AU45" s="130"/>
      <c r="AV45" s="130"/>
      <c r="AW45" s="130"/>
      <c r="AX45" s="130"/>
      <c r="AY45" s="130"/>
    </row>
    <row r="46" spans="1:51" ht="15" x14ac:dyDescent="0.25">
      <c r="A46" s="144">
        <v>46235</v>
      </c>
      <c r="B46" s="281"/>
      <c r="C46" s="271">
        <v>43</v>
      </c>
      <c r="D46" s="285">
        <v>56</v>
      </c>
      <c r="E46" s="10">
        <v>44.92</v>
      </c>
      <c r="F46" s="10">
        <v>132.43799999999999</v>
      </c>
      <c r="G46" s="10">
        <v>56.555999999999997</v>
      </c>
      <c r="H46" s="10">
        <v>86.792000000000002</v>
      </c>
      <c r="I46" s="10">
        <v>54.491</v>
      </c>
      <c r="J46" s="10">
        <v>95.082999999999998</v>
      </c>
      <c r="K46" s="10">
        <v>47.21</v>
      </c>
      <c r="L46" s="10">
        <v>54.947000000000003</v>
      </c>
      <c r="M46" s="10">
        <v>22.966999999999999</v>
      </c>
      <c r="N46" s="10">
        <v>44.009</v>
      </c>
      <c r="O46" s="10">
        <v>39.496000000000002</v>
      </c>
      <c r="P46" s="10">
        <v>60.957000000000001</v>
      </c>
      <c r="Q46" s="10">
        <v>52.655000000000001</v>
      </c>
      <c r="R46" s="10">
        <v>50.271000000000001</v>
      </c>
      <c r="S46" s="10">
        <v>81.683000000000007</v>
      </c>
      <c r="T46" s="10">
        <v>57.414999999999999</v>
      </c>
      <c r="U46" s="10">
        <v>52.917000000000002</v>
      </c>
      <c r="V46" s="10">
        <v>74.275000000000006</v>
      </c>
      <c r="W46" s="10">
        <v>30.667000000000002</v>
      </c>
      <c r="X46" s="10">
        <v>42.207000000000001</v>
      </c>
      <c r="Y46" s="10">
        <v>60.009</v>
      </c>
      <c r="Z46" s="10">
        <v>56.414000000000001</v>
      </c>
      <c r="AA46" s="10">
        <v>55.91</v>
      </c>
      <c r="AB46" s="10">
        <v>67.126000000000005</v>
      </c>
      <c r="AC46" s="10">
        <v>28.699000000000002</v>
      </c>
      <c r="AD46" s="10">
        <v>87.022000000000006</v>
      </c>
      <c r="AE46" s="10">
        <v>41.758000000000003</v>
      </c>
      <c r="AF46" s="10">
        <v>58.695</v>
      </c>
      <c r="AG46" s="10">
        <v>56.319000000000003</v>
      </c>
      <c r="AH46" s="10">
        <v>72.548000000000002</v>
      </c>
      <c r="AI46" s="130"/>
      <c r="AJ46" s="130"/>
      <c r="AK46" s="130"/>
      <c r="AL46" s="130"/>
      <c r="AM46" s="130"/>
      <c r="AN46" s="130"/>
      <c r="AO46" s="130"/>
      <c r="AP46" s="130"/>
      <c r="AQ46" s="130"/>
      <c r="AR46" s="130"/>
      <c r="AS46" s="130"/>
      <c r="AT46" s="130"/>
      <c r="AU46" s="130"/>
      <c r="AV46" s="130"/>
      <c r="AW46" s="130"/>
      <c r="AX46" s="130"/>
      <c r="AY46" s="130"/>
    </row>
    <row r="47" spans="1:51" ht="15" x14ac:dyDescent="0.25">
      <c r="A47" s="144">
        <v>46266</v>
      </c>
      <c r="B47" s="281"/>
      <c r="C47" s="271">
        <v>30</v>
      </c>
      <c r="D47" s="285">
        <v>36</v>
      </c>
      <c r="E47" s="10">
        <v>36.432000000000002</v>
      </c>
      <c r="F47" s="10">
        <v>65.912999999999997</v>
      </c>
      <c r="G47" s="10">
        <v>41.433999999999997</v>
      </c>
      <c r="H47" s="10">
        <v>59.43</v>
      </c>
      <c r="I47" s="10">
        <v>35.247</v>
      </c>
      <c r="J47" s="10">
        <v>50.774999999999999</v>
      </c>
      <c r="K47" s="10">
        <v>35.188000000000002</v>
      </c>
      <c r="L47" s="10">
        <v>32.709000000000003</v>
      </c>
      <c r="M47" s="10">
        <v>21.896000000000001</v>
      </c>
      <c r="N47" s="10">
        <v>58.317</v>
      </c>
      <c r="O47" s="10">
        <v>35.92</v>
      </c>
      <c r="P47" s="10">
        <v>39.024999999999999</v>
      </c>
      <c r="Q47" s="10">
        <v>38.667999999999999</v>
      </c>
      <c r="R47" s="10">
        <v>43.264000000000003</v>
      </c>
      <c r="S47" s="10">
        <v>46.709000000000003</v>
      </c>
      <c r="T47" s="10">
        <v>38.418999999999997</v>
      </c>
      <c r="U47" s="10">
        <v>30.966999999999999</v>
      </c>
      <c r="V47" s="10">
        <v>42.381</v>
      </c>
      <c r="W47" s="10">
        <v>24.984000000000002</v>
      </c>
      <c r="X47" s="10">
        <v>55.174999999999997</v>
      </c>
      <c r="Y47" s="10">
        <v>53.191000000000003</v>
      </c>
      <c r="Z47" s="10">
        <v>40.517000000000003</v>
      </c>
      <c r="AA47" s="10">
        <v>37.018000000000001</v>
      </c>
      <c r="AB47" s="10">
        <v>41.017000000000003</v>
      </c>
      <c r="AC47" s="10">
        <v>23.305</v>
      </c>
      <c r="AD47" s="10">
        <v>45.762999999999998</v>
      </c>
      <c r="AE47" s="10">
        <v>38.460999999999999</v>
      </c>
      <c r="AF47" s="10">
        <v>35.89</v>
      </c>
      <c r="AG47" s="10">
        <v>41.801000000000002</v>
      </c>
      <c r="AH47" s="10">
        <v>51.99</v>
      </c>
      <c r="AI47" s="130"/>
      <c r="AJ47" s="130"/>
      <c r="AK47" s="130"/>
      <c r="AL47" s="130"/>
      <c r="AM47" s="130"/>
      <c r="AN47" s="130"/>
      <c r="AO47" s="130"/>
      <c r="AP47" s="130"/>
      <c r="AQ47" s="130"/>
      <c r="AR47" s="130"/>
      <c r="AS47" s="130"/>
      <c r="AT47" s="130"/>
      <c r="AU47" s="130"/>
      <c r="AV47" s="130"/>
      <c r="AW47" s="130"/>
      <c r="AX47" s="130"/>
      <c r="AY47" s="130"/>
    </row>
    <row r="48" spans="1:51" ht="15" x14ac:dyDescent="0.25">
      <c r="A48" s="144">
        <v>46296</v>
      </c>
      <c r="B48" s="281"/>
      <c r="C48" s="271">
        <v>33</v>
      </c>
      <c r="D48" s="285">
        <v>37</v>
      </c>
      <c r="E48" s="10">
        <v>43.408999999999999</v>
      </c>
      <c r="F48" s="10">
        <v>63.155000000000001</v>
      </c>
      <c r="G48" s="10">
        <v>50.448999999999998</v>
      </c>
      <c r="H48" s="10">
        <v>62.161000000000001</v>
      </c>
      <c r="I48" s="10">
        <v>45.61</v>
      </c>
      <c r="J48" s="10">
        <v>40.536999999999999</v>
      </c>
      <c r="K48" s="10">
        <v>31.821999999999999</v>
      </c>
      <c r="L48" s="10">
        <v>30.943000000000001</v>
      </c>
      <c r="M48" s="10">
        <v>31.411000000000001</v>
      </c>
      <c r="N48" s="10">
        <v>35.688000000000002</v>
      </c>
      <c r="O48" s="10">
        <v>33.774999999999999</v>
      </c>
      <c r="P48" s="10">
        <v>52.753</v>
      </c>
      <c r="Q48" s="10">
        <v>65.052999999999997</v>
      </c>
      <c r="R48" s="10">
        <v>44.765000000000001</v>
      </c>
      <c r="S48" s="10">
        <v>42.628999999999998</v>
      </c>
      <c r="T48" s="10">
        <v>40.24</v>
      </c>
      <c r="U48" s="10">
        <v>31.914999999999999</v>
      </c>
      <c r="V48" s="10">
        <v>41.447000000000003</v>
      </c>
      <c r="W48" s="10">
        <v>24.021000000000001</v>
      </c>
      <c r="X48" s="10">
        <v>51.515999999999998</v>
      </c>
      <c r="Y48" s="10">
        <v>63.206000000000003</v>
      </c>
      <c r="Z48" s="10">
        <v>34.975000000000001</v>
      </c>
      <c r="AA48" s="10">
        <v>32.396999999999998</v>
      </c>
      <c r="AB48" s="10">
        <v>42.207000000000001</v>
      </c>
      <c r="AC48" s="10">
        <v>25.765999999999998</v>
      </c>
      <c r="AD48" s="10">
        <v>39.334000000000003</v>
      </c>
      <c r="AE48" s="10">
        <v>37.063000000000002</v>
      </c>
      <c r="AF48" s="10">
        <v>30.48</v>
      </c>
      <c r="AG48" s="10">
        <v>30.277999999999999</v>
      </c>
      <c r="AH48" s="10">
        <v>46.539000000000001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4">
        <v>46327</v>
      </c>
      <c r="B49" s="281"/>
      <c r="C49" s="271">
        <v>30</v>
      </c>
      <c r="D49" s="285">
        <v>32</v>
      </c>
      <c r="E49" s="10">
        <v>34.198</v>
      </c>
      <c r="F49" s="10">
        <v>46.469000000000001</v>
      </c>
      <c r="G49" s="10">
        <v>42.673000000000002</v>
      </c>
      <c r="H49" s="10">
        <v>47.112000000000002</v>
      </c>
      <c r="I49" s="10">
        <v>38.566000000000003</v>
      </c>
      <c r="J49" s="10">
        <v>32.417000000000002</v>
      </c>
      <c r="K49" s="10">
        <v>28.213000000000001</v>
      </c>
      <c r="L49" s="10">
        <v>30.291</v>
      </c>
      <c r="M49" s="10">
        <v>20.529</v>
      </c>
      <c r="N49" s="10">
        <v>26.337</v>
      </c>
      <c r="O49" s="10">
        <v>31.385999999999999</v>
      </c>
      <c r="P49" s="10">
        <v>40.506999999999998</v>
      </c>
      <c r="Q49" s="10">
        <v>46.323999999999998</v>
      </c>
      <c r="R49" s="10">
        <v>36.954999999999998</v>
      </c>
      <c r="S49" s="10">
        <v>36.584000000000003</v>
      </c>
      <c r="T49" s="10">
        <v>36.228000000000002</v>
      </c>
      <c r="U49" s="10">
        <v>32.189</v>
      </c>
      <c r="V49" s="10">
        <v>34.203000000000003</v>
      </c>
      <c r="W49" s="10">
        <v>20.077999999999999</v>
      </c>
      <c r="X49" s="10">
        <v>33.655999999999999</v>
      </c>
      <c r="Y49" s="10">
        <v>39.316000000000003</v>
      </c>
      <c r="Z49" s="10">
        <v>31.669</v>
      </c>
      <c r="AA49" s="10">
        <v>27.846</v>
      </c>
      <c r="AB49" s="10">
        <v>35.869</v>
      </c>
      <c r="AC49" s="10">
        <v>24.314</v>
      </c>
      <c r="AD49" s="10">
        <v>34.076999999999998</v>
      </c>
      <c r="AE49" s="10">
        <v>39.875999999999998</v>
      </c>
      <c r="AF49" s="10">
        <v>28.864000000000001</v>
      </c>
      <c r="AG49" s="10">
        <v>25.771000000000001</v>
      </c>
      <c r="AH49" s="10">
        <v>38.302999999999997</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4">
        <v>46357</v>
      </c>
      <c r="B50" s="281"/>
      <c r="C50" s="271">
        <v>27</v>
      </c>
      <c r="D50" s="285">
        <v>27</v>
      </c>
      <c r="E50" s="10">
        <v>27.806999999999999</v>
      </c>
      <c r="F50" s="10">
        <v>42.572000000000003</v>
      </c>
      <c r="G50" s="10">
        <v>35.496000000000002</v>
      </c>
      <c r="H50" s="10">
        <v>37.054000000000002</v>
      </c>
      <c r="I50" s="10">
        <v>35.020000000000003</v>
      </c>
      <c r="J50" s="10">
        <v>28.709</v>
      </c>
      <c r="K50" s="10">
        <v>24.609000000000002</v>
      </c>
      <c r="L50" s="10">
        <v>24.678000000000001</v>
      </c>
      <c r="M50" s="10">
        <v>17.777000000000001</v>
      </c>
      <c r="N50" s="10">
        <v>23.859000000000002</v>
      </c>
      <c r="O50" s="10">
        <v>25.207999999999998</v>
      </c>
      <c r="P50" s="10">
        <v>30.05</v>
      </c>
      <c r="Q50" s="10">
        <v>31.934000000000001</v>
      </c>
      <c r="R50" s="10">
        <v>26.297999999999998</v>
      </c>
      <c r="S50" s="10">
        <v>32.396999999999998</v>
      </c>
      <c r="T50" s="10">
        <v>29.553000000000001</v>
      </c>
      <c r="U50" s="10">
        <v>27.097999999999999</v>
      </c>
      <c r="V50" s="10">
        <v>29.911999999999999</v>
      </c>
      <c r="W50" s="10">
        <v>18.271999999999998</v>
      </c>
      <c r="X50" s="10">
        <v>25.324000000000002</v>
      </c>
      <c r="Y50" s="10">
        <v>31.704999999999998</v>
      </c>
      <c r="Z50" s="10">
        <v>28.045999999999999</v>
      </c>
      <c r="AA50" s="10">
        <v>25.609000000000002</v>
      </c>
      <c r="AB50" s="10">
        <v>33.241</v>
      </c>
      <c r="AC50" s="10">
        <v>19.762</v>
      </c>
      <c r="AD50" s="10">
        <v>31.288</v>
      </c>
      <c r="AE50" s="10">
        <v>31.742000000000001</v>
      </c>
      <c r="AF50" s="10">
        <v>26.315000000000001</v>
      </c>
      <c r="AG50" s="10">
        <v>23.081</v>
      </c>
      <c r="AH50" s="10">
        <v>32.219000000000001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4">
        <v>46388</v>
      </c>
      <c r="B51" s="281"/>
      <c r="C51" s="271">
        <v>26</v>
      </c>
      <c r="D51" s="285">
        <v>26</v>
      </c>
      <c r="E51" s="10">
        <v>25.190999999999999</v>
      </c>
      <c r="F51" s="10">
        <v>36.103000000000002</v>
      </c>
      <c r="G51" s="10">
        <v>30.343</v>
      </c>
      <c r="H51" s="10">
        <v>32.954999999999998</v>
      </c>
      <c r="I51" s="10">
        <v>29.988</v>
      </c>
      <c r="J51" s="10">
        <v>28.321000000000002</v>
      </c>
      <c r="K51" s="10">
        <v>22.744</v>
      </c>
      <c r="L51" s="10">
        <v>21.606999999999999</v>
      </c>
      <c r="M51" s="10">
        <v>16.920999999999999</v>
      </c>
      <c r="N51" s="10">
        <v>21.538</v>
      </c>
      <c r="O51" s="10">
        <v>24.398</v>
      </c>
      <c r="P51" s="10">
        <v>26.088999999999999</v>
      </c>
      <c r="Q51" s="10">
        <v>26.925000000000001</v>
      </c>
      <c r="R51" s="10">
        <v>21.96</v>
      </c>
      <c r="S51" s="10">
        <v>29.539000000000001</v>
      </c>
      <c r="T51" s="10">
        <v>26.265000000000001</v>
      </c>
      <c r="U51" s="10">
        <v>24.925999999999998</v>
      </c>
      <c r="V51" s="10">
        <v>28.353000000000002</v>
      </c>
      <c r="W51" s="10">
        <v>16.956</v>
      </c>
      <c r="X51" s="10">
        <v>22.097000000000001</v>
      </c>
      <c r="Y51" s="10">
        <v>27.728000000000002</v>
      </c>
      <c r="Z51" s="10">
        <v>25.779</v>
      </c>
      <c r="AA51" s="10">
        <v>23.748999999999999</v>
      </c>
      <c r="AB51" s="10">
        <v>28.962</v>
      </c>
      <c r="AC51" s="10">
        <v>18.155999999999999</v>
      </c>
      <c r="AD51" s="10">
        <v>28.56</v>
      </c>
      <c r="AE51" s="10">
        <v>25.515999999999998</v>
      </c>
      <c r="AF51" s="10">
        <v>23.626999999999999</v>
      </c>
      <c r="AG51" s="10">
        <v>21.553999999999998</v>
      </c>
      <c r="AH51" s="10">
        <v>29.315000000000001</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4">
        <v>46419</v>
      </c>
      <c r="B52" s="281"/>
      <c r="C52" s="271">
        <v>25</v>
      </c>
      <c r="D52" s="285">
        <v>25</v>
      </c>
      <c r="E52" s="10">
        <v>26.850999999999999</v>
      </c>
      <c r="F52" s="10">
        <v>34.375</v>
      </c>
      <c r="G52" s="10">
        <v>24.78</v>
      </c>
      <c r="H52" s="10">
        <v>28.052</v>
      </c>
      <c r="I52" s="10">
        <v>28.202000000000002</v>
      </c>
      <c r="J52" s="10">
        <v>28.023</v>
      </c>
      <c r="K52" s="10">
        <v>21.417999999999999</v>
      </c>
      <c r="L52" s="10">
        <v>18.190999999999999</v>
      </c>
      <c r="M52" s="10">
        <v>19.434999999999999</v>
      </c>
      <c r="N52" s="10">
        <v>18.391999999999999</v>
      </c>
      <c r="O52" s="10">
        <v>21.425000000000001</v>
      </c>
      <c r="P52" s="10">
        <v>21.334</v>
      </c>
      <c r="Q52" s="10">
        <v>24.859000000000002</v>
      </c>
      <c r="R52" s="10">
        <v>17.873999999999999</v>
      </c>
      <c r="S52" s="10">
        <v>25.79</v>
      </c>
      <c r="T52" s="10">
        <v>21.724</v>
      </c>
      <c r="U52" s="10">
        <v>20.658999999999999</v>
      </c>
      <c r="V52" s="10">
        <v>23.56</v>
      </c>
      <c r="W52" s="10">
        <v>14.824</v>
      </c>
      <c r="X52" s="10">
        <v>21.806999999999999</v>
      </c>
      <c r="Y52" s="10">
        <v>32.103000000000002</v>
      </c>
      <c r="Z52" s="10">
        <v>23.727</v>
      </c>
      <c r="AA52" s="10">
        <v>28.381</v>
      </c>
      <c r="AB52" s="10">
        <v>29.585999999999999</v>
      </c>
      <c r="AC52" s="10">
        <v>15.742000000000001</v>
      </c>
      <c r="AD52" s="10">
        <v>24.978000000000002</v>
      </c>
      <c r="AE52" s="10">
        <v>23.561</v>
      </c>
      <c r="AF52" s="10">
        <v>21.504999999999999</v>
      </c>
      <c r="AG52" s="10">
        <v>19.625</v>
      </c>
      <c r="AH52" s="10">
        <v>24.513000000000002</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4">
        <v>46447</v>
      </c>
      <c r="B53" s="281"/>
      <c r="C53" s="271">
        <v>37</v>
      </c>
      <c r="D53" s="285">
        <v>40</v>
      </c>
      <c r="E53" s="10">
        <v>50.792000000000002</v>
      </c>
      <c r="F53" s="10">
        <v>44.831000000000003</v>
      </c>
      <c r="G53" s="10">
        <v>48.628</v>
      </c>
      <c r="H53" s="10">
        <v>45.959000000000003</v>
      </c>
      <c r="I53" s="10">
        <v>40.741</v>
      </c>
      <c r="J53" s="10">
        <v>34.142000000000003</v>
      </c>
      <c r="K53" s="10">
        <v>32.527999999999999</v>
      </c>
      <c r="L53" s="10">
        <v>23.462</v>
      </c>
      <c r="M53" s="10">
        <v>30.594000000000001</v>
      </c>
      <c r="N53" s="10">
        <v>47.924999999999997</v>
      </c>
      <c r="O53" s="10">
        <v>27.777000000000001</v>
      </c>
      <c r="P53" s="10">
        <v>30.885000000000002</v>
      </c>
      <c r="Q53" s="10">
        <v>58.634</v>
      </c>
      <c r="R53" s="10">
        <v>19.184000000000001</v>
      </c>
      <c r="S53" s="10">
        <v>46.329000000000001</v>
      </c>
      <c r="T53" s="10">
        <v>25.722999999999999</v>
      </c>
      <c r="U53" s="10">
        <v>33.720999999999997</v>
      </c>
      <c r="V53" s="10">
        <v>40.808999999999997</v>
      </c>
      <c r="W53" s="10">
        <v>22.521999999999998</v>
      </c>
      <c r="X53" s="10">
        <v>29.684999999999999</v>
      </c>
      <c r="Y53" s="10">
        <v>53.472000000000001</v>
      </c>
      <c r="Z53" s="10">
        <v>40.716000000000001</v>
      </c>
      <c r="AA53" s="10">
        <v>63.886000000000003</v>
      </c>
      <c r="AB53" s="10">
        <v>32.246000000000002</v>
      </c>
      <c r="AC53" s="10">
        <v>22.475000000000001</v>
      </c>
      <c r="AD53" s="10">
        <v>38.106000000000002</v>
      </c>
      <c r="AE53" s="10">
        <v>30.855</v>
      </c>
      <c r="AF53" s="10">
        <v>35.162999999999997</v>
      </c>
      <c r="AG53" s="10">
        <v>32.954999999999998</v>
      </c>
      <c r="AH53" s="10">
        <v>43.362000000000002</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4">
        <v>46478</v>
      </c>
      <c r="B54" s="281"/>
      <c r="C54" s="271">
        <v>72</v>
      </c>
      <c r="D54" s="285">
        <v>89</v>
      </c>
      <c r="E54" s="10">
        <v>61.027000000000001</v>
      </c>
      <c r="F54" s="10">
        <v>103.499</v>
      </c>
      <c r="G54" s="10">
        <v>90.069000000000003</v>
      </c>
      <c r="H54" s="10">
        <v>69.290999999999997</v>
      </c>
      <c r="I54" s="10">
        <v>59.369</v>
      </c>
      <c r="J54" s="10">
        <v>89.463999999999999</v>
      </c>
      <c r="K54" s="10">
        <v>68.491</v>
      </c>
      <c r="L54" s="10">
        <v>59.298999999999999</v>
      </c>
      <c r="M54" s="10">
        <v>55.66</v>
      </c>
      <c r="N54" s="10">
        <v>104.238</v>
      </c>
      <c r="O54" s="10">
        <v>69.100999999999999</v>
      </c>
      <c r="P54" s="10">
        <v>97.69</v>
      </c>
      <c r="Q54" s="10">
        <v>101.126</v>
      </c>
      <c r="R54" s="10">
        <v>52.902000000000001</v>
      </c>
      <c r="S54" s="10">
        <v>69.438999999999993</v>
      </c>
      <c r="T54" s="10">
        <v>60.738</v>
      </c>
      <c r="U54" s="10">
        <v>71.566000000000003</v>
      </c>
      <c r="V54" s="10">
        <v>91.168999999999997</v>
      </c>
      <c r="W54" s="10">
        <v>42.781999999999996</v>
      </c>
      <c r="X54" s="10">
        <v>70.826999999999998</v>
      </c>
      <c r="Y54" s="10">
        <v>85.953999999999994</v>
      </c>
      <c r="Z54" s="10">
        <v>67.055999999999997</v>
      </c>
      <c r="AA54" s="10">
        <v>121.639</v>
      </c>
      <c r="AB54" s="10">
        <v>52.34</v>
      </c>
      <c r="AC54" s="10">
        <v>80.793000000000006</v>
      </c>
      <c r="AD54" s="10">
        <v>54.703000000000003</v>
      </c>
      <c r="AE54" s="10">
        <v>55.572000000000003</v>
      </c>
      <c r="AF54" s="10">
        <v>74.33</v>
      </c>
      <c r="AG54" s="10">
        <v>71.986999999999995</v>
      </c>
      <c r="AH54" s="10">
        <v>79.061999999999998</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4">
        <v>46508</v>
      </c>
      <c r="B55" s="281"/>
      <c r="C55" s="271">
        <v>176</v>
      </c>
      <c r="D55" s="285">
        <v>226</v>
      </c>
      <c r="E55" s="10">
        <v>260.15499999999997</v>
      </c>
      <c r="F55" s="10">
        <v>374.60399999999998</v>
      </c>
      <c r="G55" s="10">
        <v>349.07900000000001</v>
      </c>
      <c r="H55" s="10">
        <v>210.36799999999999</v>
      </c>
      <c r="I55" s="10">
        <v>232.15600000000001</v>
      </c>
      <c r="J55" s="10">
        <v>258.54500000000002</v>
      </c>
      <c r="K55" s="10">
        <v>265.66500000000002</v>
      </c>
      <c r="L55" s="10">
        <v>98.234999999999999</v>
      </c>
      <c r="M55" s="10">
        <v>163.21700000000001</v>
      </c>
      <c r="N55" s="10">
        <v>236.429</v>
      </c>
      <c r="O55" s="10">
        <v>275.024</v>
      </c>
      <c r="P55" s="10">
        <v>249.01599999999999</v>
      </c>
      <c r="Q55" s="10">
        <v>244.96</v>
      </c>
      <c r="R55" s="10">
        <v>254.24199999999999</v>
      </c>
      <c r="S55" s="10">
        <v>319.392</v>
      </c>
      <c r="T55" s="10">
        <v>128.99799999999999</v>
      </c>
      <c r="U55" s="10">
        <v>165.05799999999999</v>
      </c>
      <c r="V55" s="10">
        <v>154.803</v>
      </c>
      <c r="W55" s="10">
        <v>109.477</v>
      </c>
      <c r="X55" s="10">
        <v>246.16499999999999</v>
      </c>
      <c r="Y55" s="10">
        <v>171.39599999999999</v>
      </c>
      <c r="Z55" s="10">
        <v>172.87700000000001</v>
      </c>
      <c r="AA55" s="10">
        <v>263.64600000000002</v>
      </c>
      <c r="AB55" s="10">
        <v>170.87700000000001</v>
      </c>
      <c r="AC55" s="10">
        <v>209.06700000000001</v>
      </c>
      <c r="AD55" s="10">
        <v>187.489</v>
      </c>
      <c r="AE55" s="10">
        <v>137.27099999999999</v>
      </c>
      <c r="AF55" s="10">
        <v>217.78299999999999</v>
      </c>
      <c r="AG55" s="10">
        <v>274.61500000000001</v>
      </c>
      <c r="AH55" s="10">
        <v>215.065</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4">
        <v>46539</v>
      </c>
      <c r="B56" s="281"/>
      <c r="C56" s="271">
        <v>173</v>
      </c>
      <c r="D56" s="285">
        <v>265</v>
      </c>
      <c r="E56" s="10">
        <v>596.76300000000003</v>
      </c>
      <c r="F56" s="10">
        <v>323.089</v>
      </c>
      <c r="G56" s="10">
        <v>511.68099999999998</v>
      </c>
      <c r="H56" s="10">
        <v>226.053</v>
      </c>
      <c r="I56" s="10">
        <v>346.93299999999999</v>
      </c>
      <c r="J56" s="10">
        <v>169.63399999999999</v>
      </c>
      <c r="K56" s="10">
        <v>202.47</v>
      </c>
      <c r="L56" s="10">
        <v>62.093000000000004</v>
      </c>
      <c r="M56" s="10">
        <v>225.52099999999999</v>
      </c>
      <c r="N56" s="10">
        <v>151.191</v>
      </c>
      <c r="O56" s="10">
        <v>299.40300000000002</v>
      </c>
      <c r="P56" s="10">
        <v>194.5</v>
      </c>
      <c r="Q56" s="10">
        <v>182.346</v>
      </c>
      <c r="R56" s="10">
        <v>503.875</v>
      </c>
      <c r="S56" s="10">
        <v>273.05</v>
      </c>
      <c r="T56" s="10">
        <v>282.77600000000001</v>
      </c>
      <c r="U56" s="10">
        <v>444.21600000000001</v>
      </c>
      <c r="V56" s="10">
        <v>60.334000000000003</v>
      </c>
      <c r="W56" s="10">
        <v>158.61799999999999</v>
      </c>
      <c r="X56" s="10">
        <v>351.31299999999999</v>
      </c>
      <c r="Y56" s="10">
        <v>366.637</v>
      </c>
      <c r="Z56" s="10">
        <v>306.00900000000001</v>
      </c>
      <c r="AA56" s="10">
        <v>408.44799999999998</v>
      </c>
      <c r="AB56" s="10">
        <v>79.962000000000003</v>
      </c>
      <c r="AC56" s="10">
        <v>417.315</v>
      </c>
      <c r="AD56" s="10">
        <v>207.452</v>
      </c>
      <c r="AE56" s="10">
        <v>281.40899999999999</v>
      </c>
      <c r="AF56" s="10">
        <v>174.73500000000001</v>
      </c>
      <c r="AG56" s="10">
        <v>434.20600000000002</v>
      </c>
      <c r="AH56" s="10">
        <v>232.559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4">
        <v>46569</v>
      </c>
      <c r="B57" s="281"/>
      <c r="C57" s="271">
        <v>54</v>
      </c>
      <c r="D57" s="285">
        <v>90</v>
      </c>
      <c r="E57" s="10">
        <v>455.226</v>
      </c>
      <c r="F57" s="10">
        <v>118.908</v>
      </c>
      <c r="G57" s="10">
        <v>178.7</v>
      </c>
      <c r="H57" s="10">
        <v>107.59699999999999</v>
      </c>
      <c r="I57" s="10">
        <v>229.35499999999999</v>
      </c>
      <c r="J57" s="10">
        <v>54.502000000000002</v>
      </c>
      <c r="K57" s="10">
        <v>62.134999999999998</v>
      </c>
      <c r="L57" s="10">
        <v>26.338999999999999</v>
      </c>
      <c r="M57" s="10">
        <v>59.752000000000002</v>
      </c>
      <c r="N57" s="10">
        <v>56.850999999999999</v>
      </c>
      <c r="O57" s="10">
        <v>118.556</v>
      </c>
      <c r="P57" s="10">
        <v>73.751000000000005</v>
      </c>
      <c r="Q57" s="10">
        <v>68.688999999999993</v>
      </c>
      <c r="R57" s="10">
        <v>229.148</v>
      </c>
      <c r="S57" s="10">
        <v>139.40199999999999</v>
      </c>
      <c r="T57" s="10">
        <v>75.876000000000005</v>
      </c>
      <c r="U57" s="10">
        <v>240.27199999999999</v>
      </c>
      <c r="V57" s="10">
        <v>30.641999999999999</v>
      </c>
      <c r="W57" s="10">
        <v>58.15</v>
      </c>
      <c r="X57" s="10">
        <v>106.42100000000001</v>
      </c>
      <c r="Y57" s="10">
        <v>125.364</v>
      </c>
      <c r="Z57" s="10">
        <v>100.158</v>
      </c>
      <c r="AA57" s="10">
        <v>136.494</v>
      </c>
      <c r="AB57" s="10">
        <v>34.627000000000002</v>
      </c>
      <c r="AC57" s="10">
        <v>275.88400000000001</v>
      </c>
      <c r="AD57" s="10">
        <v>63.826000000000001</v>
      </c>
      <c r="AE57" s="10">
        <v>127.789</v>
      </c>
      <c r="AF57" s="10">
        <v>69.861999999999995</v>
      </c>
      <c r="AG57" s="10">
        <v>200.78100000000001</v>
      </c>
      <c r="AH57" s="10">
        <v>71.352999999999994</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4">
        <v>46600</v>
      </c>
      <c r="B58" s="281"/>
      <c r="C58" s="271">
        <v>43</v>
      </c>
      <c r="D58" s="285">
        <v>56</v>
      </c>
      <c r="E58" s="10">
        <v>132.38999999999999</v>
      </c>
      <c r="F58" s="10">
        <v>57.46</v>
      </c>
      <c r="G58" s="10">
        <v>86.765000000000001</v>
      </c>
      <c r="H58" s="10">
        <v>54.463000000000001</v>
      </c>
      <c r="I58" s="10">
        <v>95.198999999999998</v>
      </c>
      <c r="J58" s="10">
        <v>47.430999999999997</v>
      </c>
      <c r="K58" s="10">
        <v>54.927</v>
      </c>
      <c r="L58" s="10">
        <v>22.937999999999999</v>
      </c>
      <c r="M58" s="10">
        <v>43.962000000000003</v>
      </c>
      <c r="N58" s="10">
        <v>39.886000000000003</v>
      </c>
      <c r="O58" s="10">
        <v>60.923000000000002</v>
      </c>
      <c r="P58" s="10">
        <v>52.552</v>
      </c>
      <c r="Q58" s="10">
        <v>50.292000000000002</v>
      </c>
      <c r="R58" s="10">
        <v>83.637</v>
      </c>
      <c r="S58" s="10">
        <v>57.420999999999999</v>
      </c>
      <c r="T58" s="10">
        <v>52.854999999999997</v>
      </c>
      <c r="U58" s="10">
        <v>74.435000000000002</v>
      </c>
      <c r="V58" s="10">
        <v>30.736999999999998</v>
      </c>
      <c r="W58" s="10">
        <v>42.122</v>
      </c>
      <c r="X58" s="10">
        <v>60.052</v>
      </c>
      <c r="Y58" s="10">
        <v>56.378999999999998</v>
      </c>
      <c r="Z58" s="10">
        <v>55.973999999999997</v>
      </c>
      <c r="AA58" s="10">
        <v>67.165999999999997</v>
      </c>
      <c r="AB58" s="10">
        <v>28.686</v>
      </c>
      <c r="AC58" s="10">
        <v>87.031000000000006</v>
      </c>
      <c r="AD58" s="10">
        <v>42.279000000000003</v>
      </c>
      <c r="AE58" s="10">
        <v>58.56</v>
      </c>
      <c r="AF58" s="10">
        <v>56.204999999999998</v>
      </c>
      <c r="AG58" s="10">
        <v>72.608999999999995</v>
      </c>
      <c r="AH58" s="10">
        <v>45.204000000000001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4">
        <v>46631</v>
      </c>
      <c r="B59" s="281"/>
      <c r="C59" s="271">
        <v>30</v>
      </c>
      <c r="D59" s="285">
        <v>36</v>
      </c>
      <c r="E59" s="10">
        <v>65.870999999999995</v>
      </c>
      <c r="F59" s="10">
        <v>41.552</v>
      </c>
      <c r="G59" s="10">
        <v>59.405999999999999</v>
      </c>
      <c r="H59" s="10">
        <v>35.222000000000001</v>
      </c>
      <c r="I59" s="10">
        <v>50.875999999999998</v>
      </c>
      <c r="J59" s="10">
        <v>35.792000000000002</v>
      </c>
      <c r="K59" s="10">
        <v>32.691000000000003</v>
      </c>
      <c r="L59" s="10">
        <v>21.873000000000001</v>
      </c>
      <c r="M59" s="10">
        <v>58.27</v>
      </c>
      <c r="N59" s="10">
        <v>35.33</v>
      </c>
      <c r="O59" s="10">
        <v>38.996000000000002</v>
      </c>
      <c r="P59" s="10">
        <v>38.578000000000003</v>
      </c>
      <c r="Q59" s="10">
        <v>43.286000000000001</v>
      </c>
      <c r="R59" s="10">
        <v>47.08</v>
      </c>
      <c r="S59" s="10">
        <v>38.423999999999999</v>
      </c>
      <c r="T59" s="10">
        <v>30.913</v>
      </c>
      <c r="U59" s="10">
        <v>42.524999999999999</v>
      </c>
      <c r="V59" s="10">
        <v>24.949000000000002</v>
      </c>
      <c r="W59" s="10">
        <v>55.087000000000003</v>
      </c>
      <c r="X59" s="10">
        <v>53.238999999999997</v>
      </c>
      <c r="Y59" s="10">
        <v>40.485999999999997</v>
      </c>
      <c r="Z59" s="10">
        <v>37.493000000000002</v>
      </c>
      <c r="AA59" s="10">
        <v>41.052999999999997</v>
      </c>
      <c r="AB59" s="10">
        <v>23.292999999999999</v>
      </c>
      <c r="AC59" s="10">
        <v>45.77</v>
      </c>
      <c r="AD59" s="10">
        <v>38.615000000000002</v>
      </c>
      <c r="AE59" s="10">
        <v>35.774000000000001</v>
      </c>
      <c r="AF59" s="10">
        <v>41.698</v>
      </c>
      <c r="AG59" s="10">
        <v>52.048000000000002</v>
      </c>
      <c r="AH59" s="10">
        <v>36.496000000000002</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4">
        <v>46661</v>
      </c>
      <c r="B60" s="281"/>
      <c r="C60" s="271">
        <v>33</v>
      </c>
      <c r="D60" s="285">
        <v>37</v>
      </c>
      <c r="E60" s="10">
        <v>63.112000000000002</v>
      </c>
      <c r="F60" s="10">
        <v>50.521999999999998</v>
      </c>
      <c r="G60" s="10">
        <v>62.137999999999998</v>
      </c>
      <c r="H60" s="10">
        <v>45.585999999999999</v>
      </c>
      <c r="I60" s="10">
        <v>40.634</v>
      </c>
      <c r="J60" s="10">
        <v>32.027000000000001</v>
      </c>
      <c r="K60" s="10">
        <v>30.927</v>
      </c>
      <c r="L60" s="10">
        <v>31.388000000000002</v>
      </c>
      <c r="M60" s="10">
        <v>35.648000000000003</v>
      </c>
      <c r="N60" s="10">
        <v>34.258000000000003</v>
      </c>
      <c r="O60" s="10">
        <v>52.725999999999999</v>
      </c>
      <c r="P60" s="10">
        <v>64.959999999999994</v>
      </c>
      <c r="Q60" s="10">
        <v>44.783999999999999</v>
      </c>
      <c r="R60" s="10">
        <v>42.787999999999997</v>
      </c>
      <c r="S60" s="10">
        <v>40.244999999999997</v>
      </c>
      <c r="T60" s="10">
        <v>31.864000000000001</v>
      </c>
      <c r="U60" s="10">
        <v>41.585000000000001</v>
      </c>
      <c r="V60" s="10">
        <v>24.202000000000002</v>
      </c>
      <c r="W60" s="10">
        <v>51.442</v>
      </c>
      <c r="X60" s="10">
        <v>63.246000000000002</v>
      </c>
      <c r="Y60" s="10">
        <v>34.945</v>
      </c>
      <c r="Z60" s="10">
        <v>32.468000000000004</v>
      </c>
      <c r="AA60" s="10">
        <v>42.241</v>
      </c>
      <c r="AB60" s="10">
        <v>25.754999999999999</v>
      </c>
      <c r="AC60" s="10">
        <v>39.341000000000001</v>
      </c>
      <c r="AD60" s="10">
        <v>36.912999999999997</v>
      </c>
      <c r="AE60" s="10">
        <v>30.37</v>
      </c>
      <c r="AF60" s="10">
        <v>30.190999999999999</v>
      </c>
      <c r="AG60" s="10">
        <v>46.594999999999999</v>
      </c>
      <c r="AH60" s="10">
        <v>43.128</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4">
        <v>46692</v>
      </c>
      <c r="B61" s="281"/>
      <c r="C61" s="271">
        <v>30</v>
      </c>
      <c r="D61" s="285">
        <v>32</v>
      </c>
      <c r="E61" s="10">
        <v>46.433999999999997</v>
      </c>
      <c r="F61" s="10">
        <v>42.988</v>
      </c>
      <c r="G61" s="10">
        <v>47.091999999999999</v>
      </c>
      <c r="H61" s="10">
        <v>38.545000000000002</v>
      </c>
      <c r="I61" s="10">
        <v>32.503</v>
      </c>
      <c r="J61" s="10">
        <v>28.616</v>
      </c>
      <c r="K61" s="10">
        <v>30.276</v>
      </c>
      <c r="L61" s="10">
        <v>20.509</v>
      </c>
      <c r="M61" s="10">
        <v>26.303000000000001</v>
      </c>
      <c r="N61" s="10">
        <v>31.709</v>
      </c>
      <c r="O61" s="10">
        <v>40.481999999999999</v>
      </c>
      <c r="P61" s="10">
        <v>46.244</v>
      </c>
      <c r="Q61" s="10">
        <v>36.972000000000001</v>
      </c>
      <c r="R61" s="10">
        <v>36.795000000000002</v>
      </c>
      <c r="S61" s="10">
        <v>36.232999999999997</v>
      </c>
      <c r="T61" s="10">
        <v>32.140999999999998</v>
      </c>
      <c r="U61" s="10">
        <v>34.326999999999998</v>
      </c>
      <c r="V61" s="10">
        <v>20.146000000000001</v>
      </c>
      <c r="W61" s="10">
        <v>33.594999999999999</v>
      </c>
      <c r="X61" s="10">
        <v>39.347999999999999</v>
      </c>
      <c r="Y61" s="10">
        <v>31.641999999999999</v>
      </c>
      <c r="Z61" s="10">
        <v>27.815999999999999</v>
      </c>
      <c r="AA61" s="10">
        <v>35.9</v>
      </c>
      <c r="AB61" s="10">
        <v>24.303999999999998</v>
      </c>
      <c r="AC61" s="10">
        <v>34.082999999999998</v>
      </c>
      <c r="AD61" s="10">
        <v>40.366999999999997</v>
      </c>
      <c r="AE61" s="10">
        <v>28.760999999999999</v>
      </c>
      <c r="AF61" s="10">
        <v>25.692</v>
      </c>
      <c r="AG61" s="10">
        <v>38.353000000000002</v>
      </c>
      <c r="AH61" s="10">
        <v>34.725999999999999</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4">
        <v>46722</v>
      </c>
      <c r="B62" s="281"/>
      <c r="C62" s="271">
        <v>27</v>
      </c>
      <c r="D62" s="285">
        <v>27</v>
      </c>
      <c r="E62" s="10">
        <v>42.536999999999999</v>
      </c>
      <c r="F62" s="10">
        <v>35.860999999999997</v>
      </c>
      <c r="G62" s="10">
        <v>37.034999999999997</v>
      </c>
      <c r="H62" s="10">
        <v>34.999000000000002</v>
      </c>
      <c r="I62" s="10">
        <v>28.791</v>
      </c>
      <c r="J62" s="10">
        <v>24.861000000000001</v>
      </c>
      <c r="K62" s="10">
        <v>24.664999999999999</v>
      </c>
      <c r="L62" s="10">
        <v>17.757999999999999</v>
      </c>
      <c r="M62" s="10">
        <v>23.827000000000002</v>
      </c>
      <c r="N62" s="10">
        <v>25.376999999999999</v>
      </c>
      <c r="O62" s="10">
        <v>30.027999999999999</v>
      </c>
      <c r="P62" s="10">
        <v>31.863</v>
      </c>
      <c r="Q62" s="10">
        <v>26.314</v>
      </c>
      <c r="R62" s="10">
        <v>32.51</v>
      </c>
      <c r="S62" s="10">
        <v>29.556999999999999</v>
      </c>
      <c r="T62" s="10">
        <v>27.053999999999998</v>
      </c>
      <c r="U62" s="10">
        <v>30.032</v>
      </c>
      <c r="V62" s="10">
        <v>18.326000000000001</v>
      </c>
      <c r="W62" s="10">
        <v>25.266999999999999</v>
      </c>
      <c r="X62" s="10">
        <v>31.736000000000001</v>
      </c>
      <c r="Y62" s="10">
        <v>28.021000000000001</v>
      </c>
      <c r="Z62" s="10">
        <v>25.518999999999998</v>
      </c>
      <c r="AA62" s="10">
        <v>33.271999999999998</v>
      </c>
      <c r="AB62" s="10">
        <v>19.754000000000001</v>
      </c>
      <c r="AC62" s="10">
        <v>31.294</v>
      </c>
      <c r="AD62" s="10">
        <v>32.228999999999999</v>
      </c>
      <c r="AE62" s="10">
        <v>26.218</v>
      </c>
      <c r="AF62" s="10">
        <v>23.006</v>
      </c>
      <c r="AG62" s="10">
        <v>32.267000000000003</v>
      </c>
      <c r="AH62" s="10">
        <v>27.949000000000002</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4">
        <v>46753</v>
      </c>
      <c r="B63" s="281"/>
      <c r="C63" s="271">
        <v>26</v>
      </c>
      <c r="D63" s="285">
        <v>26</v>
      </c>
      <c r="E63" s="10">
        <v>36.072000000000003</v>
      </c>
      <c r="F63" s="10">
        <v>30.501000000000001</v>
      </c>
      <c r="G63" s="10">
        <v>32.936999999999998</v>
      </c>
      <c r="H63" s="10">
        <v>29.968</v>
      </c>
      <c r="I63" s="10">
        <v>28.4</v>
      </c>
      <c r="J63" s="10">
        <v>22.952999999999999</v>
      </c>
      <c r="K63" s="10">
        <v>21.594999999999999</v>
      </c>
      <c r="L63" s="10">
        <v>16.904</v>
      </c>
      <c r="M63" s="10">
        <v>21.509</v>
      </c>
      <c r="N63" s="10">
        <v>24.405000000000001</v>
      </c>
      <c r="O63" s="10">
        <v>26.068000000000001</v>
      </c>
      <c r="P63" s="10">
        <v>26.859000000000002</v>
      </c>
      <c r="Q63" s="10">
        <v>21.975999999999999</v>
      </c>
      <c r="R63" s="10">
        <v>29.536000000000001</v>
      </c>
      <c r="S63" s="10">
        <v>26.268999999999998</v>
      </c>
      <c r="T63" s="10">
        <v>24.885999999999999</v>
      </c>
      <c r="U63" s="10">
        <v>28.466999999999999</v>
      </c>
      <c r="V63" s="10">
        <v>16.975999999999999</v>
      </c>
      <c r="W63" s="10">
        <v>22.045000000000002</v>
      </c>
      <c r="X63" s="10">
        <v>27.757000000000001</v>
      </c>
      <c r="Y63" s="10">
        <v>25.756</v>
      </c>
      <c r="Z63" s="10">
        <v>23.687000000000001</v>
      </c>
      <c r="AA63" s="10">
        <v>28.99</v>
      </c>
      <c r="AB63" s="10">
        <v>18.148</v>
      </c>
      <c r="AC63" s="10">
        <v>28.565999999999999</v>
      </c>
      <c r="AD63" s="10">
        <v>25.731000000000002</v>
      </c>
      <c r="AE63" s="10">
        <v>23.536999999999999</v>
      </c>
      <c r="AF63" s="10">
        <v>21.484000000000002</v>
      </c>
      <c r="AG63" s="10">
        <v>29.36</v>
      </c>
      <c r="AH63" s="10">
        <v>25.245999999999999</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4">
        <v>46784</v>
      </c>
      <c r="B64" s="281"/>
      <c r="C64" s="271">
        <v>25</v>
      </c>
      <c r="D64" s="285">
        <v>25</v>
      </c>
      <c r="E64" s="10">
        <v>34.375</v>
      </c>
      <c r="F64" s="10">
        <v>24.78</v>
      </c>
      <c r="G64" s="10">
        <v>28.052</v>
      </c>
      <c r="H64" s="10">
        <v>28.202000000000002</v>
      </c>
      <c r="I64" s="10">
        <v>28.023</v>
      </c>
      <c r="J64" s="10">
        <v>21.417999999999999</v>
      </c>
      <c r="K64" s="10">
        <v>18.190999999999999</v>
      </c>
      <c r="L64" s="10">
        <v>19.434999999999999</v>
      </c>
      <c r="M64" s="10">
        <v>18.391999999999999</v>
      </c>
      <c r="N64" s="10">
        <v>21.425000000000001</v>
      </c>
      <c r="O64" s="10">
        <v>21.334</v>
      </c>
      <c r="P64" s="10">
        <v>24.859000000000002</v>
      </c>
      <c r="Q64" s="10">
        <v>17.873999999999999</v>
      </c>
      <c r="R64" s="10">
        <v>25.79</v>
      </c>
      <c r="S64" s="10">
        <v>21.724</v>
      </c>
      <c r="T64" s="10">
        <v>20.658999999999999</v>
      </c>
      <c r="U64" s="10">
        <v>23.56</v>
      </c>
      <c r="V64" s="10">
        <v>14.824</v>
      </c>
      <c r="W64" s="10">
        <v>21.806999999999999</v>
      </c>
      <c r="X64" s="10">
        <v>32.103000000000002</v>
      </c>
      <c r="Y64" s="10">
        <v>23.727</v>
      </c>
      <c r="Z64" s="10">
        <v>28.381</v>
      </c>
      <c r="AA64" s="10">
        <v>29.585999999999999</v>
      </c>
      <c r="AB64" s="10">
        <v>15.742000000000001</v>
      </c>
      <c r="AC64" s="10">
        <v>24.978000000000002</v>
      </c>
      <c r="AD64" s="10">
        <v>23.561</v>
      </c>
      <c r="AE64" s="10">
        <v>21.504999999999999</v>
      </c>
      <c r="AF64" s="10">
        <v>19.625</v>
      </c>
      <c r="AG64" s="10">
        <v>24.513000000000002</v>
      </c>
      <c r="AH64" s="10">
        <v>24.513000000000002</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4">
        <v>46813</v>
      </c>
      <c r="B65" s="281"/>
      <c r="C65" s="271">
        <v>37</v>
      </c>
      <c r="D65" s="285">
        <v>40</v>
      </c>
      <c r="E65" s="10">
        <v>44.831000000000003</v>
      </c>
      <c r="F65" s="10">
        <v>48.628</v>
      </c>
      <c r="G65" s="10">
        <v>45.959000000000003</v>
      </c>
      <c r="H65" s="10">
        <v>40.741</v>
      </c>
      <c r="I65" s="10">
        <v>34.142000000000003</v>
      </c>
      <c r="J65" s="10">
        <v>32.527999999999999</v>
      </c>
      <c r="K65" s="10">
        <v>23.462</v>
      </c>
      <c r="L65" s="10">
        <v>30.594000000000001</v>
      </c>
      <c r="M65" s="10">
        <v>47.924999999999997</v>
      </c>
      <c r="N65" s="10">
        <v>27.777000000000001</v>
      </c>
      <c r="O65" s="10">
        <v>30.885000000000002</v>
      </c>
      <c r="P65" s="10">
        <v>58.634</v>
      </c>
      <c r="Q65" s="10">
        <v>19.184000000000001</v>
      </c>
      <c r="R65" s="10">
        <v>46.329000000000001</v>
      </c>
      <c r="S65" s="10">
        <v>25.722999999999999</v>
      </c>
      <c r="T65" s="10">
        <v>33.720999999999997</v>
      </c>
      <c r="U65" s="10">
        <v>40.808999999999997</v>
      </c>
      <c r="V65" s="10">
        <v>22.521999999999998</v>
      </c>
      <c r="W65" s="10">
        <v>29.684999999999999</v>
      </c>
      <c r="X65" s="10">
        <v>53.472000000000001</v>
      </c>
      <c r="Y65" s="10">
        <v>40.716000000000001</v>
      </c>
      <c r="Z65" s="10">
        <v>63.886000000000003</v>
      </c>
      <c r="AA65" s="10">
        <v>32.246000000000002</v>
      </c>
      <c r="AB65" s="10">
        <v>22.475000000000001</v>
      </c>
      <c r="AC65" s="10">
        <v>38.106000000000002</v>
      </c>
      <c r="AD65" s="10">
        <v>30.855</v>
      </c>
      <c r="AE65" s="10">
        <v>35.162999999999997</v>
      </c>
      <c r="AF65" s="10">
        <v>32.954999999999998</v>
      </c>
      <c r="AG65" s="10">
        <v>43.362000000000002</v>
      </c>
      <c r="AH65" s="10">
        <v>43.362000000000002</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4">
        <v>46844</v>
      </c>
      <c r="B66" s="281"/>
      <c r="C66" s="271">
        <v>72</v>
      </c>
      <c r="D66" s="285">
        <v>89</v>
      </c>
      <c r="E66" s="10">
        <v>103.499</v>
      </c>
      <c r="F66" s="10">
        <v>90.069000000000003</v>
      </c>
      <c r="G66" s="10">
        <v>69.290999999999997</v>
      </c>
      <c r="H66" s="10">
        <v>59.369</v>
      </c>
      <c r="I66" s="10">
        <v>89.463999999999999</v>
      </c>
      <c r="J66" s="10">
        <v>68.491</v>
      </c>
      <c r="K66" s="10">
        <v>59.298999999999999</v>
      </c>
      <c r="L66" s="10">
        <v>55.66</v>
      </c>
      <c r="M66" s="10">
        <v>104.238</v>
      </c>
      <c r="N66" s="10">
        <v>69.100999999999999</v>
      </c>
      <c r="O66" s="10">
        <v>97.69</v>
      </c>
      <c r="P66" s="10">
        <v>101.126</v>
      </c>
      <c r="Q66" s="10">
        <v>52.902000000000001</v>
      </c>
      <c r="R66" s="10">
        <v>69.438999999999993</v>
      </c>
      <c r="S66" s="10">
        <v>60.738</v>
      </c>
      <c r="T66" s="10">
        <v>71.566000000000003</v>
      </c>
      <c r="U66" s="10">
        <v>91.168999999999997</v>
      </c>
      <c r="V66" s="10">
        <v>42.781999999999996</v>
      </c>
      <c r="W66" s="10">
        <v>70.826999999999998</v>
      </c>
      <c r="X66" s="10">
        <v>85.953999999999994</v>
      </c>
      <c r="Y66" s="10">
        <v>67.055999999999997</v>
      </c>
      <c r="Z66" s="10">
        <v>121.639</v>
      </c>
      <c r="AA66" s="10">
        <v>52.34</v>
      </c>
      <c r="AB66" s="10">
        <v>80.793000000000006</v>
      </c>
      <c r="AC66" s="10">
        <v>54.703000000000003</v>
      </c>
      <c r="AD66" s="10">
        <v>55.572000000000003</v>
      </c>
      <c r="AE66" s="10">
        <v>74.33</v>
      </c>
      <c r="AF66" s="10">
        <v>71.986999999999995</v>
      </c>
      <c r="AG66" s="10">
        <v>79.061999999999998</v>
      </c>
      <c r="AH66" s="10">
        <v>79.061999999999998</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4">
        <v>46874</v>
      </c>
      <c r="B67" s="281"/>
      <c r="C67" s="271">
        <v>176</v>
      </c>
      <c r="D67" s="285">
        <v>226</v>
      </c>
      <c r="E67" s="10">
        <v>374.60399999999998</v>
      </c>
      <c r="F67" s="10">
        <v>349.07900000000001</v>
      </c>
      <c r="G67" s="10">
        <v>210.36799999999999</v>
      </c>
      <c r="H67" s="10">
        <v>232.15600000000001</v>
      </c>
      <c r="I67" s="10">
        <v>258.54500000000002</v>
      </c>
      <c r="J67" s="10">
        <v>265.66500000000002</v>
      </c>
      <c r="K67" s="10">
        <v>98.234999999999999</v>
      </c>
      <c r="L67" s="10">
        <v>163.21700000000001</v>
      </c>
      <c r="M67" s="10">
        <v>236.429</v>
      </c>
      <c r="N67" s="10">
        <v>275.024</v>
      </c>
      <c r="O67" s="10">
        <v>249.01599999999999</v>
      </c>
      <c r="P67" s="10">
        <v>244.96</v>
      </c>
      <c r="Q67" s="10">
        <v>254.24199999999999</v>
      </c>
      <c r="R67" s="10">
        <v>319.392</v>
      </c>
      <c r="S67" s="10">
        <v>128.99799999999999</v>
      </c>
      <c r="T67" s="10">
        <v>165.05799999999999</v>
      </c>
      <c r="U67" s="10">
        <v>154.803</v>
      </c>
      <c r="V67" s="10">
        <v>109.477</v>
      </c>
      <c r="W67" s="10">
        <v>246.16499999999999</v>
      </c>
      <c r="X67" s="10">
        <v>171.39599999999999</v>
      </c>
      <c r="Y67" s="10">
        <v>172.87700000000001</v>
      </c>
      <c r="Z67" s="10">
        <v>263.64600000000002</v>
      </c>
      <c r="AA67" s="10">
        <v>170.87700000000001</v>
      </c>
      <c r="AB67" s="10">
        <v>209.06700000000001</v>
      </c>
      <c r="AC67" s="10">
        <v>187.489</v>
      </c>
      <c r="AD67" s="10">
        <v>137.27099999999999</v>
      </c>
      <c r="AE67" s="10">
        <v>217.78299999999999</v>
      </c>
      <c r="AF67" s="10">
        <v>274.61500000000001</v>
      </c>
      <c r="AG67" s="10">
        <v>215.065</v>
      </c>
      <c r="AH67" s="10">
        <v>215.065</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4">
        <v>46905</v>
      </c>
      <c r="B68" s="281"/>
      <c r="C68" s="271">
        <v>173</v>
      </c>
      <c r="D68" s="285">
        <v>265</v>
      </c>
      <c r="E68" s="10">
        <v>323.089</v>
      </c>
      <c r="F68" s="10">
        <v>511.68099999999998</v>
      </c>
      <c r="G68" s="10">
        <v>226.053</v>
      </c>
      <c r="H68" s="10">
        <v>346.93299999999999</v>
      </c>
      <c r="I68" s="10">
        <v>169.63399999999999</v>
      </c>
      <c r="J68" s="10">
        <v>202.47</v>
      </c>
      <c r="K68" s="10">
        <v>62.093000000000004</v>
      </c>
      <c r="L68" s="10">
        <v>225.52099999999999</v>
      </c>
      <c r="M68" s="10">
        <v>151.191</v>
      </c>
      <c r="N68" s="10">
        <v>299.40300000000002</v>
      </c>
      <c r="O68" s="10">
        <v>194.5</v>
      </c>
      <c r="P68" s="10">
        <v>182.346</v>
      </c>
      <c r="Q68" s="10">
        <v>503.875</v>
      </c>
      <c r="R68" s="10">
        <v>273.05</v>
      </c>
      <c r="S68" s="10">
        <v>282.77600000000001</v>
      </c>
      <c r="T68" s="10">
        <v>444.21600000000001</v>
      </c>
      <c r="U68" s="10">
        <v>60.334000000000003</v>
      </c>
      <c r="V68" s="10">
        <v>158.61799999999999</v>
      </c>
      <c r="W68" s="10">
        <v>351.31299999999999</v>
      </c>
      <c r="X68" s="10">
        <v>366.637</v>
      </c>
      <c r="Y68" s="10">
        <v>306.00900000000001</v>
      </c>
      <c r="Z68" s="10">
        <v>408.44799999999998</v>
      </c>
      <c r="AA68" s="10">
        <v>79.962000000000003</v>
      </c>
      <c r="AB68" s="10">
        <v>417.315</v>
      </c>
      <c r="AC68" s="10">
        <v>207.452</v>
      </c>
      <c r="AD68" s="10">
        <v>281.40899999999999</v>
      </c>
      <c r="AE68" s="10">
        <v>174.73500000000001</v>
      </c>
      <c r="AF68" s="10">
        <v>434.20600000000002</v>
      </c>
      <c r="AG68" s="10">
        <v>232.559</v>
      </c>
      <c r="AH68" s="10">
        <v>232.559</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4">
        <v>46935</v>
      </c>
      <c r="B69" s="281"/>
      <c r="C69" s="271">
        <v>54</v>
      </c>
      <c r="D69" s="285">
        <v>90</v>
      </c>
      <c r="E69" s="10">
        <v>118.908</v>
      </c>
      <c r="F69" s="10">
        <v>178.7</v>
      </c>
      <c r="G69" s="10">
        <v>107.59699999999999</v>
      </c>
      <c r="H69" s="10">
        <v>229.35499999999999</v>
      </c>
      <c r="I69" s="10">
        <v>54.502000000000002</v>
      </c>
      <c r="J69" s="10">
        <v>62.134999999999998</v>
      </c>
      <c r="K69" s="10">
        <v>26.338999999999999</v>
      </c>
      <c r="L69" s="10">
        <v>59.752000000000002</v>
      </c>
      <c r="M69" s="10">
        <v>56.850999999999999</v>
      </c>
      <c r="N69" s="10">
        <v>118.556</v>
      </c>
      <c r="O69" s="10">
        <v>73.751000000000005</v>
      </c>
      <c r="P69" s="10">
        <v>68.688999999999993</v>
      </c>
      <c r="Q69" s="10">
        <v>229.148</v>
      </c>
      <c r="R69" s="10">
        <v>139.40199999999999</v>
      </c>
      <c r="S69" s="10">
        <v>75.876000000000005</v>
      </c>
      <c r="T69" s="10">
        <v>240.27199999999999</v>
      </c>
      <c r="U69" s="10">
        <v>30.641999999999999</v>
      </c>
      <c r="V69" s="10">
        <v>58.15</v>
      </c>
      <c r="W69" s="10">
        <v>106.42100000000001</v>
      </c>
      <c r="X69" s="10">
        <v>125.364</v>
      </c>
      <c r="Y69" s="10">
        <v>100.158</v>
      </c>
      <c r="Z69" s="10">
        <v>136.494</v>
      </c>
      <c r="AA69" s="10">
        <v>34.627000000000002</v>
      </c>
      <c r="AB69" s="10">
        <v>275.88400000000001</v>
      </c>
      <c r="AC69" s="10">
        <v>63.826000000000001</v>
      </c>
      <c r="AD69" s="10">
        <v>127.789</v>
      </c>
      <c r="AE69" s="10">
        <v>69.861999999999995</v>
      </c>
      <c r="AF69" s="10">
        <v>200.78100000000001</v>
      </c>
      <c r="AG69" s="10">
        <v>71.352999999999994</v>
      </c>
      <c r="AH69" s="10">
        <v>71.352999999999994</v>
      </c>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4">
        <v>46966</v>
      </c>
      <c r="B70" s="281"/>
      <c r="C70" s="271">
        <v>43</v>
      </c>
      <c r="D70" s="285">
        <v>56</v>
      </c>
      <c r="E70" s="10">
        <v>57.46</v>
      </c>
      <c r="F70" s="10">
        <v>86.765000000000001</v>
      </c>
      <c r="G70" s="10">
        <v>54.463000000000001</v>
      </c>
      <c r="H70" s="10">
        <v>95.198999999999998</v>
      </c>
      <c r="I70" s="10">
        <v>47.430999999999997</v>
      </c>
      <c r="J70" s="10">
        <v>54.927</v>
      </c>
      <c r="K70" s="10">
        <v>22.937999999999999</v>
      </c>
      <c r="L70" s="10">
        <v>43.962000000000003</v>
      </c>
      <c r="M70" s="10">
        <v>39.886000000000003</v>
      </c>
      <c r="N70" s="10">
        <v>60.923000000000002</v>
      </c>
      <c r="O70" s="10">
        <v>52.552</v>
      </c>
      <c r="P70" s="10">
        <v>50.292000000000002</v>
      </c>
      <c r="Q70" s="10">
        <v>83.637</v>
      </c>
      <c r="R70" s="10">
        <v>57.420999999999999</v>
      </c>
      <c r="S70" s="10">
        <v>52.854999999999997</v>
      </c>
      <c r="T70" s="10">
        <v>74.435000000000002</v>
      </c>
      <c r="U70" s="10">
        <v>30.736999999999998</v>
      </c>
      <c r="V70" s="10">
        <v>42.122</v>
      </c>
      <c r="W70" s="10">
        <v>60.052</v>
      </c>
      <c r="X70" s="10">
        <v>56.378999999999998</v>
      </c>
      <c r="Y70" s="10">
        <v>55.973999999999997</v>
      </c>
      <c r="Z70" s="10">
        <v>67.165999999999997</v>
      </c>
      <c r="AA70" s="10">
        <v>28.686</v>
      </c>
      <c r="AB70" s="10">
        <v>87.031000000000006</v>
      </c>
      <c r="AC70" s="10">
        <v>42.279000000000003</v>
      </c>
      <c r="AD70" s="10">
        <v>58.56</v>
      </c>
      <c r="AE70" s="10">
        <v>56.204999999999998</v>
      </c>
      <c r="AF70" s="10">
        <v>72.608999999999995</v>
      </c>
      <c r="AG70" s="10">
        <v>45.204000000000001</v>
      </c>
      <c r="AH70" s="10">
        <v>45.204000000000001</v>
      </c>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4">
        <v>46997</v>
      </c>
      <c r="B71" s="281"/>
      <c r="C71" s="271">
        <v>30</v>
      </c>
      <c r="D71" s="285">
        <v>36</v>
      </c>
      <c r="E71" s="10">
        <v>41.552</v>
      </c>
      <c r="F71" s="10">
        <v>59.405999999999999</v>
      </c>
      <c r="G71" s="10">
        <v>35.222000000000001</v>
      </c>
      <c r="H71" s="10">
        <v>50.875999999999998</v>
      </c>
      <c r="I71" s="10">
        <v>35.792000000000002</v>
      </c>
      <c r="J71" s="10">
        <v>32.691000000000003</v>
      </c>
      <c r="K71" s="10">
        <v>21.873000000000001</v>
      </c>
      <c r="L71" s="10">
        <v>58.27</v>
      </c>
      <c r="M71" s="10">
        <v>35.33</v>
      </c>
      <c r="N71" s="10">
        <v>38.996000000000002</v>
      </c>
      <c r="O71" s="10">
        <v>38.578000000000003</v>
      </c>
      <c r="P71" s="10">
        <v>43.286000000000001</v>
      </c>
      <c r="Q71" s="10">
        <v>47.08</v>
      </c>
      <c r="R71" s="10">
        <v>38.423999999999999</v>
      </c>
      <c r="S71" s="10">
        <v>30.913</v>
      </c>
      <c r="T71" s="10">
        <v>42.524999999999999</v>
      </c>
      <c r="U71" s="10">
        <v>24.949000000000002</v>
      </c>
      <c r="V71" s="10">
        <v>55.087000000000003</v>
      </c>
      <c r="W71" s="10">
        <v>53.238999999999997</v>
      </c>
      <c r="X71" s="10">
        <v>40.485999999999997</v>
      </c>
      <c r="Y71" s="10">
        <v>37.493000000000002</v>
      </c>
      <c r="Z71" s="10">
        <v>41.052999999999997</v>
      </c>
      <c r="AA71" s="10">
        <v>23.292999999999999</v>
      </c>
      <c r="AB71" s="10">
        <v>45.77</v>
      </c>
      <c r="AC71" s="10">
        <v>38.615000000000002</v>
      </c>
      <c r="AD71" s="10">
        <v>35.774000000000001</v>
      </c>
      <c r="AE71" s="10">
        <v>41.698</v>
      </c>
      <c r="AF71" s="10">
        <v>52.048000000000002</v>
      </c>
      <c r="AG71" s="10">
        <v>36.496000000000002</v>
      </c>
      <c r="AH71" s="10">
        <v>36.496000000000002</v>
      </c>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4"/>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4"/>
      <c r="B81" s="281"/>
      <c r="C81" s="271"/>
      <c r="D81" s="276"/>
    </row>
    <row r="82" spans="1:4" ht="12.75" customHeight="1" x14ac:dyDescent="0.25">
      <c r="A82" s="144"/>
      <c r="B82" s="281"/>
      <c r="C82" s="271"/>
      <c r="D82" s="276"/>
    </row>
    <row r="83" spans="1:4" ht="12.75" customHeight="1" x14ac:dyDescent="0.25">
      <c r="A83" s="144"/>
      <c r="B83" s="281"/>
      <c r="C83" s="271"/>
      <c r="D83" s="276"/>
    </row>
    <row r="84" spans="1:4" ht="12.75" customHeight="1" x14ac:dyDescent="0.25">
      <c r="A84" s="144"/>
      <c r="B84" s="281"/>
      <c r="C84" s="271"/>
      <c r="D84" s="276"/>
    </row>
    <row r="101" spans="3:4" ht="12.75" customHeight="1" x14ac:dyDescent="0.25">
      <c r="C101" s="162">
        <v>37</v>
      </c>
      <c r="D101" s="162">
        <v>40</v>
      </c>
    </row>
    <row r="102" spans="3:4" ht="12.75" customHeight="1" x14ac:dyDescent="0.25">
      <c r="C102" s="162">
        <v>72</v>
      </c>
      <c r="D102" s="162">
        <v>89</v>
      </c>
    </row>
    <row r="103" spans="3:4" ht="12.75" customHeight="1" x14ac:dyDescent="0.25">
      <c r="C103" s="162">
        <v>176</v>
      </c>
      <c r="D103" s="162">
        <v>226</v>
      </c>
    </row>
    <row r="104" spans="3:4" ht="12.75" customHeight="1" x14ac:dyDescent="0.25">
      <c r="C104" s="162">
        <v>173</v>
      </c>
      <c r="D104" s="162">
        <v>265</v>
      </c>
    </row>
    <row r="105" spans="3:4" ht="12.75" customHeight="1" x14ac:dyDescent="0.25">
      <c r="C105" s="162">
        <v>54</v>
      </c>
      <c r="D105" s="162">
        <v>90</v>
      </c>
    </row>
    <row r="106" spans="3:4" ht="12.75" customHeight="1" x14ac:dyDescent="0.25">
      <c r="C106" s="162">
        <v>43</v>
      </c>
      <c r="D106" s="162">
        <v>56</v>
      </c>
    </row>
    <row r="107" spans="3:4" ht="12.75" customHeight="1" x14ac:dyDescent="0.25">
      <c r="C107" s="162">
        <v>30</v>
      </c>
      <c r="D107" s="162">
        <v>36</v>
      </c>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107"/>
  <sheetViews>
    <sheetView topLeftCell="A46" workbookViewId="0">
      <selection activeCell="D4" sqref="D4"/>
    </sheetView>
  </sheetViews>
  <sheetFormatPr defaultColWidth="18.7109375" defaultRowHeight="12.75" customHeight="1" x14ac:dyDescent="0.25"/>
  <cols>
    <col min="1" max="4" width="7.5703125" style="162" customWidth="1"/>
    <col min="5" max="30" width="8" style="167" customWidth="1"/>
    <col min="31" max="31" width="8.42578125" style="193" customWidth="1"/>
    <col min="32" max="54" width="8.85546875" style="167" customWidth="1"/>
    <col min="55" max="16384" width="18.7109375" style="167"/>
  </cols>
  <sheetData>
    <row r="1" spans="1:39" ht="15" x14ac:dyDescent="0.25">
      <c r="A1" s="27"/>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162"/>
      <c r="AJ1" s="162"/>
      <c r="AK1" s="162"/>
      <c r="AL1" s="162"/>
      <c r="AM1" s="162"/>
    </row>
    <row r="2" spans="1:39" s="162" customFormat="1" ht="15" x14ac:dyDescent="0.25">
      <c r="A2" s="27"/>
      <c r="B2" s="159" t="s">
        <v>46</v>
      </c>
      <c r="C2" s="159" t="s">
        <v>45</v>
      </c>
      <c r="D2" s="159" t="s">
        <v>47</v>
      </c>
      <c r="E2" s="159">
        <v>1991</v>
      </c>
      <c r="F2" s="159">
        <v>1992</v>
      </c>
      <c r="G2" s="159">
        <v>1993</v>
      </c>
      <c r="H2" s="159">
        <v>1994</v>
      </c>
      <c r="I2" s="159">
        <v>1995</v>
      </c>
      <c r="J2" s="159">
        <v>1996</v>
      </c>
      <c r="K2" s="159">
        <v>1997</v>
      </c>
      <c r="L2" s="159">
        <v>1998</v>
      </c>
      <c r="M2" s="159">
        <v>1999</v>
      </c>
      <c r="N2" s="159">
        <v>2000</v>
      </c>
      <c r="O2" s="159">
        <v>2001</v>
      </c>
      <c r="P2" s="159">
        <v>2002</v>
      </c>
      <c r="Q2" s="159">
        <v>2003</v>
      </c>
      <c r="R2" s="159">
        <v>2004</v>
      </c>
      <c r="S2" s="159">
        <v>2005</v>
      </c>
      <c r="T2" s="159">
        <v>2006</v>
      </c>
      <c r="U2" s="159">
        <v>2007</v>
      </c>
      <c r="V2" s="159">
        <v>2008</v>
      </c>
      <c r="W2" s="159">
        <v>2009</v>
      </c>
      <c r="X2" s="159">
        <v>2010</v>
      </c>
      <c r="Y2" s="159">
        <v>2011</v>
      </c>
      <c r="Z2" s="159">
        <v>2012</v>
      </c>
      <c r="AA2" s="159">
        <v>2013</v>
      </c>
      <c r="AB2" s="159">
        <v>2014</v>
      </c>
      <c r="AC2" s="159">
        <v>2015</v>
      </c>
      <c r="AD2" s="159">
        <v>2016</v>
      </c>
      <c r="AE2" s="177">
        <v>2017</v>
      </c>
      <c r="AF2" s="159">
        <v>2018</v>
      </c>
      <c r="AG2" s="159">
        <v>2019</v>
      </c>
      <c r="AH2" s="159">
        <v>2020</v>
      </c>
    </row>
    <row r="3" spans="1:39" s="162"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5" x14ac:dyDescent="0.25">
      <c r="A4" s="145">
        <v>44958</v>
      </c>
      <c r="B4" s="277"/>
      <c r="C4" s="278">
        <v>18</v>
      </c>
      <c r="D4" s="273">
        <v>22</v>
      </c>
      <c r="E4" s="173">
        <v>23.35</v>
      </c>
      <c r="F4" s="173">
        <v>19.827000000000002</v>
      </c>
      <c r="G4" s="173">
        <v>18.713999999999999</v>
      </c>
      <c r="H4" s="191">
        <v>18.187000000000001</v>
      </c>
      <c r="I4" s="191">
        <v>32.265999999999998</v>
      </c>
      <c r="J4" s="191">
        <v>33.603000000000002</v>
      </c>
      <c r="K4" s="191">
        <v>19.757000000000001</v>
      </c>
      <c r="L4" s="191">
        <v>18.885999999999999</v>
      </c>
      <c r="M4" s="191">
        <v>23.67</v>
      </c>
      <c r="N4" s="191">
        <v>25.631</v>
      </c>
      <c r="O4" s="191">
        <v>22.318000000000001</v>
      </c>
      <c r="P4" s="191">
        <v>19.181999999999999</v>
      </c>
      <c r="Q4" s="191">
        <v>26.686</v>
      </c>
      <c r="R4" s="191">
        <v>21.25</v>
      </c>
      <c r="S4" s="191">
        <v>30.872</v>
      </c>
      <c r="T4" s="191">
        <v>20.925999999999998</v>
      </c>
      <c r="U4" s="191">
        <v>27.504000000000001</v>
      </c>
      <c r="V4" s="191">
        <v>19.170999999999999</v>
      </c>
      <c r="W4" s="191">
        <v>23.567</v>
      </c>
      <c r="X4" s="191">
        <v>16.809999999999999</v>
      </c>
      <c r="Y4" s="191">
        <v>20.556000000000001</v>
      </c>
      <c r="Z4" s="191">
        <v>20.753</v>
      </c>
      <c r="AA4" s="191">
        <v>18.809000000000001</v>
      </c>
      <c r="AB4" s="191">
        <v>25.675999999999998</v>
      </c>
      <c r="AC4" s="191">
        <v>33.343000000000004</v>
      </c>
      <c r="AD4" s="191">
        <v>28.538</v>
      </c>
      <c r="AE4" s="191">
        <v>34.802</v>
      </c>
      <c r="AF4" s="191">
        <v>28.526</v>
      </c>
      <c r="AG4" s="191">
        <v>20.690999999999999</v>
      </c>
      <c r="AH4" s="192">
        <v>21.681999999999999</v>
      </c>
    </row>
    <row r="5" spans="1:39" ht="15" x14ac:dyDescent="0.25">
      <c r="A5" s="145">
        <v>44986</v>
      </c>
      <c r="B5" s="279"/>
      <c r="C5" s="269">
        <v>35</v>
      </c>
      <c r="D5" s="274">
        <v>52</v>
      </c>
      <c r="E5" s="173">
        <v>34.131999999999998</v>
      </c>
      <c r="F5" s="173">
        <v>43.177</v>
      </c>
      <c r="G5" s="173">
        <v>54.215000000000003</v>
      </c>
      <c r="H5" s="191">
        <v>67.218999999999994</v>
      </c>
      <c r="I5" s="191">
        <v>111.5</v>
      </c>
      <c r="J5" s="191">
        <v>44.317</v>
      </c>
      <c r="K5" s="191">
        <v>65.263999999999996</v>
      </c>
      <c r="L5" s="191">
        <v>55.963999999999999</v>
      </c>
      <c r="M5" s="191">
        <v>48.475999999999999</v>
      </c>
      <c r="N5" s="191">
        <v>55.293999999999997</v>
      </c>
      <c r="O5" s="191">
        <v>59.591999999999999</v>
      </c>
      <c r="P5" s="191">
        <v>34.026000000000003</v>
      </c>
      <c r="Q5" s="191">
        <v>56.722999999999999</v>
      </c>
      <c r="R5" s="191">
        <v>94.302999999999997</v>
      </c>
      <c r="S5" s="191">
        <v>45.697000000000003</v>
      </c>
      <c r="T5" s="191">
        <v>46.37</v>
      </c>
      <c r="U5" s="191">
        <v>93.811999999999998</v>
      </c>
      <c r="V5" s="191">
        <v>36.99</v>
      </c>
      <c r="W5" s="191">
        <v>52.768000000000001</v>
      </c>
      <c r="X5" s="191">
        <v>36.887</v>
      </c>
      <c r="Y5" s="191">
        <v>51.231999999999999</v>
      </c>
      <c r="Z5" s="191">
        <v>57.119</v>
      </c>
      <c r="AA5" s="191">
        <v>44.942999999999998</v>
      </c>
      <c r="AB5" s="191">
        <v>49.304000000000002</v>
      </c>
      <c r="AC5" s="191">
        <v>87.724000000000004</v>
      </c>
      <c r="AD5" s="191">
        <v>45.606999999999999</v>
      </c>
      <c r="AE5" s="191">
        <v>91.13</v>
      </c>
      <c r="AF5" s="191">
        <v>44.521999999999998</v>
      </c>
      <c r="AG5" s="191">
        <v>105.315</v>
      </c>
      <c r="AH5" s="192">
        <v>47.610999999999997</v>
      </c>
    </row>
    <row r="6" spans="1:39" ht="15" x14ac:dyDescent="0.25">
      <c r="A6" s="145">
        <v>45017</v>
      </c>
      <c r="B6" s="279"/>
      <c r="C6" s="269">
        <v>95</v>
      </c>
      <c r="D6" s="274">
        <v>120</v>
      </c>
      <c r="E6" s="173">
        <v>79.055999999999997</v>
      </c>
      <c r="F6" s="173">
        <v>181.303</v>
      </c>
      <c r="G6" s="173">
        <v>123.495</v>
      </c>
      <c r="H6" s="191">
        <v>194.04499999999999</v>
      </c>
      <c r="I6" s="191">
        <v>150.203</v>
      </c>
      <c r="J6" s="191">
        <v>117.67100000000001</v>
      </c>
      <c r="K6" s="191">
        <v>107.852</v>
      </c>
      <c r="L6" s="191">
        <v>108.334</v>
      </c>
      <c r="M6" s="191">
        <v>103.065</v>
      </c>
      <c r="N6" s="191">
        <v>203.625</v>
      </c>
      <c r="O6" s="191">
        <v>186.27699999999999</v>
      </c>
      <c r="P6" s="191">
        <v>121.33</v>
      </c>
      <c r="Q6" s="191">
        <v>114.066</v>
      </c>
      <c r="R6" s="191">
        <v>195.845</v>
      </c>
      <c r="S6" s="191">
        <v>130.751</v>
      </c>
      <c r="T6" s="191">
        <v>178.07300000000001</v>
      </c>
      <c r="U6" s="191">
        <v>130.369</v>
      </c>
      <c r="V6" s="191">
        <v>79.185000000000002</v>
      </c>
      <c r="W6" s="191">
        <v>94.497</v>
      </c>
      <c r="X6" s="191">
        <v>122.914</v>
      </c>
      <c r="Y6" s="191">
        <v>106.331</v>
      </c>
      <c r="Z6" s="191">
        <v>164.27</v>
      </c>
      <c r="AA6" s="191">
        <v>82.915000000000006</v>
      </c>
      <c r="AB6" s="191">
        <v>87.817999999999998</v>
      </c>
      <c r="AC6" s="191">
        <v>98.912999999999997</v>
      </c>
      <c r="AD6" s="191">
        <v>83.855999999999995</v>
      </c>
      <c r="AE6" s="191">
        <v>129.94</v>
      </c>
      <c r="AF6" s="191">
        <v>118.67</v>
      </c>
      <c r="AG6" s="191">
        <v>252.69</v>
      </c>
      <c r="AH6" s="192">
        <v>79.171000000000006</v>
      </c>
    </row>
    <row r="7" spans="1:39" ht="15" x14ac:dyDescent="0.25">
      <c r="A7" s="145">
        <v>45047</v>
      </c>
      <c r="B7" s="279"/>
      <c r="C7" s="269">
        <v>265</v>
      </c>
      <c r="D7" s="274">
        <v>270</v>
      </c>
      <c r="E7" s="173">
        <v>207.5</v>
      </c>
      <c r="F7" s="173">
        <v>308.80200000000002</v>
      </c>
      <c r="G7" s="173">
        <v>324.267</v>
      </c>
      <c r="H7" s="191">
        <v>344.08199999999999</v>
      </c>
      <c r="I7" s="191">
        <v>289.83699999999999</v>
      </c>
      <c r="J7" s="191">
        <v>291.27499999999998</v>
      </c>
      <c r="K7" s="191">
        <v>265.23500000000001</v>
      </c>
      <c r="L7" s="191">
        <v>263.35500000000002</v>
      </c>
      <c r="M7" s="191">
        <v>289.49599999999998</v>
      </c>
      <c r="N7" s="191">
        <v>331.63499999999999</v>
      </c>
      <c r="O7" s="191">
        <v>434.06799999999998</v>
      </c>
      <c r="P7" s="191">
        <v>150.52799999999999</v>
      </c>
      <c r="Q7" s="191">
        <v>268.488</v>
      </c>
      <c r="R7" s="191">
        <v>271.512</v>
      </c>
      <c r="S7" s="191">
        <v>340.62200000000001</v>
      </c>
      <c r="T7" s="191">
        <v>326.90800000000002</v>
      </c>
      <c r="U7" s="191">
        <v>283.67399999999998</v>
      </c>
      <c r="V7" s="191">
        <v>208.72</v>
      </c>
      <c r="W7" s="191">
        <v>328.33499999999998</v>
      </c>
      <c r="X7" s="191">
        <v>196.22499999999999</v>
      </c>
      <c r="Y7" s="191">
        <v>188.077</v>
      </c>
      <c r="Z7" s="191">
        <v>230.30699999999999</v>
      </c>
      <c r="AA7" s="191">
        <v>200.61500000000001</v>
      </c>
      <c r="AB7" s="191">
        <v>200.881</v>
      </c>
      <c r="AC7" s="191">
        <v>225.46299999999999</v>
      </c>
      <c r="AD7" s="191">
        <v>182.72</v>
      </c>
      <c r="AE7" s="191">
        <v>189.73099999999999</v>
      </c>
      <c r="AF7" s="191">
        <v>274.41500000000002</v>
      </c>
      <c r="AG7" s="191">
        <v>399.28</v>
      </c>
      <c r="AH7" s="192">
        <v>220.131</v>
      </c>
    </row>
    <row r="8" spans="1:39" ht="15" x14ac:dyDescent="0.25">
      <c r="A8" s="145">
        <v>45078</v>
      </c>
      <c r="B8" s="279"/>
      <c r="C8" s="269">
        <v>74</v>
      </c>
      <c r="D8" s="274">
        <v>200</v>
      </c>
      <c r="E8" s="173">
        <v>279.75299999999999</v>
      </c>
      <c r="F8" s="173">
        <v>150.18600000000001</v>
      </c>
      <c r="G8" s="173">
        <v>267.52800000000002</v>
      </c>
      <c r="H8" s="191">
        <v>281.44099999999997</v>
      </c>
      <c r="I8" s="191">
        <v>376.90899999999999</v>
      </c>
      <c r="J8" s="191">
        <v>141.96600000000001</v>
      </c>
      <c r="K8" s="191">
        <v>220.61500000000001</v>
      </c>
      <c r="L8" s="191">
        <v>211.87299999999999</v>
      </c>
      <c r="M8" s="191">
        <v>297.56</v>
      </c>
      <c r="N8" s="191">
        <v>185.19200000000001</v>
      </c>
      <c r="O8" s="191">
        <v>187.762</v>
      </c>
      <c r="P8" s="191">
        <v>78.385000000000005</v>
      </c>
      <c r="Q8" s="191">
        <v>197.15700000000001</v>
      </c>
      <c r="R8" s="191">
        <v>111.319</v>
      </c>
      <c r="S8" s="191">
        <v>204.14699999999999</v>
      </c>
      <c r="T8" s="191">
        <v>155.53399999999999</v>
      </c>
      <c r="U8" s="191">
        <v>164.578</v>
      </c>
      <c r="V8" s="191">
        <v>207.7</v>
      </c>
      <c r="W8" s="191">
        <v>135.88900000000001</v>
      </c>
      <c r="X8" s="191">
        <v>204.19399999999999</v>
      </c>
      <c r="Y8" s="191">
        <v>254.45599999999999</v>
      </c>
      <c r="Z8" s="191">
        <v>77.447999999999993</v>
      </c>
      <c r="AA8" s="191">
        <v>127.389</v>
      </c>
      <c r="AB8" s="191">
        <v>204.23099999999999</v>
      </c>
      <c r="AC8" s="191">
        <v>322.714</v>
      </c>
      <c r="AD8" s="191">
        <v>202.84299999999999</v>
      </c>
      <c r="AE8" s="191">
        <v>154.99299999999999</v>
      </c>
      <c r="AF8" s="191">
        <v>109.379</v>
      </c>
      <c r="AG8" s="191">
        <v>449.21</v>
      </c>
      <c r="AH8" s="192">
        <v>94.948999999999998</v>
      </c>
    </row>
    <row r="9" spans="1:39" ht="15" x14ac:dyDescent="0.25">
      <c r="A9" s="145">
        <v>45108</v>
      </c>
      <c r="B9" s="279"/>
      <c r="C9" s="269">
        <v>-9</v>
      </c>
      <c r="D9" s="274">
        <v>30</v>
      </c>
      <c r="E9" s="173">
        <v>109.982</v>
      </c>
      <c r="F9" s="173">
        <v>52.075000000000003</v>
      </c>
      <c r="G9" s="173">
        <v>65.210999999999999</v>
      </c>
      <c r="H9" s="191">
        <v>32.781999999999996</v>
      </c>
      <c r="I9" s="191">
        <v>230.87899999999999</v>
      </c>
      <c r="J9" s="191">
        <v>34.497999999999998</v>
      </c>
      <c r="K9" s="191">
        <v>42.61</v>
      </c>
      <c r="L9" s="191">
        <v>100.56699999999999</v>
      </c>
      <c r="M9" s="191">
        <v>172.114</v>
      </c>
      <c r="N9" s="191">
        <v>16.306999999999999</v>
      </c>
      <c r="O9" s="191">
        <v>27.218</v>
      </c>
      <c r="P9" s="191">
        <v>-6.42</v>
      </c>
      <c r="Q9" s="191">
        <v>14.977</v>
      </c>
      <c r="R9" s="191">
        <v>21.5</v>
      </c>
      <c r="S9" s="191">
        <v>39.002000000000002</v>
      </c>
      <c r="T9" s="191">
        <v>50.283999999999999</v>
      </c>
      <c r="U9" s="191">
        <v>24.422000000000001</v>
      </c>
      <c r="V9" s="191">
        <v>43.619</v>
      </c>
      <c r="W9" s="191">
        <v>24.812999999999999</v>
      </c>
      <c r="X9" s="191">
        <v>26.98</v>
      </c>
      <c r="Y9" s="191">
        <v>62.601999999999997</v>
      </c>
      <c r="Z9" s="191">
        <v>9.99</v>
      </c>
      <c r="AA9" s="191">
        <v>18.605</v>
      </c>
      <c r="AB9" s="191">
        <v>25.51</v>
      </c>
      <c r="AC9" s="191">
        <v>77.438000000000002</v>
      </c>
      <c r="AD9" s="191">
        <v>20.417000000000002</v>
      </c>
      <c r="AE9" s="191">
        <v>14.675000000000001</v>
      </c>
      <c r="AF9" s="191">
        <v>0.89200000000000002</v>
      </c>
      <c r="AG9" s="191">
        <v>169.57599999999999</v>
      </c>
      <c r="AH9" s="192">
        <v>3.8279999999999998</v>
      </c>
    </row>
    <row r="10" spans="1:39" ht="15" x14ac:dyDescent="0.25">
      <c r="A10" s="145">
        <v>45139</v>
      </c>
      <c r="B10" s="279"/>
      <c r="C10" s="269">
        <v>1</v>
      </c>
      <c r="D10" s="274">
        <v>20</v>
      </c>
      <c r="E10" s="173">
        <v>42.948999999999998</v>
      </c>
      <c r="F10" s="173">
        <v>60.914000000000001</v>
      </c>
      <c r="G10" s="173">
        <v>72.778999999999996</v>
      </c>
      <c r="H10" s="191">
        <v>11.725</v>
      </c>
      <c r="I10" s="191">
        <v>71.971999999999994</v>
      </c>
      <c r="J10" s="191">
        <v>1.427</v>
      </c>
      <c r="K10" s="191">
        <v>51.969000000000001</v>
      </c>
      <c r="L10" s="191">
        <v>28.268999999999998</v>
      </c>
      <c r="M10" s="191">
        <v>132.15799999999999</v>
      </c>
      <c r="N10" s="191">
        <v>2.7519999999999998</v>
      </c>
      <c r="O10" s="191">
        <v>41.469000000000001</v>
      </c>
      <c r="P10" s="191">
        <v>-8.2449999999999992</v>
      </c>
      <c r="Q10" s="191">
        <v>5.0419999999999998</v>
      </c>
      <c r="R10" s="191">
        <v>-1.859</v>
      </c>
      <c r="S10" s="191">
        <v>18.228999999999999</v>
      </c>
      <c r="T10" s="191">
        <v>47.609000000000002</v>
      </c>
      <c r="U10" s="191">
        <v>46.795999999999999</v>
      </c>
      <c r="V10" s="191">
        <v>21.771000000000001</v>
      </c>
      <c r="W10" s="191">
        <v>-4.6340000000000003</v>
      </c>
      <c r="X10" s="191">
        <v>25.824999999999999</v>
      </c>
      <c r="Y10" s="191">
        <v>12.169</v>
      </c>
      <c r="Z10" s="191">
        <v>-7.2089999999999996</v>
      </c>
      <c r="AA10" s="191">
        <v>24.239000000000001</v>
      </c>
      <c r="AB10" s="191">
        <v>13.522</v>
      </c>
      <c r="AC10" s="191">
        <v>13.734999999999999</v>
      </c>
      <c r="AD10" s="191">
        <v>24.672999999999998</v>
      </c>
      <c r="AE10" s="191">
        <v>12.176</v>
      </c>
      <c r="AF10" s="191">
        <v>-10.657999999999999</v>
      </c>
      <c r="AG10" s="191">
        <v>45.951000000000001</v>
      </c>
      <c r="AH10" s="192">
        <v>-8.8360000000000003</v>
      </c>
    </row>
    <row r="11" spans="1:39" ht="15" x14ac:dyDescent="0.25">
      <c r="A11" s="145">
        <v>45170</v>
      </c>
      <c r="B11" s="279"/>
      <c r="C11" s="269">
        <v>12</v>
      </c>
      <c r="D11" s="274">
        <v>23</v>
      </c>
      <c r="E11" s="173">
        <v>68.590999999999994</v>
      </c>
      <c r="F11" s="173">
        <v>38.575000000000003</v>
      </c>
      <c r="G11" s="173">
        <v>72.102999999999994</v>
      </c>
      <c r="H11" s="191">
        <v>54.712000000000003</v>
      </c>
      <c r="I11" s="191">
        <v>35.298999999999999</v>
      </c>
      <c r="J11" s="191">
        <v>20.338999999999999</v>
      </c>
      <c r="K11" s="191">
        <v>71.433999999999997</v>
      </c>
      <c r="L11" s="191">
        <v>13.202</v>
      </c>
      <c r="M11" s="191">
        <v>78.352000000000004</v>
      </c>
      <c r="N11" s="191">
        <v>8.4649999999999999</v>
      </c>
      <c r="O11" s="191">
        <v>7.7590000000000003</v>
      </c>
      <c r="P11" s="191">
        <v>29.917999999999999</v>
      </c>
      <c r="Q11" s="191">
        <v>54.015000000000001</v>
      </c>
      <c r="R11" s="191">
        <v>49.500999999999998</v>
      </c>
      <c r="S11" s="191">
        <v>13.367000000000001</v>
      </c>
      <c r="T11" s="191">
        <v>44.168999999999997</v>
      </c>
      <c r="U11" s="191">
        <v>32.423000000000002</v>
      </c>
      <c r="V11" s="191">
        <v>25.661000000000001</v>
      </c>
      <c r="W11" s="191">
        <v>7.5</v>
      </c>
      <c r="X11" s="191">
        <v>27.776</v>
      </c>
      <c r="Y11" s="191">
        <v>13.925000000000001</v>
      </c>
      <c r="Z11" s="191">
        <v>11.36</v>
      </c>
      <c r="AA11" s="191">
        <v>97.323999999999998</v>
      </c>
      <c r="AB11" s="191">
        <v>16.954999999999998</v>
      </c>
      <c r="AC11" s="191">
        <v>12.159000000000001</v>
      </c>
      <c r="AD11" s="191">
        <v>9.1549999999999994</v>
      </c>
      <c r="AE11" s="191">
        <v>11.78</v>
      </c>
      <c r="AF11" s="191">
        <v>10.367000000000001</v>
      </c>
      <c r="AG11" s="191">
        <v>10.26</v>
      </c>
      <c r="AH11" s="192">
        <v>10.686</v>
      </c>
    </row>
    <row r="12" spans="1:39" ht="15" x14ac:dyDescent="0.25">
      <c r="A12" s="145">
        <v>45200</v>
      </c>
      <c r="B12" s="279"/>
      <c r="C12" s="269">
        <v>25</v>
      </c>
      <c r="D12" s="274">
        <v>35</v>
      </c>
      <c r="E12" s="173">
        <v>23.88</v>
      </c>
      <c r="F12" s="173">
        <v>19.47</v>
      </c>
      <c r="G12" s="173">
        <v>31.074999999999999</v>
      </c>
      <c r="H12" s="191">
        <v>49.103000000000002</v>
      </c>
      <c r="I12" s="191">
        <v>35.216999999999999</v>
      </c>
      <c r="J12" s="191">
        <v>36.811999999999998</v>
      </c>
      <c r="K12" s="191">
        <v>94.203999999999994</v>
      </c>
      <c r="L12" s="191">
        <v>46.656999999999996</v>
      </c>
      <c r="M12" s="191">
        <v>27.943999999999999</v>
      </c>
      <c r="N12" s="191">
        <v>39.618000000000002</v>
      </c>
      <c r="O12" s="191">
        <v>13.334</v>
      </c>
      <c r="P12" s="191">
        <v>33.18</v>
      </c>
      <c r="Q12" s="191">
        <v>24.155999999999999</v>
      </c>
      <c r="R12" s="191">
        <v>68.015000000000001</v>
      </c>
      <c r="S12" s="191">
        <v>72.683999999999997</v>
      </c>
      <c r="T12" s="191">
        <v>135.1</v>
      </c>
      <c r="U12" s="191">
        <v>51.32</v>
      </c>
      <c r="V12" s="191">
        <v>23.62</v>
      </c>
      <c r="W12" s="191">
        <v>22.725000000000001</v>
      </c>
      <c r="X12" s="191">
        <v>33.427999999999997</v>
      </c>
      <c r="Y12" s="191">
        <v>63.683999999999997</v>
      </c>
      <c r="Z12" s="191">
        <v>16.135000000000002</v>
      </c>
      <c r="AA12" s="191">
        <v>58.210999999999999</v>
      </c>
      <c r="AB12" s="191">
        <v>56.323999999999998</v>
      </c>
      <c r="AC12" s="191">
        <v>28.314</v>
      </c>
      <c r="AD12" s="191">
        <v>20.349</v>
      </c>
      <c r="AE12" s="191">
        <v>40.905999999999999</v>
      </c>
      <c r="AF12" s="191">
        <v>25.591999999999999</v>
      </c>
      <c r="AG12" s="191">
        <v>16.404</v>
      </c>
      <c r="AH12" s="192">
        <v>20.891999999999999</v>
      </c>
    </row>
    <row r="13" spans="1:39" ht="15" x14ac:dyDescent="0.25">
      <c r="A13" s="145">
        <v>45231</v>
      </c>
      <c r="B13" s="279"/>
      <c r="C13" s="269">
        <v>29</v>
      </c>
      <c r="D13" s="274">
        <v>27</v>
      </c>
      <c r="E13" s="173">
        <v>29.193000000000001</v>
      </c>
      <c r="F13" s="173">
        <v>24.881</v>
      </c>
      <c r="G13" s="173">
        <v>28.478000000000002</v>
      </c>
      <c r="H13" s="191">
        <v>45.167000000000002</v>
      </c>
      <c r="I13" s="191">
        <v>30.22</v>
      </c>
      <c r="J13" s="191">
        <v>40.235999999999997</v>
      </c>
      <c r="K13" s="191">
        <v>42.506999999999998</v>
      </c>
      <c r="L13" s="191">
        <v>66.283000000000001</v>
      </c>
      <c r="M13" s="191">
        <v>23.023</v>
      </c>
      <c r="N13" s="191">
        <v>33.084000000000003</v>
      </c>
      <c r="O13" s="191">
        <v>20.609000000000002</v>
      </c>
      <c r="P13" s="191">
        <v>31.725000000000001</v>
      </c>
      <c r="Q13" s="191">
        <v>29.832999999999998</v>
      </c>
      <c r="R13" s="191">
        <v>47.6</v>
      </c>
      <c r="S13" s="191">
        <v>41.142000000000003</v>
      </c>
      <c r="T13" s="191">
        <v>53.316000000000003</v>
      </c>
      <c r="U13" s="191">
        <v>26.498999999999999</v>
      </c>
      <c r="V13" s="191">
        <v>32.258000000000003</v>
      </c>
      <c r="W13" s="191">
        <v>25.686</v>
      </c>
      <c r="X13" s="191">
        <v>29.433</v>
      </c>
      <c r="Y13" s="191">
        <v>35.753999999999998</v>
      </c>
      <c r="Z13" s="191">
        <v>17.088000000000001</v>
      </c>
      <c r="AA13" s="191">
        <v>34.206000000000003</v>
      </c>
      <c r="AB13" s="191">
        <v>31.532</v>
      </c>
      <c r="AC13" s="191">
        <v>33.112000000000002</v>
      </c>
      <c r="AD13" s="191">
        <v>22.66</v>
      </c>
      <c r="AE13" s="191">
        <v>25.55</v>
      </c>
      <c r="AF13" s="191">
        <v>21.73</v>
      </c>
      <c r="AG13" s="191">
        <v>24.434000000000001</v>
      </c>
      <c r="AH13" s="192">
        <v>27.385000000000002</v>
      </c>
    </row>
    <row r="14" spans="1:39" ht="15" x14ac:dyDescent="0.25">
      <c r="A14" s="145">
        <v>45261</v>
      </c>
      <c r="B14" s="279"/>
      <c r="C14" s="269">
        <v>24</v>
      </c>
      <c r="D14" s="274">
        <v>24</v>
      </c>
      <c r="E14" s="173">
        <v>25.713999999999999</v>
      </c>
      <c r="F14" s="173">
        <v>21.324000000000002</v>
      </c>
      <c r="G14" s="173">
        <v>24.216999999999999</v>
      </c>
      <c r="H14" s="191">
        <v>30.509</v>
      </c>
      <c r="I14" s="191">
        <v>26.225000000000001</v>
      </c>
      <c r="J14" s="191">
        <v>32.225000000000001</v>
      </c>
      <c r="K14" s="191">
        <v>29.053999999999998</v>
      </c>
      <c r="L14" s="191">
        <v>38.783000000000001</v>
      </c>
      <c r="M14" s="191">
        <v>20.268000000000001</v>
      </c>
      <c r="N14" s="191">
        <v>24.88</v>
      </c>
      <c r="O14" s="191">
        <v>19.966000000000001</v>
      </c>
      <c r="P14" s="191">
        <v>20.709</v>
      </c>
      <c r="Q14" s="191">
        <v>27.742000000000001</v>
      </c>
      <c r="R14" s="191">
        <v>31.143999999999998</v>
      </c>
      <c r="S14" s="191">
        <v>26.34</v>
      </c>
      <c r="T14" s="191">
        <v>31.312000000000001</v>
      </c>
      <c r="U14" s="191">
        <v>44.037999999999997</v>
      </c>
      <c r="V14" s="191">
        <v>23.960999999999999</v>
      </c>
      <c r="W14" s="191">
        <v>18.722000000000001</v>
      </c>
      <c r="X14" s="191">
        <v>25.611999999999998</v>
      </c>
      <c r="Y14" s="191">
        <v>25.038</v>
      </c>
      <c r="Z14" s="191">
        <v>16.777999999999999</v>
      </c>
      <c r="AA14" s="191">
        <v>26.574999999999999</v>
      </c>
      <c r="AB14" s="191">
        <v>23.76</v>
      </c>
      <c r="AC14" s="191">
        <v>25.111000000000001</v>
      </c>
      <c r="AD14" s="191">
        <v>25.579000000000001</v>
      </c>
      <c r="AE14" s="191">
        <v>22.443999999999999</v>
      </c>
      <c r="AF14" s="191">
        <v>17.417000000000002</v>
      </c>
      <c r="AG14" s="191">
        <v>27.064</v>
      </c>
      <c r="AH14" s="192">
        <v>21.097000000000001</v>
      </c>
    </row>
    <row r="15" spans="1:39" ht="15" x14ac:dyDescent="0.25">
      <c r="A15" s="145">
        <v>45292</v>
      </c>
      <c r="B15" s="279"/>
      <c r="C15" s="269">
        <v>24</v>
      </c>
      <c r="D15" s="274">
        <v>22</v>
      </c>
      <c r="E15" s="173">
        <v>20.844999999999999</v>
      </c>
      <c r="F15" s="173">
        <v>24.077999999999999</v>
      </c>
      <c r="G15" s="173">
        <v>23.571999999999999</v>
      </c>
      <c r="H15" s="191">
        <v>25.925999999999998</v>
      </c>
      <c r="I15" s="191">
        <v>23.498000000000001</v>
      </c>
      <c r="J15" s="191">
        <v>25.3</v>
      </c>
      <c r="K15" s="191">
        <v>26.312000000000001</v>
      </c>
      <c r="L15" s="191">
        <v>28.725000000000001</v>
      </c>
      <c r="M15" s="191">
        <v>22.545000000000002</v>
      </c>
      <c r="N15" s="191">
        <v>23.721</v>
      </c>
      <c r="O15" s="191">
        <v>19.041</v>
      </c>
      <c r="P15" s="191">
        <v>20.600999999999999</v>
      </c>
      <c r="Q15" s="191">
        <v>23.082000000000001</v>
      </c>
      <c r="R15" s="191">
        <v>42.343000000000004</v>
      </c>
      <c r="S15" s="191">
        <v>22.856000000000002</v>
      </c>
      <c r="T15" s="191">
        <v>26.545000000000002</v>
      </c>
      <c r="U15" s="191">
        <v>26.753</v>
      </c>
      <c r="V15" s="191">
        <v>21.114000000000001</v>
      </c>
      <c r="W15" s="191">
        <v>16.555</v>
      </c>
      <c r="X15" s="191">
        <v>21.466999999999999</v>
      </c>
      <c r="Y15" s="191">
        <v>26.390999999999998</v>
      </c>
      <c r="Z15" s="191">
        <v>18.927</v>
      </c>
      <c r="AA15" s="191">
        <v>23.512</v>
      </c>
      <c r="AB15" s="191">
        <v>23.850999999999999</v>
      </c>
      <c r="AC15" s="191">
        <v>20.013999999999999</v>
      </c>
      <c r="AD15" s="191">
        <v>29.516999999999999</v>
      </c>
      <c r="AE15" s="191">
        <v>18.986000000000001</v>
      </c>
      <c r="AF15" s="191">
        <v>16.32</v>
      </c>
      <c r="AG15" s="191">
        <v>25.449000000000002</v>
      </c>
      <c r="AH15" s="192">
        <v>16.219000000000001</v>
      </c>
    </row>
    <row r="16" spans="1:39" ht="15" x14ac:dyDescent="0.25">
      <c r="A16" s="145">
        <v>45323</v>
      </c>
      <c r="B16" s="279"/>
      <c r="C16" s="269">
        <v>27</v>
      </c>
      <c r="D16" s="274">
        <v>29</v>
      </c>
      <c r="E16" s="173">
        <v>27</v>
      </c>
      <c r="F16" s="173">
        <v>24.998999999999999</v>
      </c>
      <c r="G16" s="173">
        <v>23.78</v>
      </c>
      <c r="H16" s="191">
        <v>50.595999999999997</v>
      </c>
      <c r="I16" s="191">
        <v>35.119999999999997</v>
      </c>
      <c r="J16" s="191">
        <v>26.748999999999999</v>
      </c>
      <c r="K16" s="191">
        <v>24.937999999999999</v>
      </c>
      <c r="L16" s="191">
        <v>31.5</v>
      </c>
      <c r="M16" s="191">
        <v>25.791</v>
      </c>
      <c r="N16" s="191">
        <v>26.670999999999999</v>
      </c>
      <c r="O16" s="191">
        <v>18.832999999999998</v>
      </c>
      <c r="P16" s="191">
        <v>26.251999999999999</v>
      </c>
      <c r="Q16" s="191">
        <v>26.843</v>
      </c>
      <c r="R16" s="191">
        <v>52.328000000000003</v>
      </c>
      <c r="S16" s="191">
        <v>20.835999999999999</v>
      </c>
      <c r="T16" s="191">
        <v>39.783999999999999</v>
      </c>
      <c r="U16" s="191">
        <v>22.911999999999999</v>
      </c>
      <c r="V16" s="191">
        <v>29.123999999999999</v>
      </c>
      <c r="W16" s="191">
        <v>17.661999999999999</v>
      </c>
      <c r="X16" s="191">
        <v>23.920999999999999</v>
      </c>
      <c r="Y16" s="191">
        <v>25.622</v>
      </c>
      <c r="Z16" s="191">
        <v>22.89</v>
      </c>
      <c r="AA16" s="191">
        <v>30.87</v>
      </c>
      <c r="AB16" s="191">
        <v>36.881</v>
      </c>
      <c r="AC16" s="191">
        <v>38.558</v>
      </c>
      <c r="AD16" s="191">
        <v>71.141000000000005</v>
      </c>
      <c r="AE16" s="191">
        <v>19.965</v>
      </c>
      <c r="AF16" s="191">
        <v>20.312999999999999</v>
      </c>
      <c r="AG16" s="191">
        <v>26.911999999999999</v>
      </c>
      <c r="AH16" s="192">
        <v>24.114000000000001</v>
      </c>
    </row>
    <row r="17" spans="1:34" ht="15" x14ac:dyDescent="0.25">
      <c r="A17" s="145">
        <v>45352</v>
      </c>
      <c r="B17" s="279"/>
      <c r="C17" s="269">
        <v>74</v>
      </c>
      <c r="D17" s="274">
        <v>92</v>
      </c>
      <c r="E17" s="173">
        <v>60.37</v>
      </c>
      <c r="F17" s="173">
        <v>97.171000000000006</v>
      </c>
      <c r="G17" s="173">
        <v>67.486999999999995</v>
      </c>
      <c r="H17" s="191">
        <v>186.042</v>
      </c>
      <c r="I17" s="191">
        <v>43.213000000000001</v>
      </c>
      <c r="J17" s="191">
        <v>143.18</v>
      </c>
      <c r="K17" s="191">
        <v>65.840999999999994</v>
      </c>
      <c r="L17" s="191">
        <v>54.718000000000004</v>
      </c>
      <c r="M17" s="191">
        <v>47.021999999999998</v>
      </c>
      <c r="N17" s="191">
        <v>76.525000000000006</v>
      </c>
      <c r="O17" s="191">
        <v>28.802</v>
      </c>
      <c r="P17" s="191">
        <v>50.530999999999999</v>
      </c>
      <c r="Q17" s="191">
        <v>106.41</v>
      </c>
      <c r="R17" s="191">
        <v>112.56399999999999</v>
      </c>
      <c r="S17" s="191">
        <v>39.896000000000001</v>
      </c>
      <c r="T17" s="191">
        <v>135.185</v>
      </c>
      <c r="U17" s="191">
        <v>82.908000000000001</v>
      </c>
      <c r="V17" s="191">
        <v>62.473999999999997</v>
      </c>
      <c r="W17" s="191">
        <v>47.372999999999998</v>
      </c>
      <c r="X17" s="191">
        <v>55.088000000000001</v>
      </c>
      <c r="Y17" s="191">
        <v>64.793000000000006</v>
      </c>
      <c r="Z17" s="191">
        <v>42.066000000000003</v>
      </c>
      <c r="AA17" s="191">
        <v>57.073</v>
      </c>
      <c r="AB17" s="191">
        <v>72.638999999999996</v>
      </c>
      <c r="AC17" s="191">
        <v>59.487000000000002</v>
      </c>
      <c r="AD17" s="191">
        <v>173.608</v>
      </c>
      <c r="AE17" s="191">
        <v>31.065999999999999</v>
      </c>
      <c r="AF17" s="191">
        <v>101.982</v>
      </c>
      <c r="AG17" s="191">
        <v>51.134999999999998</v>
      </c>
      <c r="AH17" s="192">
        <v>36.996000000000002</v>
      </c>
    </row>
    <row r="18" spans="1:34" ht="15" x14ac:dyDescent="0.25">
      <c r="A18" s="145">
        <v>45383</v>
      </c>
      <c r="B18" s="279"/>
      <c r="C18" s="269">
        <v>110</v>
      </c>
      <c r="D18" s="274">
        <v>147</v>
      </c>
      <c r="E18" s="173">
        <v>226.32400000000001</v>
      </c>
      <c r="F18" s="173">
        <v>256.35599999999999</v>
      </c>
      <c r="G18" s="173">
        <v>165.88900000000001</v>
      </c>
      <c r="H18" s="191">
        <v>214.43</v>
      </c>
      <c r="I18" s="191">
        <v>85.397999999999996</v>
      </c>
      <c r="J18" s="191">
        <v>225.86199999999999</v>
      </c>
      <c r="K18" s="191">
        <v>135.63300000000001</v>
      </c>
      <c r="L18" s="191">
        <v>115.021</v>
      </c>
      <c r="M18" s="191">
        <v>119.99299999999999</v>
      </c>
      <c r="N18" s="191">
        <v>212.25700000000001</v>
      </c>
      <c r="O18" s="191">
        <v>59.48</v>
      </c>
      <c r="P18" s="191">
        <v>72.968999999999994</v>
      </c>
      <c r="Q18" s="191">
        <v>213.17500000000001</v>
      </c>
      <c r="R18" s="191">
        <v>307.15699999999998</v>
      </c>
      <c r="S18" s="191">
        <v>132.33600000000001</v>
      </c>
      <c r="T18" s="191">
        <v>152.73099999999999</v>
      </c>
      <c r="U18" s="191">
        <v>268.89</v>
      </c>
      <c r="V18" s="191">
        <v>110.80800000000001</v>
      </c>
      <c r="W18" s="191">
        <v>151.05699999999999</v>
      </c>
      <c r="X18" s="191">
        <v>109.053</v>
      </c>
      <c r="Y18" s="191">
        <v>158.16</v>
      </c>
      <c r="Z18" s="191">
        <v>52.697000000000003</v>
      </c>
      <c r="AA18" s="191">
        <v>96.545000000000002</v>
      </c>
      <c r="AB18" s="191">
        <v>65.66</v>
      </c>
      <c r="AC18" s="191">
        <v>99.518000000000001</v>
      </c>
      <c r="AD18" s="191">
        <v>192.27799999999999</v>
      </c>
      <c r="AE18" s="191">
        <v>63.454999999999998</v>
      </c>
      <c r="AF18" s="191">
        <v>209.22399999999999</v>
      </c>
      <c r="AG18" s="191">
        <v>71.021000000000001</v>
      </c>
      <c r="AH18" s="192">
        <v>66.256</v>
      </c>
    </row>
    <row r="19" spans="1:34" ht="15" x14ac:dyDescent="0.25">
      <c r="A19" s="145">
        <v>45413</v>
      </c>
      <c r="B19" s="279"/>
      <c r="C19" s="269">
        <v>190</v>
      </c>
      <c r="D19" s="274">
        <v>251</v>
      </c>
      <c r="E19" s="173">
        <v>318.411</v>
      </c>
      <c r="F19" s="173">
        <v>446.03399999999999</v>
      </c>
      <c r="G19" s="173">
        <v>297.56200000000001</v>
      </c>
      <c r="H19" s="191">
        <v>342.00900000000001</v>
      </c>
      <c r="I19" s="191">
        <v>204.74</v>
      </c>
      <c r="J19" s="191">
        <v>393.17500000000001</v>
      </c>
      <c r="K19" s="191">
        <v>256.245</v>
      </c>
      <c r="L19" s="191">
        <v>296.74900000000002</v>
      </c>
      <c r="M19" s="191">
        <v>185.59100000000001</v>
      </c>
      <c r="N19" s="191">
        <v>443.39100000000002</v>
      </c>
      <c r="O19" s="191">
        <v>60.33</v>
      </c>
      <c r="P19" s="191">
        <v>197.262</v>
      </c>
      <c r="Q19" s="191">
        <v>298.68299999999999</v>
      </c>
      <c r="R19" s="191">
        <v>532.71299999999997</v>
      </c>
      <c r="S19" s="191">
        <v>226.221</v>
      </c>
      <c r="T19" s="191">
        <v>286.839</v>
      </c>
      <c r="U19" s="191">
        <v>371.404</v>
      </c>
      <c r="V19" s="191">
        <v>372.13900000000001</v>
      </c>
      <c r="W19" s="191">
        <v>216.149</v>
      </c>
      <c r="X19" s="191">
        <v>193.226</v>
      </c>
      <c r="Y19" s="191">
        <v>206.059</v>
      </c>
      <c r="Z19" s="191">
        <v>139.089</v>
      </c>
      <c r="AA19" s="191">
        <v>204.79499999999999</v>
      </c>
      <c r="AB19" s="191">
        <v>179.44200000000001</v>
      </c>
      <c r="AC19" s="191">
        <v>200.05199999999999</v>
      </c>
      <c r="AD19" s="191">
        <v>234.45500000000001</v>
      </c>
      <c r="AE19" s="191">
        <v>126.443</v>
      </c>
      <c r="AF19" s="191">
        <v>323.38600000000002</v>
      </c>
      <c r="AG19" s="191">
        <v>178.73400000000001</v>
      </c>
      <c r="AH19" s="192">
        <v>187.80600000000001</v>
      </c>
    </row>
    <row r="20" spans="1:34" ht="15" x14ac:dyDescent="0.25">
      <c r="A20" s="145">
        <v>45444</v>
      </c>
      <c r="B20" s="279"/>
      <c r="C20" s="269">
        <v>102</v>
      </c>
      <c r="D20" s="274">
        <v>187</v>
      </c>
      <c r="E20" s="173">
        <v>144.09</v>
      </c>
      <c r="F20" s="173">
        <v>348.24</v>
      </c>
      <c r="G20" s="173">
        <v>205.768</v>
      </c>
      <c r="H20" s="191">
        <v>434.649</v>
      </c>
      <c r="I20" s="191">
        <v>66.027000000000001</v>
      </c>
      <c r="J20" s="191">
        <v>371.96600000000001</v>
      </c>
      <c r="K20" s="191">
        <v>163.10599999999999</v>
      </c>
      <c r="L20" s="191">
        <v>304.029</v>
      </c>
      <c r="M20" s="191">
        <v>48.878999999999998</v>
      </c>
      <c r="N20" s="191">
        <v>197.72300000000001</v>
      </c>
      <c r="O20" s="191">
        <v>16.815999999999999</v>
      </c>
      <c r="P20" s="191">
        <v>104.337</v>
      </c>
      <c r="Q20" s="191">
        <v>132.602</v>
      </c>
      <c r="R20" s="191">
        <v>360.827</v>
      </c>
      <c r="S20" s="191">
        <v>71.082999999999998</v>
      </c>
      <c r="T20" s="191">
        <v>159.416</v>
      </c>
      <c r="U20" s="191">
        <v>337.43299999999999</v>
      </c>
      <c r="V20" s="191">
        <v>155.70400000000001</v>
      </c>
      <c r="W20" s="191">
        <v>211.68100000000001</v>
      </c>
      <c r="X20" s="191">
        <v>238.358</v>
      </c>
      <c r="Y20" s="191">
        <v>63.354999999999997</v>
      </c>
      <c r="Z20" s="191">
        <v>79.233999999999995</v>
      </c>
      <c r="AA20" s="191">
        <v>165.02</v>
      </c>
      <c r="AB20" s="191">
        <v>223.07</v>
      </c>
      <c r="AC20" s="191">
        <v>220.9</v>
      </c>
      <c r="AD20" s="191">
        <v>219.94399999999999</v>
      </c>
      <c r="AE20" s="191">
        <v>29.140999999999998</v>
      </c>
      <c r="AF20" s="191">
        <v>388.911</v>
      </c>
      <c r="AG20" s="191">
        <v>65.171000000000006</v>
      </c>
      <c r="AH20" s="192">
        <v>259.52999999999997</v>
      </c>
    </row>
    <row r="21" spans="1:34" ht="15" x14ac:dyDescent="0.25">
      <c r="A21" s="145">
        <v>45474</v>
      </c>
      <c r="B21" s="279"/>
      <c r="C21" s="269">
        <v>9</v>
      </c>
      <c r="D21" s="274">
        <v>33</v>
      </c>
      <c r="E21" s="173">
        <v>51.521000000000001</v>
      </c>
      <c r="F21" s="173">
        <v>94.936000000000007</v>
      </c>
      <c r="G21" s="173">
        <v>17.814</v>
      </c>
      <c r="H21" s="191">
        <v>252.49799999999999</v>
      </c>
      <c r="I21" s="191">
        <v>9.6479999999999997</v>
      </c>
      <c r="J21" s="191">
        <v>91.004000000000005</v>
      </c>
      <c r="K21" s="191">
        <v>70.034999999999997</v>
      </c>
      <c r="L21" s="191">
        <v>172.14500000000001</v>
      </c>
      <c r="M21" s="191">
        <v>-8.0619999999999994</v>
      </c>
      <c r="N21" s="191">
        <v>30.277999999999999</v>
      </c>
      <c r="O21" s="191">
        <v>17.902999999999999</v>
      </c>
      <c r="P21" s="191">
        <v>-3.9319999999999999</v>
      </c>
      <c r="Q21" s="191">
        <v>24.768000000000001</v>
      </c>
      <c r="R21" s="191">
        <v>100.986</v>
      </c>
      <c r="S21" s="191">
        <v>24.818000000000001</v>
      </c>
      <c r="T21" s="191">
        <v>23.817</v>
      </c>
      <c r="U21" s="191">
        <v>87.730999999999995</v>
      </c>
      <c r="V21" s="191">
        <v>30.123000000000001</v>
      </c>
      <c r="W21" s="191">
        <v>30.324000000000002</v>
      </c>
      <c r="X21" s="191">
        <v>51.978999999999999</v>
      </c>
      <c r="Y21" s="191">
        <v>6.1340000000000003</v>
      </c>
      <c r="Z21" s="191">
        <v>26.053999999999998</v>
      </c>
      <c r="AA21" s="191">
        <v>14.499000000000001</v>
      </c>
      <c r="AB21" s="191">
        <v>32.921999999999997</v>
      </c>
      <c r="AC21" s="191">
        <v>23.428000000000001</v>
      </c>
      <c r="AD21" s="191">
        <v>33.744</v>
      </c>
      <c r="AE21" s="191">
        <v>18.16</v>
      </c>
      <c r="AF21" s="191">
        <v>129.893</v>
      </c>
      <c r="AG21" s="191">
        <v>1.2769999999999999</v>
      </c>
      <c r="AH21" s="192">
        <v>97.004999999999995</v>
      </c>
    </row>
    <row r="22" spans="1:34" ht="15" x14ac:dyDescent="0.25">
      <c r="A22" s="145">
        <v>45505</v>
      </c>
      <c r="B22" s="279"/>
      <c r="C22" s="269">
        <v>2</v>
      </c>
      <c r="D22" s="274">
        <v>24</v>
      </c>
      <c r="E22" s="173">
        <v>60.55</v>
      </c>
      <c r="F22" s="173">
        <v>83.855999999999995</v>
      </c>
      <c r="G22" s="173">
        <v>7.8529999999999998</v>
      </c>
      <c r="H22" s="191">
        <v>76.44</v>
      </c>
      <c r="I22" s="191">
        <v>-2.879</v>
      </c>
      <c r="J22" s="191">
        <v>71.412999999999997</v>
      </c>
      <c r="K22" s="191">
        <v>21.259</v>
      </c>
      <c r="L22" s="191">
        <v>125.27500000000001</v>
      </c>
      <c r="M22" s="191">
        <v>-4.8499999999999996</v>
      </c>
      <c r="N22" s="191">
        <v>42.393000000000001</v>
      </c>
      <c r="O22" s="191">
        <v>17.629000000000001</v>
      </c>
      <c r="P22" s="191">
        <v>8.577</v>
      </c>
      <c r="Q22" s="191">
        <v>0.38700000000000001</v>
      </c>
      <c r="R22" s="191">
        <v>35.259</v>
      </c>
      <c r="S22" s="191">
        <v>33.637999999999998</v>
      </c>
      <c r="T22" s="191">
        <v>43.26</v>
      </c>
      <c r="U22" s="191">
        <v>36.715000000000003</v>
      </c>
      <c r="V22" s="191">
        <v>-2.5209999999999999</v>
      </c>
      <c r="W22" s="191">
        <v>35.389000000000003</v>
      </c>
      <c r="X22" s="191">
        <v>9.6769999999999996</v>
      </c>
      <c r="Y22" s="191">
        <v>-7.5860000000000003</v>
      </c>
      <c r="Z22" s="191">
        <v>39.478999999999999</v>
      </c>
      <c r="AA22" s="191">
        <v>9.157</v>
      </c>
      <c r="AB22" s="191">
        <v>5.0609999999999999</v>
      </c>
      <c r="AC22" s="191">
        <v>28.367999999999999</v>
      </c>
      <c r="AD22" s="191">
        <v>23.021999999999998</v>
      </c>
      <c r="AE22" s="191">
        <v>15.819000000000001</v>
      </c>
      <c r="AF22" s="191">
        <v>36.006999999999998</v>
      </c>
      <c r="AG22" s="191">
        <v>4.923</v>
      </c>
      <c r="AH22" s="192">
        <v>37.822000000000003</v>
      </c>
    </row>
    <row r="23" spans="1:34" ht="15" x14ac:dyDescent="0.25">
      <c r="A23" s="145">
        <v>45536</v>
      </c>
      <c r="B23" s="279"/>
      <c r="C23" s="269">
        <v>13</v>
      </c>
      <c r="D23" s="274">
        <v>31</v>
      </c>
      <c r="E23" s="173">
        <v>39.652999999999999</v>
      </c>
      <c r="F23" s="173">
        <v>83.772000000000006</v>
      </c>
      <c r="G23" s="173">
        <v>52.557000000000002</v>
      </c>
      <c r="H23" s="191">
        <v>40.478999999999999</v>
      </c>
      <c r="I23" s="191">
        <v>22.523</v>
      </c>
      <c r="J23" s="191">
        <v>86.117000000000004</v>
      </c>
      <c r="K23" s="191">
        <v>12.523</v>
      </c>
      <c r="L23" s="191">
        <v>77.853999999999999</v>
      </c>
      <c r="M23" s="191">
        <v>17.875</v>
      </c>
      <c r="N23" s="191">
        <v>9.7149999999999999</v>
      </c>
      <c r="O23" s="191">
        <v>27.905999999999999</v>
      </c>
      <c r="P23" s="191">
        <v>51.932000000000002</v>
      </c>
      <c r="Q23" s="191">
        <v>57.628999999999998</v>
      </c>
      <c r="R23" s="191">
        <v>21.911000000000001</v>
      </c>
      <c r="S23" s="191">
        <v>42.128999999999998</v>
      </c>
      <c r="T23" s="191">
        <v>34.503999999999998</v>
      </c>
      <c r="U23" s="191">
        <v>37.396000000000001</v>
      </c>
      <c r="V23" s="191">
        <v>9.0679999999999996</v>
      </c>
      <c r="W23" s="191">
        <v>42.284999999999997</v>
      </c>
      <c r="X23" s="191">
        <v>14.525</v>
      </c>
      <c r="Y23" s="191">
        <v>17.16</v>
      </c>
      <c r="Z23" s="191">
        <v>99.506</v>
      </c>
      <c r="AA23" s="191">
        <v>20.545999999999999</v>
      </c>
      <c r="AB23" s="191">
        <v>9.1170000000000009</v>
      </c>
      <c r="AC23" s="191">
        <v>11.797000000000001</v>
      </c>
      <c r="AD23" s="191">
        <v>15.988</v>
      </c>
      <c r="AE23" s="191">
        <v>14.923999999999999</v>
      </c>
      <c r="AF23" s="191">
        <v>9.4309999999999992</v>
      </c>
      <c r="AG23" s="191">
        <v>21.721</v>
      </c>
      <c r="AH23" s="192">
        <v>67.337999999999994</v>
      </c>
    </row>
    <row r="24" spans="1:34" ht="15" x14ac:dyDescent="0.25">
      <c r="A24" s="145">
        <v>45566</v>
      </c>
      <c r="B24" s="279"/>
      <c r="C24" s="269">
        <v>21</v>
      </c>
      <c r="D24" s="274">
        <v>35</v>
      </c>
      <c r="E24" s="173">
        <v>20.588000000000001</v>
      </c>
      <c r="F24" s="173">
        <v>36.170999999999999</v>
      </c>
      <c r="G24" s="173">
        <v>47.631999999999998</v>
      </c>
      <c r="H24" s="191">
        <v>34.773000000000003</v>
      </c>
      <c r="I24" s="191">
        <v>34.463000000000001</v>
      </c>
      <c r="J24" s="191">
        <v>102.34</v>
      </c>
      <c r="K24" s="191">
        <v>49.655000000000001</v>
      </c>
      <c r="L24" s="191">
        <v>27.449000000000002</v>
      </c>
      <c r="M24" s="191">
        <v>34.877000000000002</v>
      </c>
      <c r="N24" s="191">
        <v>14.532</v>
      </c>
      <c r="O24" s="191">
        <v>29.626000000000001</v>
      </c>
      <c r="P24" s="191">
        <v>22.800999999999998</v>
      </c>
      <c r="Q24" s="191">
        <v>68.349999999999994</v>
      </c>
      <c r="R24" s="191">
        <v>80.911000000000001</v>
      </c>
      <c r="S24" s="191">
        <v>126.883</v>
      </c>
      <c r="T24" s="191">
        <v>51.073999999999998</v>
      </c>
      <c r="U24" s="191">
        <v>31.64</v>
      </c>
      <c r="V24" s="191">
        <v>23.704999999999998</v>
      </c>
      <c r="W24" s="191">
        <v>34.451999999999998</v>
      </c>
      <c r="X24" s="191">
        <v>64.504999999999995</v>
      </c>
      <c r="Y24" s="191">
        <v>15.862</v>
      </c>
      <c r="Z24" s="191">
        <v>55.185000000000002</v>
      </c>
      <c r="AA24" s="191">
        <v>52.47</v>
      </c>
      <c r="AB24" s="191">
        <v>25.61</v>
      </c>
      <c r="AC24" s="191">
        <v>20.948</v>
      </c>
      <c r="AD24" s="191">
        <v>47.146000000000001</v>
      </c>
      <c r="AE24" s="191">
        <v>22.9</v>
      </c>
      <c r="AF24" s="191">
        <v>15.78</v>
      </c>
      <c r="AG24" s="191">
        <v>22.521000000000001</v>
      </c>
      <c r="AH24" s="192">
        <v>22.803999999999998</v>
      </c>
    </row>
    <row r="25" spans="1:34" ht="15" x14ac:dyDescent="0.25">
      <c r="A25" s="145">
        <v>45597</v>
      </c>
      <c r="B25" s="279"/>
      <c r="C25" s="269">
        <v>24</v>
      </c>
      <c r="D25" s="274">
        <v>30</v>
      </c>
      <c r="E25" s="173">
        <v>25.957000000000001</v>
      </c>
      <c r="F25" s="173">
        <v>32.734999999999999</v>
      </c>
      <c r="G25" s="173">
        <v>43.005000000000003</v>
      </c>
      <c r="H25" s="191">
        <v>31.501000000000001</v>
      </c>
      <c r="I25" s="191">
        <v>38.93</v>
      </c>
      <c r="J25" s="191">
        <v>47.185000000000002</v>
      </c>
      <c r="K25" s="191">
        <v>63.286000000000001</v>
      </c>
      <c r="L25" s="191">
        <v>23.27</v>
      </c>
      <c r="M25" s="191">
        <v>28.007000000000001</v>
      </c>
      <c r="N25" s="191">
        <v>21.498999999999999</v>
      </c>
      <c r="O25" s="191">
        <v>28.509</v>
      </c>
      <c r="P25" s="191">
        <v>26.274999999999999</v>
      </c>
      <c r="Q25" s="191">
        <v>47.857999999999997</v>
      </c>
      <c r="R25" s="191">
        <v>45.494999999999997</v>
      </c>
      <c r="S25" s="191">
        <v>48.290999999999997</v>
      </c>
      <c r="T25" s="191">
        <v>26.995999999999999</v>
      </c>
      <c r="U25" s="191">
        <v>38.012999999999998</v>
      </c>
      <c r="V25" s="191">
        <v>26.637</v>
      </c>
      <c r="W25" s="191">
        <v>29.904</v>
      </c>
      <c r="X25" s="191">
        <v>35.118000000000002</v>
      </c>
      <c r="Y25" s="191">
        <v>16.739000000000001</v>
      </c>
      <c r="Z25" s="191">
        <v>32.465000000000003</v>
      </c>
      <c r="AA25" s="191">
        <v>30.606000000000002</v>
      </c>
      <c r="AB25" s="191">
        <v>30.007000000000001</v>
      </c>
      <c r="AC25" s="191">
        <v>23.669</v>
      </c>
      <c r="AD25" s="191">
        <v>30.361999999999998</v>
      </c>
      <c r="AE25" s="191">
        <v>17.117000000000001</v>
      </c>
      <c r="AF25" s="191">
        <v>23.783999999999999</v>
      </c>
      <c r="AG25" s="191">
        <v>28.326000000000001</v>
      </c>
      <c r="AH25" s="192">
        <v>28.305</v>
      </c>
    </row>
    <row r="26" spans="1:34" ht="15" x14ac:dyDescent="0.25">
      <c r="A26" s="145">
        <v>45627</v>
      </c>
      <c r="B26" s="279"/>
      <c r="C26" s="269">
        <v>24</v>
      </c>
      <c r="D26" s="274">
        <v>24</v>
      </c>
      <c r="E26" s="173">
        <v>22.43</v>
      </c>
      <c r="F26" s="173">
        <v>28.4</v>
      </c>
      <c r="G26" s="173">
        <v>29.257999999999999</v>
      </c>
      <c r="H26" s="191">
        <v>27.524000000000001</v>
      </c>
      <c r="I26" s="191">
        <v>30.771999999999998</v>
      </c>
      <c r="J26" s="191">
        <v>33.637</v>
      </c>
      <c r="K26" s="191">
        <v>37.241</v>
      </c>
      <c r="L26" s="191">
        <v>20.600999999999999</v>
      </c>
      <c r="M26" s="191">
        <v>21.152999999999999</v>
      </c>
      <c r="N26" s="191">
        <v>20.777999999999999</v>
      </c>
      <c r="O26" s="191">
        <v>18.219000000000001</v>
      </c>
      <c r="P26" s="191">
        <v>24.289000000000001</v>
      </c>
      <c r="Q26" s="191">
        <v>33.838000000000001</v>
      </c>
      <c r="R26" s="191">
        <v>30.088999999999999</v>
      </c>
      <c r="S26" s="191">
        <v>28.550999999999998</v>
      </c>
      <c r="T26" s="191">
        <v>44.793999999999997</v>
      </c>
      <c r="U26" s="191">
        <v>29.655000000000001</v>
      </c>
      <c r="V26" s="191">
        <v>19.484000000000002</v>
      </c>
      <c r="W26" s="191">
        <v>26.632999999999999</v>
      </c>
      <c r="X26" s="191">
        <v>24.640999999999998</v>
      </c>
      <c r="Y26" s="191">
        <v>16.266999999999999</v>
      </c>
      <c r="Z26" s="191">
        <v>25.13</v>
      </c>
      <c r="AA26" s="191">
        <v>23.033999999999999</v>
      </c>
      <c r="AB26" s="191">
        <v>22.626000000000001</v>
      </c>
      <c r="AC26" s="191">
        <v>26.75</v>
      </c>
      <c r="AD26" s="191">
        <v>27.042000000000002</v>
      </c>
      <c r="AE26" s="191">
        <v>13.824</v>
      </c>
      <c r="AF26" s="191">
        <v>26.356999999999999</v>
      </c>
      <c r="AG26" s="191">
        <v>22.18</v>
      </c>
      <c r="AH26" s="192">
        <v>24.843</v>
      </c>
    </row>
    <row r="27" spans="1:34" ht="15" x14ac:dyDescent="0.25">
      <c r="A27" s="145">
        <v>45658</v>
      </c>
      <c r="B27" s="279"/>
      <c r="C27" s="269">
        <v>24</v>
      </c>
      <c r="D27" s="274">
        <v>22</v>
      </c>
      <c r="E27" s="173">
        <v>25.149000000000001</v>
      </c>
      <c r="F27" s="173">
        <v>27.6</v>
      </c>
      <c r="G27" s="173">
        <v>24.675000000000001</v>
      </c>
      <c r="H27" s="191">
        <v>24.931000000000001</v>
      </c>
      <c r="I27" s="191">
        <v>24.413</v>
      </c>
      <c r="J27" s="191">
        <v>30.794</v>
      </c>
      <c r="K27" s="191">
        <v>28.224</v>
      </c>
      <c r="L27" s="191">
        <v>23.015999999999998</v>
      </c>
      <c r="M27" s="191">
        <v>20.445</v>
      </c>
      <c r="N27" s="191">
        <v>19.835000000000001</v>
      </c>
      <c r="O27" s="191">
        <v>18.844999999999999</v>
      </c>
      <c r="P27" s="191">
        <v>20.172999999999998</v>
      </c>
      <c r="Q27" s="191">
        <v>42.719000000000001</v>
      </c>
      <c r="R27" s="191">
        <v>26.327999999999999</v>
      </c>
      <c r="S27" s="191">
        <v>24.579000000000001</v>
      </c>
      <c r="T27" s="191">
        <v>27.263000000000002</v>
      </c>
      <c r="U27" s="191">
        <v>27.03</v>
      </c>
      <c r="V27" s="191">
        <v>17.248999999999999</v>
      </c>
      <c r="W27" s="191">
        <v>22.48</v>
      </c>
      <c r="X27" s="191">
        <v>26.402000000000001</v>
      </c>
      <c r="Y27" s="191">
        <v>18.899999999999999</v>
      </c>
      <c r="Z27" s="191">
        <v>22.218</v>
      </c>
      <c r="AA27" s="191">
        <v>24.66</v>
      </c>
      <c r="AB27" s="191">
        <v>18.449000000000002</v>
      </c>
      <c r="AC27" s="191">
        <v>30.66</v>
      </c>
      <c r="AD27" s="191">
        <v>23.311</v>
      </c>
      <c r="AE27" s="191">
        <v>13.156000000000001</v>
      </c>
      <c r="AF27" s="191">
        <v>24.859000000000002</v>
      </c>
      <c r="AG27" s="191">
        <v>17.486999999999998</v>
      </c>
      <c r="AH27" s="192">
        <v>20.047999999999998</v>
      </c>
    </row>
    <row r="28" spans="1:34" ht="15" x14ac:dyDescent="0.25">
      <c r="A28" s="145">
        <v>45689</v>
      </c>
      <c r="B28" s="279"/>
      <c r="C28" s="269">
        <v>27</v>
      </c>
      <c r="D28" s="274">
        <v>29</v>
      </c>
      <c r="E28" s="173">
        <v>25.224</v>
      </c>
      <c r="F28" s="173">
        <v>26.071999999999999</v>
      </c>
      <c r="G28" s="173">
        <v>47.895000000000003</v>
      </c>
      <c r="H28" s="191">
        <v>36.005000000000003</v>
      </c>
      <c r="I28" s="191">
        <v>25.298999999999999</v>
      </c>
      <c r="J28" s="191">
        <v>27.931999999999999</v>
      </c>
      <c r="K28" s="191">
        <v>30.291</v>
      </c>
      <c r="L28" s="191">
        <v>25.574999999999999</v>
      </c>
      <c r="M28" s="191">
        <v>23.103000000000002</v>
      </c>
      <c r="N28" s="191">
        <v>18.863</v>
      </c>
      <c r="O28" s="191">
        <v>23.890999999999998</v>
      </c>
      <c r="P28" s="191">
        <v>23.347999999999999</v>
      </c>
      <c r="Q28" s="191">
        <v>52.167000000000002</v>
      </c>
      <c r="R28" s="191">
        <v>22.84</v>
      </c>
      <c r="S28" s="191">
        <v>36.634</v>
      </c>
      <c r="T28" s="191">
        <v>22.736999999999998</v>
      </c>
      <c r="U28" s="191">
        <v>34.895000000000003</v>
      </c>
      <c r="V28" s="191">
        <v>17.507000000000001</v>
      </c>
      <c r="W28" s="191">
        <v>24.221</v>
      </c>
      <c r="X28" s="191">
        <v>24.847999999999999</v>
      </c>
      <c r="Y28" s="191">
        <v>21.614999999999998</v>
      </c>
      <c r="Z28" s="191">
        <v>27.86</v>
      </c>
      <c r="AA28" s="191">
        <v>34.354999999999997</v>
      </c>
      <c r="AB28" s="191">
        <v>35.238999999999997</v>
      </c>
      <c r="AC28" s="191">
        <v>71.585999999999999</v>
      </c>
      <c r="AD28" s="191">
        <v>23.123999999999999</v>
      </c>
      <c r="AE28" s="191">
        <v>16.931000000000001</v>
      </c>
      <c r="AF28" s="191">
        <v>25.539000000000001</v>
      </c>
      <c r="AG28" s="191">
        <v>24.989000000000001</v>
      </c>
      <c r="AH28" s="192">
        <v>25.295999999999999</v>
      </c>
    </row>
    <row r="29" spans="1:34" ht="15" x14ac:dyDescent="0.25">
      <c r="A29" s="145">
        <v>45717</v>
      </c>
      <c r="B29" s="279"/>
      <c r="C29" s="269">
        <v>74</v>
      </c>
      <c r="D29" s="274">
        <v>92</v>
      </c>
      <c r="E29" s="173">
        <v>101.277</v>
      </c>
      <c r="F29" s="173">
        <v>75.055999999999997</v>
      </c>
      <c r="G29" s="173">
        <v>178.851</v>
      </c>
      <c r="H29" s="191">
        <v>45.448</v>
      </c>
      <c r="I29" s="191">
        <v>139.58500000000001</v>
      </c>
      <c r="J29" s="191">
        <v>73.87</v>
      </c>
      <c r="K29" s="191">
        <v>53.545999999999999</v>
      </c>
      <c r="L29" s="191">
        <v>47.697000000000003</v>
      </c>
      <c r="M29" s="191">
        <v>69.728999999999999</v>
      </c>
      <c r="N29" s="191">
        <v>28.715</v>
      </c>
      <c r="O29" s="191">
        <v>47.784999999999997</v>
      </c>
      <c r="P29" s="191">
        <v>97.665000000000006</v>
      </c>
      <c r="Q29" s="191">
        <v>114.629</v>
      </c>
      <c r="R29" s="191">
        <v>44.225999999999999</v>
      </c>
      <c r="S29" s="191">
        <v>127.84699999999999</v>
      </c>
      <c r="T29" s="191">
        <v>85.028000000000006</v>
      </c>
      <c r="U29" s="191">
        <v>74.763999999999996</v>
      </c>
      <c r="V29" s="191">
        <v>46.923000000000002</v>
      </c>
      <c r="W29" s="191">
        <v>56.75</v>
      </c>
      <c r="X29" s="191">
        <v>64.296999999999997</v>
      </c>
      <c r="Y29" s="191">
        <v>41.747</v>
      </c>
      <c r="Z29" s="191">
        <v>54.533999999999999</v>
      </c>
      <c r="AA29" s="191">
        <v>71.165999999999997</v>
      </c>
      <c r="AB29" s="191">
        <v>55.563000000000002</v>
      </c>
      <c r="AC29" s="191">
        <v>178.148</v>
      </c>
      <c r="AD29" s="191">
        <v>35.363999999999997</v>
      </c>
      <c r="AE29" s="191">
        <v>94.55</v>
      </c>
      <c r="AF29" s="191">
        <v>49.975000000000001</v>
      </c>
      <c r="AG29" s="191">
        <v>39.585000000000001</v>
      </c>
      <c r="AH29" s="192">
        <v>56.798000000000002</v>
      </c>
    </row>
    <row r="30" spans="1:34" ht="15" x14ac:dyDescent="0.25">
      <c r="A30" s="145">
        <v>45748</v>
      </c>
      <c r="B30" s="279"/>
      <c r="C30" s="269">
        <v>110</v>
      </c>
      <c r="D30" s="274">
        <v>147</v>
      </c>
      <c r="E30" s="173">
        <v>265.161</v>
      </c>
      <c r="F30" s="173">
        <v>169.52199999999999</v>
      </c>
      <c r="G30" s="173">
        <v>210.07300000000001</v>
      </c>
      <c r="H30" s="191">
        <v>87.349000000000004</v>
      </c>
      <c r="I30" s="191">
        <v>222.37200000000001</v>
      </c>
      <c r="J30" s="191">
        <v>143.59100000000001</v>
      </c>
      <c r="K30" s="191">
        <v>113.197</v>
      </c>
      <c r="L30" s="191">
        <v>119.38800000000001</v>
      </c>
      <c r="M30" s="191">
        <v>199.42400000000001</v>
      </c>
      <c r="N30" s="191">
        <v>60.195999999999998</v>
      </c>
      <c r="O30" s="191">
        <v>67.635999999999996</v>
      </c>
      <c r="P30" s="191">
        <v>202.751</v>
      </c>
      <c r="Q30" s="191">
        <v>312.82600000000002</v>
      </c>
      <c r="R30" s="191">
        <v>137.76599999999999</v>
      </c>
      <c r="S30" s="191">
        <v>148.43700000000001</v>
      </c>
      <c r="T30" s="191">
        <v>273.62</v>
      </c>
      <c r="U30" s="191">
        <v>122.553</v>
      </c>
      <c r="V30" s="191">
        <v>151.91499999999999</v>
      </c>
      <c r="W30" s="191">
        <v>110.47199999999999</v>
      </c>
      <c r="X30" s="191">
        <v>157.08699999999999</v>
      </c>
      <c r="Y30" s="191">
        <v>52.204999999999998</v>
      </c>
      <c r="Z30" s="191">
        <v>92.789000000000001</v>
      </c>
      <c r="AA30" s="191">
        <v>64.903999999999996</v>
      </c>
      <c r="AB30" s="191">
        <v>94.956999999999994</v>
      </c>
      <c r="AC30" s="191">
        <v>195.67599999999999</v>
      </c>
      <c r="AD30" s="191">
        <v>65.614999999999995</v>
      </c>
      <c r="AE30" s="191">
        <v>194.227</v>
      </c>
      <c r="AF30" s="191">
        <v>69.143000000000001</v>
      </c>
      <c r="AG30" s="191">
        <v>68.289000000000001</v>
      </c>
      <c r="AH30" s="192">
        <v>215.20500000000001</v>
      </c>
    </row>
    <row r="31" spans="1:34" ht="15" x14ac:dyDescent="0.25">
      <c r="A31" s="145">
        <v>45778</v>
      </c>
      <c r="B31" s="279"/>
      <c r="C31" s="269">
        <v>190</v>
      </c>
      <c r="D31" s="274">
        <v>251</v>
      </c>
      <c r="E31" s="173">
        <v>448.40600000000001</v>
      </c>
      <c r="F31" s="173">
        <v>297.85899999999998</v>
      </c>
      <c r="G31" s="173">
        <v>339.49599999999998</v>
      </c>
      <c r="H31" s="191">
        <v>206.892</v>
      </c>
      <c r="I31" s="191">
        <v>388.49400000000003</v>
      </c>
      <c r="J31" s="191">
        <v>257.93</v>
      </c>
      <c r="K31" s="191">
        <v>294.90699999999998</v>
      </c>
      <c r="L31" s="191">
        <v>185.56800000000001</v>
      </c>
      <c r="M31" s="191">
        <v>433.09399999999999</v>
      </c>
      <c r="N31" s="191">
        <v>61.24</v>
      </c>
      <c r="O31" s="191">
        <v>189.08</v>
      </c>
      <c r="P31" s="191">
        <v>293.58800000000002</v>
      </c>
      <c r="Q31" s="191">
        <v>535.87099999999998</v>
      </c>
      <c r="R31" s="191">
        <v>230.58799999999999</v>
      </c>
      <c r="S31" s="191">
        <v>284.435</v>
      </c>
      <c r="T31" s="191">
        <v>372.49700000000001</v>
      </c>
      <c r="U31" s="191">
        <v>381.50099999999998</v>
      </c>
      <c r="V31" s="191">
        <v>212.672</v>
      </c>
      <c r="W31" s="191">
        <v>194.46299999999999</v>
      </c>
      <c r="X31" s="191">
        <v>206.19</v>
      </c>
      <c r="Y31" s="191">
        <v>137.738</v>
      </c>
      <c r="Z31" s="191">
        <v>191.63800000000001</v>
      </c>
      <c r="AA31" s="191">
        <v>178.70099999999999</v>
      </c>
      <c r="AB31" s="191">
        <v>196.542</v>
      </c>
      <c r="AC31" s="191">
        <v>236.10400000000001</v>
      </c>
      <c r="AD31" s="191">
        <v>132.739</v>
      </c>
      <c r="AE31" s="191">
        <v>309.60399999999998</v>
      </c>
      <c r="AF31" s="191">
        <v>177.01400000000001</v>
      </c>
      <c r="AG31" s="191">
        <v>186.96299999999999</v>
      </c>
      <c r="AH31" s="192">
        <v>317.80200000000002</v>
      </c>
    </row>
    <row r="32" spans="1:34" ht="15" x14ac:dyDescent="0.25">
      <c r="A32" s="145">
        <v>45809</v>
      </c>
      <c r="B32" s="279"/>
      <c r="C32" s="269">
        <v>102</v>
      </c>
      <c r="D32" s="274">
        <v>187</v>
      </c>
      <c r="E32" s="173">
        <v>348.47899999999998</v>
      </c>
      <c r="F32" s="173">
        <v>213.851</v>
      </c>
      <c r="G32" s="173">
        <v>433.62400000000002</v>
      </c>
      <c r="H32" s="191">
        <v>67.08</v>
      </c>
      <c r="I32" s="191">
        <v>370.79300000000001</v>
      </c>
      <c r="J32" s="191">
        <v>170.43299999999999</v>
      </c>
      <c r="K32" s="191">
        <v>303.13299999999998</v>
      </c>
      <c r="L32" s="191">
        <v>49.16</v>
      </c>
      <c r="M32" s="191">
        <v>195.941</v>
      </c>
      <c r="N32" s="191">
        <v>16.722999999999999</v>
      </c>
      <c r="O32" s="191">
        <v>102.351</v>
      </c>
      <c r="P32" s="191">
        <v>131.227</v>
      </c>
      <c r="Q32" s="191">
        <v>361.03699999999998</v>
      </c>
      <c r="R32" s="191">
        <v>75.733000000000004</v>
      </c>
      <c r="S32" s="191">
        <v>158.38499999999999</v>
      </c>
      <c r="T32" s="191">
        <v>337.56</v>
      </c>
      <c r="U32" s="191">
        <v>160.11099999999999</v>
      </c>
      <c r="V32" s="191">
        <v>218.63300000000001</v>
      </c>
      <c r="W32" s="191">
        <v>239.06200000000001</v>
      </c>
      <c r="X32" s="191">
        <v>63.347999999999999</v>
      </c>
      <c r="Y32" s="191">
        <v>78.774000000000001</v>
      </c>
      <c r="Z32" s="191">
        <v>172.988</v>
      </c>
      <c r="AA32" s="191">
        <v>222.679</v>
      </c>
      <c r="AB32" s="191">
        <v>220.53200000000001</v>
      </c>
      <c r="AC32" s="191">
        <v>220.46100000000001</v>
      </c>
      <c r="AD32" s="191">
        <v>30.067</v>
      </c>
      <c r="AE32" s="191">
        <v>383.30900000000003</v>
      </c>
      <c r="AF32" s="191">
        <v>64.745999999999995</v>
      </c>
      <c r="AG32" s="191">
        <v>259.42</v>
      </c>
      <c r="AH32" s="192">
        <v>147.65299999999999</v>
      </c>
    </row>
    <row r="33" spans="1:34" ht="15" x14ac:dyDescent="0.25">
      <c r="A33" s="145">
        <v>45839</v>
      </c>
      <c r="B33" s="280"/>
      <c r="C33" s="270">
        <v>9</v>
      </c>
      <c r="D33" s="274">
        <v>33</v>
      </c>
      <c r="E33" s="173">
        <v>95.031999999999996</v>
      </c>
      <c r="F33" s="173">
        <v>21.753</v>
      </c>
      <c r="G33" s="173">
        <v>252.07400000000001</v>
      </c>
      <c r="H33" s="191">
        <v>10.433999999999999</v>
      </c>
      <c r="I33" s="191">
        <v>90.715999999999994</v>
      </c>
      <c r="J33" s="191">
        <v>72.991</v>
      </c>
      <c r="K33" s="191">
        <v>171.864</v>
      </c>
      <c r="L33" s="191">
        <v>-7.9649999999999999</v>
      </c>
      <c r="M33" s="191">
        <v>29.385999999999999</v>
      </c>
      <c r="N33" s="191">
        <v>18.21</v>
      </c>
      <c r="O33" s="191">
        <v>-4.3920000000000003</v>
      </c>
      <c r="P33" s="191">
        <v>23.698</v>
      </c>
      <c r="Q33" s="191">
        <v>100.871</v>
      </c>
      <c r="R33" s="191">
        <v>26.178999999999998</v>
      </c>
      <c r="S33" s="191">
        <v>23.067</v>
      </c>
      <c r="T33" s="191">
        <v>87.745000000000005</v>
      </c>
      <c r="U33" s="191">
        <v>33.271000000000001</v>
      </c>
      <c r="V33" s="191">
        <v>31.143999999999998</v>
      </c>
      <c r="W33" s="191">
        <v>52.597999999999999</v>
      </c>
      <c r="X33" s="191">
        <v>6.09</v>
      </c>
      <c r="Y33" s="191">
        <v>26.337</v>
      </c>
      <c r="Z33" s="191">
        <v>14.286</v>
      </c>
      <c r="AA33" s="191">
        <v>32.743000000000002</v>
      </c>
      <c r="AB33" s="191">
        <v>22.603999999999999</v>
      </c>
      <c r="AC33" s="191">
        <v>34.061999999999998</v>
      </c>
      <c r="AD33" s="191">
        <v>20.507000000000001</v>
      </c>
      <c r="AE33" s="191">
        <v>128.75800000000001</v>
      </c>
      <c r="AF33" s="191">
        <v>0.88600000000000001</v>
      </c>
      <c r="AG33" s="191">
        <v>97.798000000000002</v>
      </c>
      <c r="AH33" s="192">
        <v>51.362000000000002</v>
      </c>
    </row>
    <row r="34" spans="1:34" ht="15" x14ac:dyDescent="0.25">
      <c r="A34" s="145">
        <v>45870</v>
      </c>
      <c r="B34" s="279"/>
      <c r="C34" s="269">
        <v>2</v>
      </c>
      <c r="D34" s="274">
        <v>24</v>
      </c>
      <c r="E34" s="173">
        <v>83.995999999999995</v>
      </c>
      <c r="F34" s="173">
        <v>9.6850000000000005</v>
      </c>
      <c r="G34" s="173">
        <v>76.126000000000005</v>
      </c>
      <c r="H34" s="191">
        <v>-2.34</v>
      </c>
      <c r="I34" s="191">
        <v>71.16</v>
      </c>
      <c r="J34" s="191">
        <v>24.323</v>
      </c>
      <c r="K34" s="191">
        <v>125.07</v>
      </c>
      <c r="L34" s="191">
        <v>-4.7469999999999999</v>
      </c>
      <c r="M34" s="191">
        <v>41.173000000000002</v>
      </c>
      <c r="N34" s="191">
        <v>18.14</v>
      </c>
      <c r="O34" s="191">
        <v>14.73</v>
      </c>
      <c r="P34" s="191">
        <v>-0.60399999999999998</v>
      </c>
      <c r="Q34" s="191">
        <v>35.168999999999997</v>
      </c>
      <c r="R34" s="191">
        <v>37.04</v>
      </c>
      <c r="S34" s="191">
        <v>42.216999999999999</v>
      </c>
      <c r="T34" s="191">
        <v>36.658000000000001</v>
      </c>
      <c r="U34" s="191">
        <v>-0.45200000000000001</v>
      </c>
      <c r="V34" s="191">
        <v>34.795000000000002</v>
      </c>
      <c r="W34" s="191">
        <v>10.208</v>
      </c>
      <c r="X34" s="191">
        <v>-7.7359999999999998</v>
      </c>
      <c r="Y34" s="191">
        <v>39.293999999999997</v>
      </c>
      <c r="Z34" s="191">
        <v>9.5449999999999999</v>
      </c>
      <c r="AA34" s="191">
        <v>4.766</v>
      </c>
      <c r="AB34" s="191">
        <v>27.503</v>
      </c>
      <c r="AC34" s="191">
        <v>23.157</v>
      </c>
      <c r="AD34" s="191">
        <v>18.123000000000001</v>
      </c>
      <c r="AE34" s="191">
        <v>35.067999999999998</v>
      </c>
      <c r="AF34" s="191">
        <v>7.5810000000000004</v>
      </c>
      <c r="AG34" s="191">
        <v>38.954999999999998</v>
      </c>
      <c r="AH34" s="192">
        <v>59.277999999999999</v>
      </c>
    </row>
    <row r="35" spans="1:34" ht="15" x14ac:dyDescent="0.25">
      <c r="A35" s="145">
        <v>45901</v>
      </c>
      <c r="B35" s="279"/>
      <c r="C35" s="269">
        <v>13</v>
      </c>
      <c r="D35" s="274">
        <v>31</v>
      </c>
      <c r="E35" s="173">
        <v>83.706999999999994</v>
      </c>
      <c r="F35" s="173">
        <v>53.84</v>
      </c>
      <c r="G35" s="173">
        <v>39.924999999999997</v>
      </c>
      <c r="H35" s="191">
        <v>23.239000000000001</v>
      </c>
      <c r="I35" s="191">
        <v>85.665999999999997</v>
      </c>
      <c r="J35" s="191">
        <v>13.506</v>
      </c>
      <c r="K35" s="191">
        <v>77.405000000000001</v>
      </c>
      <c r="L35" s="191">
        <v>18.166</v>
      </c>
      <c r="M35" s="191">
        <v>8.5359999999999996</v>
      </c>
      <c r="N35" s="191">
        <v>27.766999999999999</v>
      </c>
      <c r="O35" s="191">
        <v>51.174999999999997</v>
      </c>
      <c r="P35" s="191">
        <v>56.048999999999999</v>
      </c>
      <c r="Q35" s="191">
        <v>21.555</v>
      </c>
      <c r="R35" s="191">
        <v>42.564999999999998</v>
      </c>
      <c r="S35" s="191">
        <v>33.433999999999997</v>
      </c>
      <c r="T35" s="191">
        <v>37</v>
      </c>
      <c r="U35" s="191">
        <v>11.2</v>
      </c>
      <c r="V35" s="191">
        <v>44.418999999999997</v>
      </c>
      <c r="W35" s="191">
        <v>14.728</v>
      </c>
      <c r="X35" s="191">
        <v>20.221</v>
      </c>
      <c r="Y35" s="191">
        <v>98.944999999999993</v>
      </c>
      <c r="Z35" s="191">
        <v>16.289000000000001</v>
      </c>
      <c r="AA35" s="191">
        <v>8.5259999999999998</v>
      </c>
      <c r="AB35" s="191">
        <v>12.108000000000001</v>
      </c>
      <c r="AC35" s="191">
        <v>16.138000000000002</v>
      </c>
      <c r="AD35" s="191">
        <v>17.079999999999998</v>
      </c>
      <c r="AE35" s="191">
        <v>8.4260000000000002</v>
      </c>
      <c r="AF35" s="191">
        <v>21.611000000000001</v>
      </c>
      <c r="AG35" s="191">
        <v>68.504000000000005</v>
      </c>
      <c r="AH35" s="192">
        <v>40.615000000000002</v>
      </c>
    </row>
    <row r="36" spans="1:34" ht="15" x14ac:dyDescent="0.25">
      <c r="A36" s="145">
        <v>45931</v>
      </c>
      <c r="B36" s="279"/>
      <c r="C36" s="291">
        <v>21</v>
      </c>
      <c r="D36" s="276">
        <v>35</v>
      </c>
      <c r="E36" s="191">
        <v>36.246000000000002</v>
      </c>
      <c r="F36" s="191">
        <v>49.439</v>
      </c>
      <c r="G36" s="191">
        <v>34.612000000000002</v>
      </c>
      <c r="H36" s="191">
        <v>34.951000000000001</v>
      </c>
      <c r="I36" s="191">
        <v>102.226</v>
      </c>
      <c r="J36" s="191">
        <v>48.000999999999998</v>
      </c>
      <c r="K36" s="191">
        <v>27.216000000000001</v>
      </c>
      <c r="L36" s="191">
        <v>35.04</v>
      </c>
      <c r="M36" s="191">
        <v>13.731</v>
      </c>
      <c r="N36" s="191">
        <v>30.367999999999999</v>
      </c>
      <c r="O36" s="191">
        <v>22.507000000000001</v>
      </c>
      <c r="P36" s="191">
        <v>67.385000000000005</v>
      </c>
      <c r="Q36" s="191">
        <v>81.006</v>
      </c>
      <c r="R36" s="191">
        <v>130.14500000000001</v>
      </c>
      <c r="S36" s="191">
        <v>50.366</v>
      </c>
      <c r="T36" s="191">
        <v>31.436</v>
      </c>
      <c r="U36" s="191">
        <v>25.846</v>
      </c>
      <c r="V36" s="191">
        <v>34.847999999999999</v>
      </c>
      <c r="W36" s="191">
        <v>65.096000000000004</v>
      </c>
      <c r="X36" s="191">
        <v>15.907</v>
      </c>
      <c r="Y36" s="191">
        <v>54.904000000000003</v>
      </c>
      <c r="Z36" s="191">
        <v>55.322000000000003</v>
      </c>
      <c r="AA36" s="191">
        <v>25.34</v>
      </c>
      <c r="AB36" s="191">
        <v>20.492000000000001</v>
      </c>
      <c r="AC36" s="191">
        <v>47.325000000000003</v>
      </c>
      <c r="AD36" s="191">
        <v>24.65</v>
      </c>
      <c r="AE36" s="192">
        <v>15.249000000000001</v>
      </c>
      <c r="AF36" s="191">
        <v>22.263000000000002</v>
      </c>
      <c r="AG36" s="191">
        <v>23.702000000000002</v>
      </c>
      <c r="AH36" s="191">
        <v>20.462</v>
      </c>
    </row>
    <row r="37" spans="1:34" ht="15" x14ac:dyDescent="0.25">
      <c r="A37" s="145">
        <v>45962</v>
      </c>
      <c r="B37" s="281"/>
      <c r="C37" s="271">
        <v>24</v>
      </c>
      <c r="D37" s="276">
        <v>30</v>
      </c>
      <c r="E37" s="191">
        <v>32.831000000000003</v>
      </c>
      <c r="F37" s="191">
        <v>45.796999999999997</v>
      </c>
      <c r="G37" s="191">
        <v>31.318000000000001</v>
      </c>
      <c r="H37" s="191">
        <v>39.832000000000001</v>
      </c>
      <c r="I37" s="191">
        <v>47.097000000000001</v>
      </c>
      <c r="J37" s="191">
        <v>68.537999999999997</v>
      </c>
      <c r="K37" s="191">
        <v>23.181999999999999</v>
      </c>
      <c r="L37" s="191">
        <v>28.196000000000002</v>
      </c>
      <c r="M37" s="191">
        <v>20.952999999999999</v>
      </c>
      <c r="N37" s="191">
        <v>29.555</v>
      </c>
      <c r="O37" s="191">
        <v>26</v>
      </c>
      <c r="P37" s="191">
        <v>47.024000000000001</v>
      </c>
      <c r="Q37" s="191">
        <v>45.527000000000001</v>
      </c>
      <c r="R37" s="191">
        <v>51.607999999999997</v>
      </c>
      <c r="S37" s="191">
        <v>26.52</v>
      </c>
      <c r="T37" s="191">
        <v>38.006</v>
      </c>
      <c r="U37" s="191">
        <v>28.908999999999999</v>
      </c>
      <c r="V37" s="191">
        <v>30.652999999999999</v>
      </c>
      <c r="W37" s="191">
        <v>35.552</v>
      </c>
      <c r="X37" s="191">
        <v>16.748999999999999</v>
      </c>
      <c r="Y37" s="191">
        <v>32.276000000000003</v>
      </c>
      <c r="Z37" s="191">
        <v>30.907</v>
      </c>
      <c r="AA37" s="191">
        <v>29.832000000000001</v>
      </c>
      <c r="AB37" s="191">
        <v>23.161999999999999</v>
      </c>
      <c r="AC37" s="191">
        <v>30.52</v>
      </c>
      <c r="AD37" s="191">
        <v>19.876999999999999</v>
      </c>
      <c r="AE37" s="192">
        <v>23.349</v>
      </c>
      <c r="AF37" s="191">
        <v>28.036999999999999</v>
      </c>
      <c r="AG37" s="191">
        <v>29.248000000000001</v>
      </c>
      <c r="AH37" s="191">
        <v>25.968</v>
      </c>
    </row>
    <row r="38" spans="1:34" ht="15" x14ac:dyDescent="0.25">
      <c r="A38" s="145">
        <v>45992</v>
      </c>
      <c r="B38" s="281"/>
      <c r="C38" s="271">
        <v>24</v>
      </c>
      <c r="D38" s="276">
        <v>24</v>
      </c>
      <c r="E38" s="191">
        <v>28.631</v>
      </c>
      <c r="F38" s="191">
        <v>31.173999999999999</v>
      </c>
      <c r="G38" s="191">
        <v>27.451000000000001</v>
      </c>
      <c r="H38" s="191">
        <v>31.693999999999999</v>
      </c>
      <c r="I38" s="191">
        <v>33.691000000000003</v>
      </c>
      <c r="J38" s="191">
        <v>39.860999999999997</v>
      </c>
      <c r="K38" s="191">
        <v>20.609000000000002</v>
      </c>
      <c r="L38" s="191">
        <v>21.422999999999998</v>
      </c>
      <c r="M38" s="191">
        <v>20.312999999999999</v>
      </c>
      <c r="N38" s="191">
        <v>19.081</v>
      </c>
      <c r="O38" s="191">
        <v>24.065000000000001</v>
      </c>
      <c r="P38" s="191">
        <v>33.158000000000001</v>
      </c>
      <c r="Q38" s="191">
        <v>30.206</v>
      </c>
      <c r="R38" s="191">
        <v>30.541</v>
      </c>
      <c r="S38" s="191">
        <v>44.277000000000001</v>
      </c>
      <c r="T38" s="191">
        <v>29.747</v>
      </c>
      <c r="U38" s="191">
        <v>21.806999999999999</v>
      </c>
      <c r="V38" s="191">
        <v>27.042000000000002</v>
      </c>
      <c r="W38" s="191">
        <v>25.138999999999999</v>
      </c>
      <c r="X38" s="191">
        <v>16.309999999999999</v>
      </c>
      <c r="Y38" s="191">
        <v>25.016999999999999</v>
      </c>
      <c r="Z38" s="191">
        <v>23.206</v>
      </c>
      <c r="AA38" s="191">
        <v>22.552</v>
      </c>
      <c r="AB38" s="191">
        <v>26.305</v>
      </c>
      <c r="AC38" s="191">
        <v>27.268999999999998</v>
      </c>
      <c r="AD38" s="191">
        <v>16.045999999999999</v>
      </c>
      <c r="AE38" s="192">
        <v>25.960999999999999</v>
      </c>
      <c r="AF38" s="191">
        <v>21.946999999999999</v>
      </c>
      <c r="AG38" s="191">
        <v>25.841000000000001</v>
      </c>
      <c r="AH38" s="191">
        <v>22.314</v>
      </c>
    </row>
    <row r="39" spans="1:34" ht="15" x14ac:dyDescent="0.25">
      <c r="A39" s="145">
        <v>46023</v>
      </c>
      <c r="B39" s="281"/>
      <c r="C39" s="271">
        <v>24</v>
      </c>
      <c r="D39" s="276">
        <v>22</v>
      </c>
      <c r="E39" s="191">
        <v>27.841000000000001</v>
      </c>
      <c r="F39" s="191">
        <v>26.524999999999999</v>
      </c>
      <c r="G39" s="191">
        <v>24.861000000000001</v>
      </c>
      <c r="H39" s="191">
        <v>25.231000000000002</v>
      </c>
      <c r="I39" s="191">
        <v>30.867000000000001</v>
      </c>
      <c r="J39" s="191">
        <v>29.632000000000001</v>
      </c>
      <c r="K39" s="191">
        <v>23.036999999999999</v>
      </c>
      <c r="L39" s="191">
        <v>20.728999999999999</v>
      </c>
      <c r="M39" s="191">
        <v>19.388000000000002</v>
      </c>
      <c r="N39" s="191">
        <v>19.245999999999999</v>
      </c>
      <c r="O39" s="191">
        <v>19.959</v>
      </c>
      <c r="P39" s="191">
        <v>41.884999999999998</v>
      </c>
      <c r="Q39" s="191">
        <v>26.440999999999999</v>
      </c>
      <c r="R39" s="191">
        <v>26.178000000000001</v>
      </c>
      <c r="S39" s="191">
        <v>26.821000000000002</v>
      </c>
      <c r="T39" s="191">
        <v>27.129000000000001</v>
      </c>
      <c r="U39" s="191">
        <v>19.47</v>
      </c>
      <c r="V39" s="191">
        <v>22.791</v>
      </c>
      <c r="W39" s="191">
        <v>26.968</v>
      </c>
      <c r="X39" s="191">
        <v>18.963999999999999</v>
      </c>
      <c r="Y39" s="191">
        <v>22.114999999999998</v>
      </c>
      <c r="Z39" s="191">
        <v>23.375</v>
      </c>
      <c r="AA39" s="191">
        <v>18.39</v>
      </c>
      <c r="AB39" s="191">
        <v>30.22</v>
      </c>
      <c r="AC39" s="191">
        <v>23.527000000000001</v>
      </c>
      <c r="AD39" s="191">
        <v>15.154999999999999</v>
      </c>
      <c r="AE39" s="192">
        <v>24.477</v>
      </c>
      <c r="AF39" s="191">
        <v>17.289000000000001</v>
      </c>
      <c r="AG39" s="191">
        <v>20.901</v>
      </c>
      <c r="AH39" s="191">
        <v>25.039000000000001</v>
      </c>
    </row>
    <row r="40" spans="1:34" ht="15" x14ac:dyDescent="0.25">
      <c r="A40" s="145">
        <v>46054</v>
      </c>
      <c r="B40" s="281"/>
      <c r="C40" s="271">
        <v>27</v>
      </c>
      <c r="D40" s="276">
        <v>29</v>
      </c>
      <c r="E40" s="191">
        <v>26.289000000000001</v>
      </c>
      <c r="F40" s="191">
        <v>48.284999999999997</v>
      </c>
      <c r="G40" s="191">
        <v>35.935000000000002</v>
      </c>
      <c r="H40" s="191">
        <v>26.097000000000001</v>
      </c>
      <c r="I40" s="191">
        <v>28.004000000000001</v>
      </c>
      <c r="J40" s="191">
        <v>31.472999999999999</v>
      </c>
      <c r="K40" s="191">
        <v>25.611999999999998</v>
      </c>
      <c r="L40" s="191">
        <v>23.417999999999999</v>
      </c>
      <c r="M40" s="191">
        <v>18.463000000000001</v>
      </c>
      <c r="N40" s="191">
        <v>24.483000000000001</v>
      </c>
      <c r="O40" s="191">
        <v>23.164000000000001</v>
      </c>
      <c r="P40" s="191">
        <v>51.389000000000003</v>
      </c>
      <c r="Q40" s="191">
        <v>22.943999999999999</v>
      </c>
      <c r="R40" s="191">
        <v>38.390999999999998</v>
      </c>
      <c r="S40" s="191">
        <v>22.401</v>
      </c>
      <c r="T40" s="191">
        <v>35.076000000000001</v>
      </c>
      <c r="U40" s="191">
        <v>19.577000000000002</v>
      </c>
      <c r="V40" s="191">
        <v>24.425000000000001</v>
      </c>
      <c r="W40" s="191">
        <v>25.402999999999999</v>
      </c>
      <c r="X40" s="191">
        <v>21.724</v>
      </c>
      <c r="Y40" s="191">
        <v>27.768999999999998</v>
      </c>
      <c r="Z40" s="191">
        <v>35.307000000000002</v>
      </c>
      <c r="AA40" s="191">
        <v>35.195</v>
      </c>
      <c r="AB40" s="191">
        <v>71.007000000000005</v>
      </c>
      <c r="AC40" s="191">
        <v>23.327999999999999</v>
      </c>
      <c r="AD40" s="191">
        <v>18.704000000000001</v>
      </c>
      <c r="AE40" s="192">
        <v>25.161000000000001</v>
      </c>
      <c r="AF40" s="191">
        <v>24.811</v>
      </c>
      <c r="AG40" s="191">
        <v>26.236000000000001</v>
      </c>
      <c r="AH40" s="191">
        <v>25.137</v>
      </c>
    </row>
    <row r="41" spans="1:34" ht="15" x14ac:dyDescent="0.25">
      <c r="A41" s="145">
        <v>46082</v>
      </c>
      <c r="B41" s="281"/>
      <c r="C41" s="271">
        <v>74</v>
      </c>
      <c r="D41" s="276">
        <v>92</v>
      </c>
      <c r="E41" s="191">
        <v>75.501000000000005</v>
      </c>
      <c r="F41" s="191">
        <v>187.56899999999999</v>
      </c>
      <c r="G41" s="191">
        <v>45.354999999999997</v>
      </c>
      <c r="H41" s="191">
        <v>142.35300000000001</v>
      </c>
      <c r="I41" s="191">
        <v>73.989000000000004</v>
      </c>
      <c r="J41" s="191">
        <v>53.878</v>
      </c>
      <c r="K41" s="191">
        <v>47.779000000000003</v>
      </c>
      <c r="L41" s="191">
        <v>70.453999999999994</v>
      </c>
      <c r="M41" s="191">
        <v>28.234000000000002</v>
      </c>
      <c r="N41" s="191">
        <v>48.825000000000003</v>
      </c>
      <c r="O41" s="191">
        <v>97.284000000000006</v>
      </c>
      <c r="P41" s="191">
        <v>113.241</v>
      </c>
      <c r="Q41" s="191">
        <v>44.421999999999997</v>
      </c>
      <c r="R41" s="191">
        <v>129.501</v>
      </c>
      <c r="S41" s="191">
        <v>84.281999999999996</v>
      </c>
      <c r="T41" s="191">
        <v>75.117999999999995</v>
      </c>
      <c r="U41" s="191">
        <v>51.081000000000003</v>
      </c>
      <c r="V41" s="191">
        <v>56.415999999999997</v>
      </c>
      <c r="W41" s="191">
        <v>64.991</v>
      </c>
      <c r="X41" s="191">
        <v>41.951999999999998</v>
      </c>
      <c r="Y41" s="191">
        <v>54.393999999999998</v>
      </c>
      <c r="Z41" s="191">
        <v>68.811999999999998</v>
      </c>
      <c r="AA41" s="191">
        <v>55.462000000000003</v>
      </c>
      <c r="AB41" s="191">
        <v>176.73599999999999</v>
      </c>
      <c r="AC41" s="191">
        <v>35.625</v>
      </c>
      <c r="AD41" s="191">
        <v>99.866</v>
      </c>
      <c r="AE41" s="192">
        <v>49.377000000000002</v>
      </c>
      <c r="AF41" s="191">
        <v>39.427</v>
      </c>
      <c r="AG41" s="191">
        <v>58.648000000000003</v>
      </c>
      <c r="AH41" s="191">
        <v>96.116</v>
      </c>
    </row>
    <row r="42" spans="1:34" ht="15" x14ac:dyDescent="0.25">
      <c r="A42" s="145">
        <v>46113</v>
      </c>
      <c r="B42" s="281"/>
      <c r="C42" s="271">
        <v>110</v>
      </c>
      <c r="D42" s="276">
        <v>147</v>
      </c>
      <c r="E42" s="191">
        <v>169.96600000000001</v>
      </c>
      <c r="F42" s="191">
        <v>206.92099999999999</v>
      </c>
      <c r="G42" s="191">
        <v>87.260999999999996</v>
      </c>
      <c r="H42" s="191">
        <v>224.40299999999999</v>
      </c>
      <c r="I42" s="191">
        <v>143.679</v>
      </c>
      <c r="J42" s="191">
        <v>110.127</v>
      </c>
      <c r="K42" s="191">
        <v>119.446</v>
      </c>
      <c r="L42" s="191">
        <v>200.33600000000001</v>
      </c>
      <c r="M42" s="191">
        <v>59.734999999999999</v>
      </c>
      <c r="N42" s="191">
        <v>66.415000000000006</v>
      </c>
      <c r="O42" s="191">
        <v>202.286</v>
      </c>
      <c r="P42" s="191">
        <v>310.33</v>
      </c>
      <c r="Q42" s="191">
        <v>137.982</v>
      </c>
      <c r="R42" s="191">
        <v>145.53899999999999</v>
      </c>
      <c r="S42" s="191">
        <v>271.43</v>
      </c>
      <c r="T42" s="191">
        <v>122.979</v>
      </c>
      <c r="U42" s="191">
        <v>159.93100000000001</v>
      </c>
      <c r="V42" s="191">
        <v>109.724</v>
      </c>
      <c r="W42" s="191">
        <v>157.51900000000001</v>
      </c>
      <c r="X42" s="191">
        <v>52.326999999999998</v>
      </c>
      <c r="Y42" s="191">
        <v>92.608999999999995</v>
      </c>
      <c r="Z42" s="191">
        <v>65.656000000000006</v>
      </c>
      <c r="AA42" s="191">
        <v>94.759</v>
      </c>
      <c r="AB42" s="191">
        <v>194.58199999999999</v>
      </c>
      <c r="AC42" s="191">
        <v>65.813000000000002</v>
      </c>
      <c r="AD42" s="191">
        <v>190.36199999999999</v>
      </c>
      <c r="AE42" s="192">
        <v>68.507000000000005</v>
      </c>
      <c r="AF42" s="191">
        <v>67.864999999999995</v>
      </c>
      <c r="AG42" s="191">
        <v>218.04300000000001</v>
      </c>
      <c r="AH42" s="191">
        <v>258.49200000000002</v>
      </c>
    </row>
    <row r="43" spans="1:34" ht="15" x14ac:dyDescent="0.25">
      <c r="A43" s="145">
        <v>46143</v>
      </c>
      <c r="B43" s="281"/>
      <c r="C43" s="271">
        <v>190</v>
      </c>
      <c r="D43" s="276">
        <v>251</v>
      </c>
      <c r="E43" s="191">
        <v>298.10000000000002</v>
      </c>
      <c r="F43" s="191">
        <v>339.24</v>
      </c>
      <c r="G43" s="191">
        <v>206.83099999999999</v>
      </c>
      <c r="H43" s="191">
        <v>389.34500000000003</v>
      </c>
      <c r="I43" s="191">
        <v>257.86099999999999</v>
      </c>
      <c r="J43" s="191">
        <v>290.57299999999998</v>
      </c>
      <c r="K43" s="191">
        <v>185.56100000000001</v>
      </c>
      <c r="L43" s="191">
        <v>433.45600000000002</v>
      </c>
      <c r="M43" s="191">
        <v>60.887999999999998</v>
      </c>
      <c r="N43" s="191">
        <v>181.465</v>
      </c>
      <c r="O43" s="191">
        <v>293.04599999999999</v>
      </c>
      <c r="P43" s="191">
        <v>534.75300000000004</v>
      </c>
      <c r="Q43" s="191">
        <v>230.68899999999999</v>
      </c>
      <c r="R43" s="191">
        <v>284.13600000000002</v>
      </c>
      <c r="S43" s="191">
        <v>372.74</v>
      </c>
      <c r="T43" s="191">
        <v>381.69400000000002</v>
      </c>
      <c r="U43" s="191">
        <v>215.434</v>
      </c>
      <c r="V43" s="191">
        <v>188.05799999999999</v>
      </c>
      <c r="W43" s="191">
        <v>206.547</v>
      </c>
      <c r="X43" s="191">
        <v>137.75899999999999</v>
      </c>
      <c r="Y43" s="191">
        <v>191.48400000000001</v>
      </c>
      <c r="Z43" s="191">
        <v>172.55099999999999</v>
      </c>
      <c r="AA43" s="191">
        <v>196.44399999999999</v>
      </c>
      <c r="AB43" s="191">
        <v>235.703</v>
      </c>
      <c r="AC43" s="191">
        <v>132.917</v>
      </c>
      <c r="AD43" s="191">
        <v>318.32100000000003</v>
      </c>
      <c r="AE43" s="192">
        <v>176.55799999999999</v>
      </c>
      <c r="AF43" s="191">
        <v>186.73500000000001</v>
      </c>
      <c r="AG43" s="191">
        <v>318.81700000000001</v>
      </c>
      <c r="AH43" s="191">
        <v>441.44900000000001</v>
      </c>
    </row>
    <row r="44" spans="1:34" ht="15" x14ac:dyDescent="0.25">
      <c r="A44" s="145">
        <v>46174</v>
      </c>
      <c r="B44" s="281"/>
      <c r="C44" s="271">
        <v>102</v>
      </c>
      <c r="D44" s="276">
        <v>187</v>
      </c>
      <c r="E44" s="191">
        <v>213.99700000000001</v>
      </c>
      <c r="F44" s="191">
        <v>429.916</v>
      </c>
      <c r="G44" s="191">
        <v>67.043000000000006</v>
      </c>
      <c r="H44" s="191">
        <v>371.15100000000001</v>
      </c>
      <c r="I44" s="191">
        <v>170.45400000000001</v>
      </c>
      <c r="J44" s="191">
        <v>305.05799999999999</v>
      </c>
      <c r="K44" s="191">
        <v>49.173000000000002</v>
      </c>
      <c r="L44" s="191">
        <v>196.077</v>
      </c>
      <c r="M44" s="191">
        <v>18.454000000000001</v>
      </c>
      <c r="N44" s="191">
        <v>111.215</v>
      </c>
      <c r="O44" s="191">
        <v>131.126</v>
      </c>
      <c r="P44" s="191">
        <v>360.84100000000001</v>
      </c>
      <c r="Q44" s="191">
        <v>75.819999999999993</v>
      </c>
      <c r="R44" s="191">
        <v>163.566</v>
      </c>
      <c r="S44" s="191">
        <v>336.24099999999999</v>
      </c>
      <c r="T44" s="191">
        <v>160.18100000000001</v>
      </c>
      <c r="U44" s="191">
        <v>219.971</v>
      </c>
      <c r="V44" s="191">
        <v>242.887</v>
      </c>
      <c r="W44" s="191">
        <v>63.680999999999997</v>
      </c>
      <c r="X44" s="191">
        <v>78.828999999999994</v>
      </c>
      <c r="Y44" s="191">
        <v>172.93199999999999</v>
      </c>
      <c r="Z44" s="191">
        <v>226.12799999999999</v>
      </c>
      <c r="AA44" s="191">
        <v>220.495</v>
      </c>
      <c r="AB44" s="191">
        <v>220.28800000000001</v>
      </c>
      <c r="AC44" s="191">
        <v>30.239000000000001</v>
      </c>
      <c r="AD44" s="191">
        <v>377.74799999999999</v>
      </c>
      <c r="AE44" s="192">
        <v>64.525000000000006</v>
      </c>
      <c r="AF44" s="191">
        <v>259.24299999999999</v>
      </c>
      <c r="AG44" s="191">
        <v>148.154</v>
      </c>
      <c r="AH44" s="191">
        <v>355.94400000000002</v>
      </c>
    </row>
    <row r="45" spans="1:34" ht="15" x14ac:dyDescent="0.25">
      <c r="A45" s="145">
        <v>46204</v>
      </c>
      <c r="B45" s="281"/>
      <c r="C45" s="271">
        <v>9</v>
      </c>
      <c r="D45" s="276">
        <v>33</v>
      </c>
      <c r="E45" s="191">
        <v>21.888999999999999</v>
      </c>
      <c r="F45" s="191">
        <v>261.08699999999999</v>
      </c>
      <c r="G45" s="191">
        <v>10.397</v>
      </c>
      <c r="H45" s="191">
        <v>91.009</v>
      </c>
      <c r="I45" s="191">
        <v>73.028000000000006</v>
      </c>
      <c r="J45" s="191">
        <v>178.02099999999999</v>
      </c>
      <c r="K45" s="191">
        <v>-7.95</v>
      </c>
      <c r="L45" s="191">
        <v>29.527000000000001</v>
      </c>
      <c r="M45" s="191">
        <v>18.074000000000002</v>
      </c>
      <c r="N45" s="191">
        <v>-3.8940000000000001</v>
      </c>
      <c r="O45" s="191">
        <v>23.651</v>
      </c>
      <c r="P45" s="191">
        <v>100.789</v>
      </c>
      <c r="Q45" s="191">
        <v>26.271000000000001</v>
      </c>
      <c r="R45" s="191">
        <v>24.474</v>
      </c>
      <c r="S45" s="191">
        <v>87.620999999999995</v>
      </c>
      <c r="T45" s="191">
        <v>33.337000000000003</v>
      </c>
      <c r="U45" s="191">
        <v>32.381999999999998</v>
      </c>
      <c r="V45" s="191">
        <v>55.509</v>
      </c>
      <c r="W45" s="191">
        <v>6.4210000000000003</v>
      </c>
      <c r="X45" s="191">
        <v>26.459</v>
      </c>
      <c r="Y45" s="191">
        <v>14.260999999999999</v>
      </c>
      <c r="Z45" s="191">
        <v>33.856000000000002</v>
      </c>
      <c r="AA45" s="191">
        <v>22.59</v>
      </c>
      <c r="AB45" s="191">
        <v>33.936999999999998</v>
      </c>
      <c r="AC45" s="191">
        <v>20.61</v>
      </c>
      <c r="AD45" s="191">
        <v>138.374</v>
      </c>
      <c r="AE45" s="192">
        <v>0.66800000000000004</v>
      </c>
      <c r="AF45" s="191">
        <v>97.709000000000003</v>
      </c>
      <c r="AG45" s="191">
        <v>51.853999999999999</v>
      </c>
      <c r="AH45" s="191">
        <v>102.23099999999999</v>
      </c>
    </row>
    <row r="46" spans="1:34" ht="15" x14ac:dyDescent="0.25">
      <c r="A46" s="145">
        <v>46235</v>
      </c>
      <c r="B46" s="281"/>
      <c r="C46" s="271">
        <v>2</v>
      </c>
      <c r="D46" s="276">
        <v>24</v>
      </c>
      <c r="E46" s="191">
        <v>9.8149999999999995</v>
      </c>
      <c r="F46" s="191">
        <v>77.677999999999997</v>
      </c>
      <c r="G46" s="191">
        <v>-2.36</v>
      </c>
      <c r="H46" s="191">
        <v>71.498000000000005</v>
      </c>
      <c r="I46" s="191">
        <v>24.358000000000001</v>
      </c>
      <c r="J46" s="191">
        <v>126.99</v>
      </c>
      <c r="K46" s="191">
        <v>-4.7350000000000003</v>
      </c>
      <c r="L46" s="191">
        <v>41.35</v>
      </c>
      <c r="M46" s="191">
        <v>17.956</v>
      </c>
      <c r="N46" s="191">
        <v>15.073</v>
      </c>
      <c r="O46" s="191">
        <v>-0.64400000000000002</v>
      </c>
      <c r="P46" s="191">
        <v>35.085999999999999</v>
      </c>
      <c r="Q46" s="191">
        <v>37.207999999999998</v>
      </c>
      <c r="R46" s="191">
        <v>43.826000000000001</v>
      </c>
      <c r="S46" s="191">
        <v>36.546999999999997</v>
      </c>
      <c r="T46" s="191">
        <v>-0.39300000000000002</v>
      </c>
      <c r="U46" s="191">
        <v>35.521999999999998</v>
      </c>
      <c r="V46" s="191">
        <v>11.529</v>
      </c>
      <c r="W46" s="191">
        <v>-5.68</v>
      </c>
      <c r="X46" s="191">
        <v>39.381</v>
      </c>
      <c r="Y46" s="191">
        <v>9.5190000000000001</v>
      </c>
      <c r="Z46" s="191">
        <v>5.0309999999999997</v>
      </c>
      <c r="AA46" s="191">
        <v>27.5</v>
      </c>
      <c r="AB46" s="191">
        <v>23.047000000000001</v>
      </c>
      <c r="AC46" s="191">
        <v>18.239000000000001</v>
      </c>
      <c r="AD46" s="191">
        <v>37.155999999999999</v>
      </c>
      <c r="AE46" s="192">
        <v>10.768000000000001</v>
      </c>
      <c r="AF46" s="191">
        <v>38.878</v>
      </c>
      <c r="AG46" s="191">
        <v>59.837000000000003</v>
      </c>
      <c r="AH46" s="191">
        <v>72.772999999999996</v>
      </c>
    </row>
    <row r="47" spans="1:34" ht="15" x14ac:dyDescent="0.25">
      <c r="A47" s="145">
        <v>46266</v>
      </c>
      <c r="B47" s="281"/>
      <c r="C47" s="271">
        <v>13</v>
      </c>
      <c r="D47" s="276">
        <v>31</v>
      </c>
      <c r="E47" s="191">
        <v>53.978999999999999</v>
      </c>
      <c r="F47" s="191">
        <v>39.898000000000003</v>
      </c>
      <c r="G47" s="191">
        <v>23.25</v>
      </c>
      <c r="H47" s="191">
        <v>86.099000000000004</v>
      </c>
      <c r="I47" s="191">
        <v>13.534000000000001</v>
      </c>
      <c r="J47" s="191">
        <v>79.727000000000004</v>
      </c>
      <c r="K47" s="191">
        <v>18.21</v>
      </c>
      <c r="L47" s="191">
        <v>8.6440000000000001</v>
      </c>
      <c r="M47" s="191">
        <v>27.527999999999999</v>
      </c>
      <c r="N47" s="191">
        <v>52.02</v>
      </c>
      <c r="O47" s="191">
        <v>56.012999999999998</v>
      </c>
      <c r="P47" s="191">
        <v>21.48</v>
      </c>
      <c r="Q47" s="191">
        <v>42.652999999999999</v>
      </c>
      <c r="R47" s="191">
        <v>33.606999999999999</v>
      </c>
      <c r="S47" s="191">
        <v>36.896000000000001</v>
      </c>
      <c r="T47" s="191">
        <v>11.25</v>
      </c>
      <c r="U47" s="191">
        <v>45.433999999999997</v>
      </c>
      <c r="V47" s="191">
        <v>14.968</v>
      </c>
      <c r="W47" s="191">
        <v>20.338999999999999</v>
      </c>
      <c r="X47" s="191">
        <v>99.052999999999997</v>
      </c>
      <c r="Y47" s="191">
        <v>16.271999999999998</v>
      </c>
      <c r="Z47" s="191">
        <v>8.5440000000000005</v>
      </c>
      <c r="AA47" s="191">
        <v>12.295</v>
      </c>
      <c r="AB47" s="191">
        <v>16.039000000000001</v>
      </c>
      <c r="AC47" s="191">
        <v>17.187000000000001</v>
      </c>
      <c r="AD47" s="191">
        <v>9.2040000000000006</v>
      </c>
      <c r="AE47" s="192">
        <v>21.509</v>
      </c>
      <c r="AF47" s="191">
        <v>68.400999999999996</v>
      </c>
      <c r="AG47" s="191">
        <v>41.091999999999999</v>
      </c>
      <c r="AH47" s="191">
        <v>95.295000000000002</v>
      </c>
    </row>
    <row r="48" spans="1:34" ht="15" x14ac:dyDescent="0.25">
      <c r="A48" s="145">
        <v>46296</v>
      </c>
      <c r="B48" s="281"/>
      <c r="C48" s="271">
        <v>21</v>
      </c>
      <c r="D48" s="276">
        <v>35</v>
      </c>
      <c r="E48" s="191">
        <v>49.564</v>
      </c>
      <c r="F48" s="191">
        <v>37.521999999999998</v>
      </c>
      <c r="G48" s="191">
        <v>34.920999999999999</v>
      </c>
      <c r="H48" s="191">
        <v>102.52500000000001</v>
      </c>
      <c r="I48" s="191">
        <v>48.084000000000003</v>
      </c>
      <c r="J48" s="191">
        <v>28.690999999999999</v>
      </c>
      <c r="K48" s="191">
        <v>35.064999999999998</v>
      </c>
      <c r="L48" s="191">
        <v>13.837</v>
      </c>
      <c r="M48" s="191">
        <v>30.158999999999999</v>
      </c>
      <c r="N48" s="191">
        <v>23.238</v>
      </c>
      <c r="O48" s="191">
        <v>67.352999999999994</v>
      </c>
      <c r="P48" s="191">
        <v>80.924999999999997</v>
      </c>
      <c r="Q48" s="191">
        <v>130.30600000000001</v>
      </c>
      <c r="R48" s="191">
        <v>52.19</v>
      </c>
      <c r="S48" s="191">
        <v>31.364999999999998</v>
      </c>
      <c r="T48" s="191">
        <v>25.911000000000001</v>
      </c>
      <c r="U48" s="191">
        <v>35.859000000000002</v>
      </c>
      <c r="V48" s="191">
        <v>64.77</v>
      </c>
      <c r="W48" s="191">
        <v>16.202999999999999</v>
      </c>
      <c r="X48" s="191">
        <v>54.966999999999999</v>
      </c>
      <c r="Y48" s="191">
        <v>55.302</v>
      </c>
      <c r="Z48" s="191">
        <v>25.096</v>
      </c>
      <c r="AA48" s="191">
        <v>20.478000000000002</v>
      </c>
      <c r="AB48" s="191">
        <v>47.231000000000002</v>
      </c>
      <c r="AC48" s="191">
        <v>24.757999999999999</v>
      </c>
      <c r="AD48" s="191">
        <v>15.824</v>
      </c>
      <c r="AE48" s="192">
        <v>22.141999999999999</v>
      </c>
      <c r="AF48" s="191">
        <v>23.655999999999999</v>
      </c>
      <c r="AG48" s="191">
        <v>20.818000000000001</v>
      </c>
      <c r="AH48" s="191">
        <v>36.851999999999997</v>
      </c>
    </row>
    <row r="49" spans="1:1005" ht="15" x14ac:dyDescent="0.25">
      <c r="A49" s="145">
        <v>46327</v>
      </c>
      <c r="B49" s="281"/>
      <c r="C49" s="271">
        <v>24</v>
      </c>
      <c r="D49" s="276">
        <v>30</v>
      </c>
      <c r="E49" s="191">
        <v>45.985999999999997</v>
      </c>
      <c r="F49" s="191">
        <v>32.128999999999998</v>
      </c>
      <c r="G49" s="191">
        <v>39.799999999999997</v>
      </c>
      <c r="H49" s="191">
        <v>47.305999999999997</v>
      </c>
      <c r="I49" s="191">
        <v>68.649000000000001</v>
      </c>
      <c r="J49" s="191">
        <v>23.777000000000001</v>
      </c>
      <c r="K49" s="191">
        <v>28.212</v>
      </c>
      <c r="L49" s="191">
        <v>21.050999999999998</v>
      </c>
      <c r="M49" s="191">
        <v>29.31</v>
      </c>
      <c r="N49" s="191">
        <v>26.324999999999999</v>
      </c>
      <c r="O49" s="191">
        <v>47.008000000000003</v>
      </c>
      <c r="P49" s="191">
        <v>45.466999999999999</v>
      </c>
      <c r="Q49" s="191">
        <v>51.683999999999997</v>
      </c>
      <c r="R49" s="191">
        <v>27.283000000000001</v>
      </c>
      <c r="S49" s="191">
        <v>37.941000000000003</v>
      </c>
      <c r="T49" s="191">
        <v>28.962</v>
      </c>
      <c r="U49" s="191">
        <v>31.594999999999999</v>
      </c>
      <c r="V49" s="191">
        <v>36.414000000000001</v>
      </c>
      <c r="W49" s="191">
        <v>17.013000000000002</v>
      </c>
      <c r="X49" s="191">
        <v>32.332000000000001</v>
      </c>
      <c r="Y49" s="191">
        <v>30.885000000000002</v>
      </c>
      <c r="Z49" s="191">
        <v>30.494</v>
      </c>
      <c r="AA49" s="191">
        <v>23.152000000000001</v>
      </c>
      <c r="AB49" s="191">
        <v>30.434000000000001</v>
      </c>
      <c r="AC49" s="191">
        <v>19.992000000000001</v>
      </c>
      <c r="AD49" s="191">
        <v>23.963000000000001</v>
      </c>
      <c r="AE49" s="192">
        <v>27.876000000000001</v>
      </c>
      <c r="AF49" s="191">
        <v>29.209</v>
      </c>
      <c r="AG49" s="191">
        <v>26.321000000000002</v>
      </c>
      <c r="AH49" s="191">
        <v>33.295999999999999</v>
      </c>
    </row>
    <row r="50" spans="1:1005" ht="15" x14ac:dyDescent="0.25">
      <c r="A50" s="145">
        <v>46357</v>
      </c>
      <c r="B50" s="281"/>
      <c r="C50" s="271">
        <v>24</v>
      </c>
      <c r="D50" s="276">
        <v>24</v>
      </c>
      <c r="E50" s="191">
        <v>31.324000000000002</v>
      </c>
      <c r="F50" s="191">
        <v>28.135999999999999</v>
      </c>
      <c r="G50" s="191">
        <v>31.667000000000002</v>
      </c>
      <c r="H50" s="191">
        <v>33.936999999999998</v>
      </c>
      <c r="I50" s="191">
        <v>39.905999999999999</v>
      </c>
      <c r="J50" s="191">
        <v>21.07</v>
      </c>
      <c r="K50" s="191">
        <v>21.44</v>
      </c>
      <c r="L50" s="191">
        <v>20.41</v>
      </c>
      <c r="M50" s="191">
        <v>18.853000000000002</v>
      </c>
      <c r="N50" s="191">
        <v>24.501999999999999</v>
      </c>
      <c r="O50" s="191">
        <v>33.151000000000003</v>
      </c>
      <c r="P50" s="191">
        <v>30.146000000000001</v>
      </c>
      <c r="Q50" s="191">
        <v>30.61</v>
      </c>
      <c r="R50" s="191">
        <v>45.462000000000003</v>
      </c>
      <c r="S50" s="191">
        <v>29.678999999999998</v>
      </c>
      <c r="T50" s="191">
        <v>21.856000000000002</v>
      </c>
      <c r="U50" s="191">
        <v>28.077999999999999</v>
      </c>
      <c r="V50" s="191">
        <v>25.62</v>
      </c>
      <c r="W50" s="191">
        <v>16.568000000000001</v>
      </c>
      <c r="X50" s="191">
        <v>25.082999999999998</v>
      </c>
      <c r="Y50" s="191">
        <v>23.183</v>
      </c>
      <c r="Z50" s="191">
        <v>22.91</v>
      </c>
      <c r="AA50" s="191">
        <v>26.292999999999999</v>
      </c>
      <c r="AB50" s="191">
        <v>27.181999999999999</v>
      </c>
      <c r="AC50" s="191">
        <v>16.164999999999999</v>
      </c>
      <c r="AD50" s="191">
        <v>26.64</v>
      </c>
      <c r="AE50" s="192">
        <v>21.78</v>
      </c>
      <c r="AF50" s="191">
        <v>25.789000000000001</v>
      </c>
      <c r="AG50" s="191">
        <v>22.648</v>
      </c>
      <c r="AH50" s="191">
        <v>28.841000000000001</v>
      </c>
    </row>
    <row r="51" spans="1:1005" ht="15" x14ac:dyDescent="0.25">
      <c r="A51" s="145">
        <v>46388</v>
      </c>
      <c r="B51" s="281"/>
      <c r="C51" s="271">
        <v>24</v>
      </c>
      <c r="D51" s="276">
        <v>22</v>
      </c>
      <c r="E51" s="191">
        <v>26.655999999999999</v>
      </c>
      <c r="F51" s="191">
        <v>25.326000000000001</v>
      </c>
      <c r="G51" s="191">
        <v>25.210999999999999</v>
      </c>
      <c r="H51" s="191">
        <v>31.132000000000001</v>
      </c>
      <c r="I51" s="191">
        <v>29.672999999999998</v>
      </c>
      <c r="J51" s="191">
        <v>23.367999999999999</v>
      </c>
      <c r="K51" s="191">
        <v>20.748999999999999</v>
      </c>
      <c r="L51" s="191">
        <v>19.483000000000001</v>
      </c>
      <c r="M51" s="191">
        <v>19.027000000000001</v>
      </c>
      <c r="N51" s="191">
        <v>20.312000000000001</v>
      </c>
      <c r="O51" s="191">
        <v>41.908999999999999</v>
      </c>
      <c r="P51" s="191">
        <v>26.382999999999999</v>
      </c>
      <c r="Q51" s="191">
        <v>26.248000000000001</v>
      </c>
      <c r="R51" s="191">
        <v>27.625</v>
      </c>
      <c r="S51" s="191">
        <v>27.062000000000001</v>
      </c>
      <c r="T51" s="191">
        <v>19.516999999999999</v>
      </c>
      <c r="U51" s="191">
        <v>23.81</v>
      </c>
      <c r="V51" s="191">
        <v>27.184999999999999</v>
      </c>
      <c r="W51" s="191">
        <v>19.234999999999999</v>
      </c>
      <c r="X51" s="191">
        <v>22.181999999999999</v>
      </c>
      <c r="Y51" s="191">
        <v>23.359000000000002</v>
      </c>
      <c r="Z51" s="191">
        <v>18.199000000000002</v>
      </c>
      <c r="AA51" s="191">
        <v>30.202999999999999</v>
      </c>
      <c r="AB51" s="191">
        <v>23.445</v>
      </c>
      <c r="AC51" s="191">
        <v>15.268000000000001</v>
      </c>
      <c r="AD51" s="191">
        <v>25.116</v>
      </c>
      <c r="AE51" s="192">
        <v>17.137</v>
      </c>
      <c r="AF51" s="191">
        <v>20.85</v>
      </c>
      <c r="AG51" s="191">
        <v>25.378</v>
      </c>
      <c r="AH51" s="191">
        <v>27.859000000000002</v>
      </c>
    </row>
    <row r="52" spans="1:1005" ht="15" x14ac:dyDescent="0.25">
      <c r="A52" s="145">
        <v>46419</v>
      </c>
      <c r="B52" s="281"/>
      <c r="C52" s="271">
        <v>27</v>
      </c>
      <c r="D52" s="276">
        <v>29</v>
      </c>
      <c r="E52" s="191">
        <v>48.509</v>
      </c>
      <c r="F52" s="191">
        <v>36.164000000000001</v>
      </c>
      <c r="G52" s="191">
        <v>26.08</v>
      </c>
      <c r="H52" s="191">
        <v>28.244</v>
      </c>
      <c r="I52" s="191">
        <v>31.527000000000001</v>
      </c>
      <c r="J52" s="191">
        <v>25.907</v>
      </c>
      <c r="K52" s="191">
        <v>23.442</v>
      </c>
      <c r="L52" s="191">
        <v>18.559000000000001</v>
      </c>
      <c r="M52" s="191">
        <v>24.244</v>
      </c>
      <c r="N52" s="191">
        <v>21.734999999999999</v>
      </c>
      <c r="O52" s="191">
        <v>51.387999999999998</v>
      </c>
      <c r="P52" s="191">
        <v>22.893000000000001</v>
      </c>
      <c r="Q52" s="191">
        <v>38.517000000000003</v>
      </c>
      <c r="R52" s="191">
        <v>22.52</v>
      </c>
      <c r="S52" s="191">
        <v>35.002000000000002</v>
      </c>
      <c r="T52" s="191">
        <v>19.629000000000001</v>
      </c>
      <c r="U52" s="191">
        <v>25.471</v>
      </c>
      <c r="V52" s="191">
        <v>25.44</v>
      </c>
      <c r="W52" s="191">
        <v>22.015999999999998</v>
      </c>
      <c r="X52" s="191">
        <v>27.852</v>
      </c>
      <c r="Y52" s="191">
        <v>35.293999999999997</v>
      </c>
      <c r="Z52" s="191">
        <v>34.552</v>
      </c>
      <c r="AA52" s="191">
        <v>70.972999999999999</v>
      </c>
      <c r="AB52" s="191">
        <v>23.251999999999999</v>
      </c>
      <c r="AC52" s="191">
        <v>18.829000000000001</v>
      </c>
      <c r="AD52" s="191">
        <v>25.597000000000001</v>
      </c>
      <c r="AE52" s="192">
        <v>24.643999999999998</v>
      </c>
      <c r="AF52" s="191">
        <v>26.201000000000001</v>
      </c>
      <c r="AG52" s="191">
        <v>25.478000000000002</v>
      </c>
      <c r="AH52" s="191">
        <v>26.016999999999999</v>
      </c>
    </row>
    <row r="53" spans="1:1005" ht="15" x14ac:dyDescent="0.25">
      <c r="A53" s="145">
        <v>46447</v>
      </c>
      <c r="B53" s="281"/>
      <c r="C53" s="271">
        <v>74</v>
      </c>
      <c r="D53" s="276">
        <v>92</v>
      </c>
      <c r="E53" s="191">
        <v>188.33</v>
      </c>
      <c r="F53" s="191">
        <v>45.837000000000003</v>
      </c>
      <c r="G53" s="191">
        <v>142.27000000000001</v>
      </c>
      <c r="H53" s="191">
        <v>74.403999999999996</v>
      </c>
      <c r="I53" s="191">
        <v>53.905999999999999</v>
      </c>
      <c r="J53" s="191">
        <v>47.06</v>
      </c>
      <c r="K53" s="191">
        <v>70.510999999999996</v>
      </c>
      <c r="L53" s="191">
        <v>28.349</v>
      </c>
      <c r="M53" s="191">
        <v>48.460999999999999</v>
      </c>
      <c r="N53" s="191">
        <v>98.001000000000005</v>
      </c>
      <c r="O53" s="191">
        <v>113.276</v>
      </c>
      <c r="P53" s="191">
        <v>44.341999999999999</v>
      </c>
      <c r="Q53" s="191">
        <v>129.68799999999999</v>
      </c>
      <c r="R53" s="191">
        <v>81.248000000000005</v>
      </c>
      <c r="S53" s="191">
        <v>74.991</v>
      </c>
      <c r="T53" s="191">
        <v>51.241999999999997</v>
      </c>
      <c r="U53" s="191">
        <v>58.100999999999999</v>
      </c>
      <c r="V53" s="191">
        <v>62.838999999999999</v>
      </c>
      <c r="W53" s="191">
        <v>42.369</v>
      </c>
      <c r="X53" s="191">
        <v>54.506999999999998</v>
      </c>
      <c r="Y53" s="191">
        <v>68.790000000000006</v>
      </c>
      <c r="Z53" s="191">
        <v>56.100999999999999</v>
      </c>
      <c r="AA53" s="191">
        <v>176.72800000000001</v>
      </c>
      <c r="AB53" s="191">
        <v>35.530999999999999</v>
      </c>
      <c r="AC53" s="191">
        <v>100.309</v>
      </c>
      <c r="AD53" s="191">
        <v>49.79</v>
      </c>
      <c r="AE53" s="192">
        <v>39.186</v>
      </c>
      <c r="AF53" s="191">
        <v>58.552999999999997</v>
      </c>
      <c r="AG53" s="191">
        <v>97.212000000000003</v>
      </c>
      <c r="AH53" s="191">
        <v>75.683999999999997</v>
      </c>
    </row>
    <row r="54" spans="1:1005" ht="15" x14ac:dyDescent="0.25">
      <c r="A54" s="145">
        <v>46478</v>
      </c>
      <c r="B54" s="281"/>
      <c r="C54" s="271">
        <v>110</v>
      </c>
      <c r="D54" s="276">
        <v>147</v>
      </c>
      <c r="E54" s="191">
        <v>207.12100000000001</v>
      </c>
      <c r="F54" s="191">
        <v>85.712000000000003</v>
      </c>
      <c r="G54" s="191">
        <v>224.30199999999999</v>
      </c>
      <c r="H54" s="191">
        <v>143.96600000000001</v>
      </c>
      <c r="I54" s="191">
        <v>110.19</v>
      </c>
      <c r="J54" s="191">
        <v>115.758</v>
      </c>
      <c r="K54" s="191">
        <v>200.46899999999999</v>
      </c>
      <c r="L54" s="191">
        <v>59.819000000000003</v>
      </c>
      <c r="M54" s="191">
        <v>66.221000000000004</v>
      </c>
      <c r="N54" s="191">
        <v>200.17599999999999</v>
      </c>
      <c r="O54" s="191">
        <v>310.529</v>
      </c>
      <c r="P54" s="191">
        <v>137.886</v>
      </c>
      <c r="Q54" s="191">
        <v>145.619</v>
      </c>
      <c r="R54" s="191">
        <v>272.87</v>
      </c>
      <c r="S54" s="191">
        <v>122.87</v>
      </c>
      <c r="T54" s="191">
        <v>160.215</v>
      </c>
      <c r="U54" s="191">
        <v>110.97</v>
      </c>
      <c r="V54" s="191">
        <v>156.66399999999999</v>
      </c>
      <c r="W54" s="191">
        <v>52.610999999999997</v>
      </c>
      <c r="X54" s="191">
        <v>92.688000000000002</v>
      </c>
      <c r="Y54" s="191">
        <v>65.637</v>
      </c>
      <c r="Z54" s="191">
        <v>93.638000000000005</v>
      </c>
      <c r="AA54" s="191">
        <v>194.578</v>
      </c>
      <c r="AB54" s="191">
        <v>65.739000000000004</v>
      </c>
      <c r="AC54" s="191">
        <v>190.75800000000001</v>
      </c>
      <c r="AD54" s="191">
        <v>65.582999999999998</v>
      </c>
      <c r="AE54" s="192">
        <v>67.635000000000005</v>
      </c>
      <c r="AF54" s="191">
        <v>217.75899999999999</v>
      </c>
      <c r="AG54" s="191">
        <v>259.88600000000002</v>
      </c>
      <c r="AH54" s="191">
        <v>166.22300000000001</v>
      </c>
    </row>
    <row r="55" spans="1:1005" ht="15" x14ac:dyDescent="0.25">
      <c r="A55" s="145">
        <v>46508</v>
      </c>
      <c r="B55" s="281"/>
      <c r="C55" s="271">
        <v>190</v>
      </c>
      <c r="D55" s="276">
        <v>251</v>
      </c>
      <c r="E55" s="191">
        <v>339.33100000000002</v>
      </c>
      <c r="F55" s="191">
        <v>206.506</v>
      </c>
      <c r="G55" s="191">
        <v>389.31599999999997</v>
      </c>
      <c r="H55" s="191">
        <v>258.04199999999997</v>
      </c>
      <c r="I55" s="191">
        <v>290.60700000000003</v>
      </c>
      <c r="J55" s="191">
        <v>186.98599999999999</v>
      </c>
      <c r="K55" s="191">
        <v>433.517</v>
      </c>
      <c r="L55" s="191">
        <v>60.966999999999999</v>
      </c>
      <c r="M55" s="191">
        <v>181.3</v>
      </c>
      <c r="N55" s="191">
        <v>292.29599999999999</v>
      </c>
      <c r="O55" s="191">
        <v>534.80899999999997</v>
      </c>
      <c r="P55" s="191">
        <v>230.637</v>
      </c>
      <c r="Q55" s="191">
        <v>284.20600000000002</v>
      </c>
      <c r="R55" s="191">
        <v>365.85</v>
      </c>
      <c r="S55" s="191">
        <v>381.62700000000001</v>
      </c>
      <c r="T55" s="191">
        <v>215.50899999999999</v>
      </c>
      <c r="U55" s="191">
        <v>188.89599999999999</v>
      </c>
      <c r="V55" s="191">
        <v>207.36</v>
      </c>
      <c r="W55" s="191">
        <v>137.95400000000001</v>
      </c>
      <c r="X55" s="191">
        <v>191.523</v>
      </c>
      <c r="Y55" s="191">
        <v>172.53399999999999</v>
      </c>
      <c r="Z55" s="191">
        <v>191.78700000000001</v>
      </c>
      <c r="AA55" s="191">
        <v>235.696</v>
      </c>
      <c r="AB55" s="191">
        <v>132.852</v>
      </c>
      <c r="AC55" s="191">
        <v>318.54199999999997</v>
      </c>
      <c r="AD55" s="191">
        <v>175.393</v>
      </c>
      <c r="AE55" s="192">
        <v>186.63900000000001</v>
      </c>
      <c r="AF55" s="191">
        <v>318.73500000000001</v>
      </c>
      <c r="AG55" s="191">
        <v>441.97</v>
      </c>
      <c r="AH55" s="191">
        <v>294.02</v>
      </c>
    </row>
    <row r="56" spans="1:1005" ht="15" x14ac:dyDescent="0.25">
      <c r="A56" s="145">
        <v>46539</v>
      </c>
      <c r="B56" s="281"/>
      <c r="C56" s="271">
        <v>102</v>
      </c>
      <c r="D56" s="276">
        <v>187</v>
      </c>
      <c r="E56" s="191">
        <v>429.971</v>
      </c>
      <c r="F56" s="191">
        <v>66.515000000000001</v>
      </c>
      <c r="G56" s="191">
        <v>371.14699999999999</v>
      </c>
      <c r="H56" s="191">
        <v>170.59299999999999</v>
      </c>
      <c r="I56" s="191">
        <v>305.08300000000003</v>
      </c>
      <c r="J56" s="191">
        <v>53.506</v>
      </c>
      <c r="K56" s="191">
        <v>196.08500000000001</v>
      </c>
      <c r="L56" s="191">
        <v>18.585000000000001</v>
      </c>
      <c r="M56" s="191">
        <v>111.089</v>
      </c>
      <c r="N56" s="191">
        <v>131.86199999999999</v>
      </c>
      <c r="O56" s="191">
        <v>360.827</v>
      </c>
      <c r="P56" s="191">
        <v>75.78</v>
      </c>
      <c r="Q56" s="191">
        <v>163.614</v>
      </c>
      <c r="R56" s="191">
        <v>342.36900000000003</v>
      </c>
      <c r="S56" s="191">
        <v>160.13800000000001</v>
      </c>
      <c r="T56" s="191">
        <v>220.00299999999999</v>
      </c>
      <c r="U56" s="191">
        <v>243.506</v>
      </c>
      <c r="V56" s="191">
        <v>65.965999999999994</v>
      </c>
      <c r="W56" s="191">
        <v>79.004999999999995</v>
      </c>
      <c r="X56" s="191">
        <v>172.976</v>
      </c>
      <c r="Y56" s="191">
        <v>226.11799999999999</v>
      </c>
      <c r="Z56" s="191">
        <v>222.768</v>
      </c>
      <c r="AA56" s="191">
        <v>220.285</v>
      </c>
      <c r="AB56" s="191">
        <v>30.309000000000001</v>
      </c>
      <c r="AC56" s="191">
        <v>377.81200000000001</v>
      </c>
      <c r="AD56" s="191">
        <v>68.528000000000006</v>
      </c>
      <c r="AE56" s="192">
        <v>259.13</v>
      </c>
      <c r="AF56" s="191">
        <v>148.13499999999999</v>
      </c>
      <c r="AG56" s="191">
        <v>356.09300000000002</v>
      </c>
      <c r="AH56" s="191">
        <v>218.22900000000001</v>
      </c>
    </row>
    <row r="57" spans="1:1005" ht="15" x14ac:dyDescent="0.25">
      <c r="A57" s="145">
        <v>46569</v>
      </c>
      <c r="B57" s="281"/>
      <c r="C57" s="271">
        <v>9</v>
      </c>
      <c r="D57" s="276">
        <v>33</v>
      </c>
      <c r="E57" s="191">
        <v>261.14</v>
      </c>
      <c r="F57" s="191">
        <v>13.356999999999999</v>
      </c>
      <c r="G57" s="191">
        <v>91.007999999999996</v>
      </c>
      <c r="H57" s="191">
        <v>73.165999999999997</v>
      </c>
      <c r="I57" s="191">
        <v>178.04599999999999</v>
      </c>
      <c r="J57" s="191">
        <v>-7.319</v>
      </c>
      <c r="K57" s="191">
        <v>29.533999999999999</v>
      </c>
      <c r="L57" s="191">
        <v>18.13</v>
      </c>
      <c r="M57" s="191">
        <v>-3.9710000000000001</v>
      </c>
      <c r="N57" s="191">
        <v>27.071999999999999</v>
      </c>
      <c r="O57" s="191">
        <v>100.779</v>
      </c>
      <c r="P57" s="191">
        <v>26.221</v>
      </c>
      <c r="Q57" s="191">
        <v>24.521000000000001</v>
      </c>
      <c r="R57" s="191">
        <v>90.956999999999994</v>
      </c>
      <c r="S57" s="191">
        <v>33.296999999999997</v>
      </c>
      <c r="T57" s="191">
        <v>32.411999999999999</v>
      </c>
      <c r="U57" s="191">
        <v>56.103000000000002</v>
      </c>
      <c r="V57" s="191">
        <v>6.835</v>
      </c>
      <c r="W57" s="191">
        <v>26.651</v>
      </c>
      <c r="X57" s="191">
        <v>14.307</v>
      </c>
      <c r="Y57" s="191">
        <v>33.85</v>
      </c>
      <c r="Z57" s="191">
        <v>24.870999999999999</v>
      </c>
      <c r="AA57" s="191">
        <v>33.936999999999998</v>
      </c>
      <c r="AB57" s="191">
        <v>20.582000000000001</v>
      </c>
      <c r="AC57" s="191">
        <v>138.43</v>
      </c>
      <c r="AD57" s="191">
        <v>1.498</v>
      </c>
      <c r="AE57" s="192">
        <v>97.608999999999995</v>
      </c>
      <c r="AF57" s="191">
        <v>51.837000000000003</v>
      </c>
      <c r="AG57" s="191">
        <v>102.351</v>
      </c>
      <c r="AH57" s="191">
        <v>24.077999999999999</v>
      </c>
    </row>
    <row r="58" spans="1:1005" ht="15" x14ac:dyDescent="0.25">
      <c r="A58" s="145">
        <v>46600</v>
      </c>
      <c r="B58" s="281"/>
      <c r="C58" s="271">
        <v>2</v>
      </c>
      <c r="D58" s="276">
        <v>24</v>
      </c>
      <c r="E58" s="191">
        <v>77.766999999999996</v>
      </c>
      <c r="F58" s="191">
        <v>-1.9730000000000001</v>
      </c>
      <c r="G58" s="191">
        <v>71.498999999999995</v>
      </c>
      <c r="H58" s="191">
        <v>24.497</v>
      </c>
      <c r="I58" s="191">
        <v>127.018</v>
      </c>
      <c r="J58" s="191">
        <v>-4.8369999999999997</v>
      </c>
      <c r="K58" s="191">
        <v>41.357999999999997</v>
      </c>
      <c r="L58" s="191">
        <v>18.030999999999999</v>
      </c>
      <c r="M58" s="191">
        <v>15.119</v>
      </c>
      <c r="N58" s="191">
        <v>-0.108</v>
      </c>
      <c r="O58" s="191">
        <v>35.076000000000001</v>
      </c>
      <c r="P58" s="191">
        <v>37.146000000000001</v>
      </c>
      <c r="Q58" s="191">
        <v>43.872</v>
      </c>
      <c r="R58" s="191">
        <v>39.023000000000003</v>
      </c>
      <c r="S58" s="191">
        <v>-0.42199999999999999</v>
      </c>
      <c r="T58" s="191">
        <v>35.575000000000003</v>
      </c>
      <c r="U58" s="191">
        <v>12.089</v>
      </c>
      <c r="V58" s="191">
        <v>-6.1059999999999999</v>
      </c>
      <c r="W58" s="191">
        <v>39.56</v>
      </c>
      <c r="X58" s="191">
        <v>9.5619999999999994</v>
      </c>
      <c r="Y58" s="191">
        <v>5.0250000000000004</v>
      </c>
      <c r="Z58" s="191">
        <v>27.36</v>
      </c>
      <c r="AA58" s="191">
        <v>23.047000000000001</v>
      </c>
      <c r="AB58" s="191">
        <v>18.204000000000001</v>
      </c>
      <c r="AC58" s="191">
        <v>37.207000000000001</v>
      </c>
      <c r="AD58" s="191">
        <v>10.762</v>
      </c>
      <c r="AE58" s="192">
        <v>38.777999999999999</v>
      </c>
      <c r="AF58" s="191">
        <v>59.819000000000003</v>
      </c>
      <c r="AG58" s="191">
        <v>72.909000000000006</v>
      </c>
      <c r="AH58" s="191">
        <v>9.93</v>
      </c>
    </row>
    <row r="59" spans="1:1005" ht="15" x14ac:dyDescent="0.25">
      <c r="A59" s="145">
        <v>46631</v>
      </c>
      <c r="B59" s="281"/>
      <c r="C59" s="271">
        <v>13</v>
      </c>
      <c r="D59" s="276">
        <v>31</v>
      </c>
      <c r="E59" s="191">
        <v>39.965000000000003</v>
      </c>
      <c r="F59" s="191">
        <v>22.782</v>
      </c>
      <c r="G59" s="191">
        <v>86.102999999999994</v>
      </c>
      <c r="H59" s="191">
        <v>13.651999999999999</v>
      </c>
      <c r="I59" s="191">
        <v>79.757999999999996</v>
      </c>
      <c r="J59" s="191">
        <v>18.045999999999999</v>
      </c>
      <c r="K59" s="191">
        <v>8.6470000000000002</v>
      </c>
      <c r="L59" s="191">
        <v>27.599</v>
      </c>
      <c r="M59" s="191">
        <v>51.886000000000003</v>
      </c>
      <c r="N59" s="191">
        <v>52.341999999999999</v>
      </c>
      <c r="O59" s="191">
        <v>21.472000000000001</v>
      </c>
      <c r="P59" s="191">
        <v>42.616999999999997</v>
      </c>
      <c r="Q59" s="191">
        <v>33.65</v>
      </c>
      <c r="R59" s="191">
        <v>37.512999999999998</v>
      </c>
      <c r="S59" s="191">
        <v>11.228</v>
      </c>
      <c r="T59" s="191">
        <v>45.468000000000004</v>
      </c>
      <c r="U59" s="191">
        <v>15.47</v>
      </c>
      <c r="V59" s="191">
        <v>20.402999999999999</v>
      </c>
      <c r="W59" s="191">
        <v>99.271000000000001</v>
      </c>
      <c r="X59" s="191">
        <v>16.314</v>
      </c>
      <c r="Y59" s="191">
        <v>8.5389999999999997</v>
      </c>
      <c r="Z59" s="191">
        <v>12.196</v>
      </c>
      <c r="AA59" s="191">
        <v>16.033000000000001</v>
      </c>
      <c r="AB59" s="191">
        <v>17.155000000000001</v>
      </c>
      <c r="AC59" s="191">
        <v>9.25</v>
      </c>
      <c r="AD59" s="191">
        <v>21.733000000000001</v>
      </c>
      <c r="AE59" s="192">
        <v>68.269000000000005</v>
      </c>
      <c r="AF59" s="191">
        <v>41.078000000000003</v>
      </c>
      <c r="AG59" s="191">
        <v>95.468000000000004</v>
      </c>
      <c r="AH59" s="191">
        <v>53.319000000000003</v>
      </c>
    </row>
    <row r="60" spans="1:1005" ht="15" x14ac:dyDescent="0.25">
      <c r="A60" s="145">
        <v>46661</v>
      </c>
      <c r="B60" s="281"/>
      <c r="C60" s="271">
        <v>21</v>
      </c>
      <c r="D60" s="276">
        <v>35</v>
      </c>
      <c r="E60" s="191">
        <v>37.566000000000003</v>
      </c>
      <c r="F60" s="191">
        <v>35.728999999999999</v>
      </c>
      <c r="G60" s="191">
        <v>102.529</v>
      </c>
      <c r="H60" s="191">
        <v>48.277000000000001</v>
      </c>
      <c r="I60" s="191">
        <v>28.719000000000001</v>
      </c>
      <c r="J60" s="191">
        <v>34.904000000000003</v>
      </c>
      <c r="K60" s="191">
        <v>13.843</v>
      </c>
      <c r="L60" s="191">
        <v>30.23</v>
      </c>
      <c r="M60" s="191">
        <v>23.154</v>
      </c>
      <c r="N60" s="191">
        <v>69.649000000000001</v>
      </c>
      <c r="O60" s="191">
        <v>80.917000000000002</v>
      </c>
      <c r="P60" s="191">
        <v>130.24600000000001</v>
      </c>
      <c r="Q60" s="191">
        <v>52.231999999999999</v>
      </c>
      <c r="R60" s="191">
        <v>31.3</v>
      </c>
      <c r="S60" s="191">
        <v>25.893999999999998</v>
      </c>
      <c r="T60" s="191">
        <v>35.89</v>
      </c>
      <c r="U60" s="191">
        <v>65.539000000000001</v>
      </c>
      <c r="V60" s="191">
        <v>16.343</v>
      </c>
      <c r="W60" s="191">
        <v>55.137999999999998</v>
      </c>
      <c r="X60" s="191">
        <v>55.356000000000002</v>
      </c>
      <c r="Y60" s="191">
        <v>25.093</v>
      </c>
      <c r="Z60" s="191">
        <v>20.788</v>
      </c>
      <c r="AA60" s="191">
        <v>47.231000000000002</v>
      </c>
      <c r="AB60" s="191">
        <v>24.724</v>
      </c>
      <c r="AC60" s="191">
        <v>15.867000000000001</v>
      </c>
      <c r="AD60" s="191">
        <v>22.300999999999998</v>
      </c>
      <c r="AE60" s="192">
        <v>23.587</v>
      </c>
      <c r="AF60" s="191">
        <v>20.817</v>
      </c>
      <c r="AG60" s="191">
        <v>36.950000000000003</v>
      </c>
      <c r="AH60" s="191">
        <v>49.311</v>
      </c>
    </row>
    <row r="61" spans="1:1005" ht="15" x14ac:dyDescent="0.25">
      <c r="A61" s="145">
        <v>46692</v>
      </c>
      <c r="B61" s="281"/>
      <c r="C61" s="271">
        <v>24</v>
      </c>
      <c r="D61" s="276">
        <v>30</v>
      </c>
      <c r="E61" s="191">
        <v>32.168999999999997</v>
      </c>
      <c r="F61" s="191">
        <v>40.162999999999997</v>
      </c>
      <c r="G61" s="191">
        <v>47.308999999999997</v>
      </c>
      <c r="H61" s="191">
        <v>68.906999999999996</v>
      </c>
      <c r="I61" s="191">
        <v>23.803000000000001</v>
      </c>
      <c r="J61" s="191">
        <v>29.372</v>
      </c>
      <c r="K61" s="191">
        <v>21.056000000000001</v>
      </c>
      <c r="L61" s="191">
        <v>29.385000000000002</v>
      </c>
      <c r="M61" s="191">
        <v>26.222999999999999</v>
      </c>
      <c r="N61" s="191">
        <v>48.723999999999997</v>
      </c>
      <c r="O61" s="191">
        <v>45.460999999999999</v>
      </c>
      <c r="P61" s="191">
        <v>51.652000000000001</v>
      </c>
      <c r="Q61" s="191">
        <v>27.321999999999999</v>
      </c>
      <c r="R61" s="191">
        <v>38.768999999999998</v>
      </c>
      <c r="S61" s="191">
        <v>28.936</v>
      </c>
      <c r="T61" s="191">
        <v>31.620999999999999</v>
      </c>
      <c r="U61" s="191">
        <v>36.908000000000001</v>
      </c>
      <c r="V61" s="191">
        <v>17.056000000000001</v>
      </c>
      <c r="W61" s="191">
        <v>32.475999999999999</v>
      </c>
      <c r="X61" s="191">
        <v>30.928999999999998</v>
      </c>
      <c r="Y61" s="191">
        <v>30.492999999999999</v>
      </c>
      <c r="Z61" s="191">
        <v>23.312999999999999</v>
      </c>
      <c r="AA61" s="191">
        <v>30.434000000000001</v>
      </c>
      <c r="AB61" s="191">
        <v>19.952000000000002</v>
      </c>
      <c r="AC61" s="191">
        <v>24.001999999999999</v>
      </c>
      <c r="AD61" s="191">
        <v>28.420999999999999</v>
      </c>
      <c r="AE61" s="192">
        <v>29.135999999999999</v>
      </c>
      <c r="AF61" s="191">
        <v>26.314</v>
      </c>
      <c r="AG61" s="191">
        <v>33.393000000000001</v>
      </c>
      <c r="AH61" s="191">
        <v>47.139000000000003</v>
      </c>
    </row>
    <row r="62" spans="1:1005" ht="15" x14ac:dyDescent="0.25">
      <c r="A62" s="145">
        <v>46722</v>
      </c>
      <c r="B62" s="281"/>
      <c r="C62" s="271">
        <v>24</v>
      </c>
      <c r="D62" s="276">
        <v>24</v>
      </c>
      <c r="E62" s="191">
        <v>28.175999999999998</v>
      </c>
      <c r="F62" s="191">
        <v>32.542000000000002</v>
      </c>
      <c r="G62" s="191">
        <v>33.94</v>
      </c>
      <c r="H62" s="191">
        <v>40.042000000000002</v>
      </c>
      <c r="I62" s="191">
        <v>21.094000000000001</v>
      </c>
      <c r="J62" s="191">
        <v>21.943000000000001</v>
      </c>
      <c r="K62" s="191">
        <v>20.413</v>
      </c>
      <c r="L62" s="191">
        <v>18.917999999999999</v>
      </c>
      <c r="M62" s="191">
        <v>24.396000000000001</v>
      </c>
      <c r="N62" s="191">
        <v>31.936</v>
      </c>
      <c r="O62" s="191">
        <v>30.138999999999999</v>
      </c>
      <c r="P62" s="191">
        <v>30.579000000000001</v>
      </c>
      <c r="Q62" s="191">
        <v>45.523000000000003</v>
      </c>
      <c r="R62" s="191">
        <v>30.295000000000002</v>
      </c>
      <c r="S62" s="191">
        <v>21.827000000000002</v>
      </c>
      <c r="T62" s="191">
        <v>28.108000000000001</v>
      </c>
      <c r="U62" s="191">
        <v>26.081</v>
      </c>
      <c r="V62" s="191">
        <v>16.747</v>
      </c>
      <c r="W62" s="191">
        <v>25.236000000000001</v>
      </c>
      <c r="X62" s="191">
        <v>23.224</v>
      </c>
      <c r="Y62" s="191">
        <v>22.905999999999999</v>
      </c>
      <c r="Z62" s="191">
        <v>26.350999999999999</v>
      </c>
      <c r="AA62" s="191">
        <v>27.181000000000001</v>
      </c>
      <c r="AB62" s="191">
        <v>16.123999999999999</v>
      </c>
      <c r="AC62" s="191">
        <v>26.687000000000001</v>
      </c>
      <c r="AD62" s="191">
        <v>22.353999999999999</v>
      </c>
      <c r="AE62" s="192">
        <v>25.707000000000001</v>
      </c>
      <c r="AF62" s="191">
        <v>22.64</v>
      </c>
      <c r="AG62" s="191">
        <v>28.942</v>
      </c>
      <c r="AH62" s="191">
        <v>31.465</v>
      </c>
    </row>
    <row r="63" spans="1:1005" ht="15" x14ac:dyDescent="0.25">
      <c r="A63" s="145">
        <v>46753</v>
      </c>
      <c r="B63" s="281"/>
      <c r="C63" s="271">
        <v>24</v>
      </c>
      <c r="D63" s="276">
        <v>22</v>
      </c>
      <c r="E63" s="191">
        <v>25.364999999999998</v>
      </c>
      <c r="F63" s="191">
        <v>25.657</v>
      </c>
      <c r="G63" s="191">
        <v>31.135999999999999</v>
      </c>
      <c r="H63" s="191">
        <v>29.795999999999999</v>
      </c>
      <c r="I63" s="191">
        <v>23.391999999999999</v>
      </c>
      <c r="J63" s="191">
        <v>21.074999999999999</v>
      </c>
      <c r="K63" s="191">
        <v>19.486999999999998</v>
      </c>
      <c r="L63" s="191">
        <v>19.100999999999999</v>
      </c>
      <c r="M63" s="191">
        <v>20.22</v>
      </c>
      <c r="N63" s="191">
        <v>43.606999999999999</v>
      </c>
      <c r="O63" s="191">
        <v>26.376999999999999</v>
      </c>
      <c r="P63" s="191">
        <v>26.218</v>
      </c>
      <c r="Q63" s="191">
        <v>27.669</v>
      </c>
      <c r="R63" s="191">
        <v>27.24</v>
      </c>
      <c r="S63" s="191">
        <v>19.489999999999998</v>
      </c>
      <c r="T63" s="191">
        <v>23.841999999999999</v>
      </c>
      <c r="U63" s="191">
        <v>27.744</v>
      </c>
      <c r="V63" s="191">
        <v>18.972999999999999</v>
      </c>
      <c r="W63" s="191">
        <v>22.331</v>
      </c>
      <c r="X63" s="191">
        <v>23.411999999999999</v>
      </c>
      <c r="Y63" s="191">
        <v>18.195</v>
      </c>
      <c r="Z63" s="191">
        <v>30.408000000000001</v>
      </c>
      <c r="AA63" s="191">
        <v>23.445</v>
      </c>
      <c r="AB63" s="191">
        <v>15.23</v>
      </c>
      <c r="AC63" s="191">
        <v>25.167000000000002</v>
      </c>
      <c r="AD63" s="191">
        <v>17.486000000000001</v>
      </c>
      <c r="AE63" s="192">
        <v>20.780999999999999</v>
      </c>
      <c r="AF63" s="191">
        <v>25.373000000000001</v>
      </c>
      <c r="AG63" s="191">
        <v>27.96</v>
      </c>
      <c r="AH63" s="191">
        <v>27.056999999999999</v>
      </c>
    </row>
    <row r="64" spans="1:1005" ht="15" x14ac:dyDescent="0.25">
      <c r="A64" s="145">
        <v>46784</v>
      </c>
      <c r="B64" s="281"/>
      <c r="C64" s="271">
        <v>27</v>
      </c>
      <c r="D64" s="276">
        <v>29</v>
      </c>
      <c r="E64" s="191">
        <v>36.164000000000001</v>
      </c>
      <c r="F64" s="191">
        <v>26.08</v>
      </c>
      <c r="G64" s="191">
        <v>28.244</v>
      </c>
      <c r="H64" s="191">
        <v>31.527000000000001</v>
      </c>
      <c r="I64" s="191">
        <v>25.907</v>
      </c>
      <c r="J64" s="191">
        <v>23.442</v>
      </c>
      <c r="K64" s="191">
        <v>18.559000000000001</v>
      </c>
      <c r="L64" s="191">
        <v>24.244</v>
      </c>
      <c r="M64" s="191">
        <v>21.734999999999999</v>
      </c>
      <c r="N64" s="191">
        <v>51.387999999999998</v>
      </c>
      <c r="O64" s="191">
        <v>22.893000000000001</v>
      </c>
      <c r="P64" s="191">
        <v>38.517000000000003</v>
      </c>
      <c r="Q64" s="191">
        <v>22.52</v>
      </c>
      <c r="R64" s="191">
        <v>35.002000000000002</v>
      </c>
      <c r="S64" s="191">
        <v>19.629000000000001</v>
      </c>
      <c r="T64" s="191">
        <v>25.471</v>
      </c>
      <c r="U64" s="191">
        <v>25.44</v>
      </c>
      <c r="V64" s="191">
        <v>22.015999999999998</v>
      </c>
      <c r="W64" s="191">
        <v>27.852</v>
      </c>
      <c r="X64" s="191">
        <v>35.293999999999997</v>
      </c>
      <c r="Y64" s="191">
        <v>34.552</v>
      </c>
      <c r="Z64" s="191">
        <v>70.972999999999999</v>
      </c>
      <c r="AA64" s="191">
        <v>23.251999999999999</v>
      </c>
      <c r="AB64" s="191">
        <v>18.829000000000001</v>
      </c>
      <c r="AC64" s="191">
        <v>25.597000000000001</v>
      </c>
      <c r="AD64" s="191">
        <v>24.643999999999998</v>
      </c>
      <c r="AE64" s="192">
        <v>26.201000000000001</v>
      </c>
      <c r="AF64" s="191">
        <v>25.478000000000002</v>
      </c>
      <c r="AG64" s="191">
        <v>26.016999999999999</v>
      </c>
      <c r="AH64" s="191">
        <v>26.016999999999999</v>
      </c>
      <c r="ALQ64" s="167" t="e">
        <v>#N/A</v>
      </c>
    </row>
    <row r="65" spans="1:1005" ht="15" x14ac:dyDescent="0.25">
      <c r="A65" s="145">
        <v>46813</v>
      </c>
      <c r="B65" s="281"/>
      <c r="C65" s="271">
        <v>74</v>
      </c>
      <c r="D65" s="276">
        <v>92</v>
      </c>
      <c r="E65" s="191">
        <v>45.837000000000003</v>
      </c>
      <c r="F65" s="191">
        <v>142.27000000000001</v>
      </c>
      <c r="G65" s="191">
        <v>74.403999999999996</v>
      </c>
      <c r="H65" s="191">
        <v>53.905999999999999</v>
      </c>
      <c r="I65" s="191">
        <v>47.06</v>
      </c>
      <c r="J65" s="191">
        <v>70.510999999999996</v>
      </c>
      <c r="K65" s="191">
        <v>28.349</v>
      </c>
      <c r="L65" s="191">
        <v>48.460999999999999</v>
      </c>
      <c r="M65" s="191">
        <v>98.001000000000005</v>
      </c>
      <c r="N65" s="191">
        <v>113.276</v>
      </c>
      <c r="O65" s="191">
        <v>44.341999999999999</v>
      </c>
      <c r="P65" s="191">
        <v>129.68799999999999</v>
      </c>
      <c r="Q65" s="191">
        <v>81.248000000000005</v>
      </c>
      <c r="R65" s="191">
        <v>74.991</v>
      </c>
      <c r="S65" s="191">
        <v>51.241999999999997</v>
      </c>
      <c r="T65" s="191">
        <v>58.100999999999999</v>
      </c>
      <c r="U65" s="191">
        <v>62.838999999999999</v>
      </c>
      <c r="V65" s="191">
        <v>42.369</v>
      </c>
      <c r="W65" s="191">
        <v>54.506999999999998</v>
      </c>
      <c r="X65" s="191">
        <v>68.790000000000006</v>
      </c>
      <c r="Y65" s="191">
        <v>56.100999999999999</v>
      </c>
      <c r="Z65" s="191">
        <v>176.72800000000001</v>
      </c>
      <c r="AA65" s="191">
        <v>35.530999999999999</v>
      </c>
      <c r="AB65" s="191">
        <v>100.309</v>
      </c>
      <c r="AC65" s="191">
        <v>49.79</v>
      </c>
      <c r="AD65" s="191">
        <v>39.186</v>
      </c>
      <c r="AE65" s="192">
        <v>58.552999999999997</v>
      </c>
      <c r="AF65" s="191">
        <v>97.212000000000003</v>
      </c>
      <c r="AG65" s="191">
        <v>75.683999999999997</v>
      </c>
      <c r="AH65" s="191">
        <v>75.683999999999997</v>
      </c>
      <c r="ALQ65" s="167" t="e">
        <v>#N/A</v>
      </c>
    </row>
    <row r="66" spans="1:1005" ht="15" x14ac:dyDescent="0.25">
      <c r="A66" s="145">
        <v>46844</v>
      </c>
      <c r="B66" s="281"/>
      <c r="C66" s="271">
        <v>110</v>
      </c>
      <c r="D66" s="276">
        <v>147</v>
      </c>
      <c r="E66" s="191">
        <v>85.712000000000003</v>
      </c>
      <c r="F66" s="191">
        <v>224.30199999999999</v>
      </c>
      <c r="G66" s="191">
        <v>143.96600000000001</v>
      </c>
      <c r="H66" s="191">
        <v>110.19</v>
      </c>
      <c r="I66" s="191">
        <v>115.758</v>
      </c>
      <c r="J66" s="191">
        <v>200.46899999999999</v>
      </c>
      <c r="K66" s="191">
        <v>59.819000000000003</v>
      </c>
      <c r="L66" s="191">
        <v>66.221000000000004</v>
      </c>
      <c r="M66" s="191">
        <v>200.17599999999999</v>
      </c>
      <c r="N66" s="191">
        <v>310.529</v>
      </c>
      <c r="O66" s="191">
        <v>137.886</v>
      </c>
      <c r="P66" s="191">
        <v>145.619</v>
      </c>
      <c r="Q66" s="191">
        <v>272.87</v>
      </c>
      <c r="R66" s="191">
        <v>122.87</v>
      </c>
      <c r="S66" s="191">
        <v>160.215</v>
      </c>
      <c r="T66" s="191">
        <v>110.97</v>
      </c>
      <c r="U66" s="191">
        <v>156.66399999999999</v>
      </c>
      <c r="V66" s="191">
        <v>52.610999999999997</v>
      </c>
      <c r="W66" s="191">
        <v>92.688000000000002</v>
      </c>
      <c r="X66" s="191">
        <v>65.637</v>
      </c>
      <c r="Y66" s="191">
        <v>93.638000000000005</v>
      </c>
      <c r="Z66" s="191">
        <v>194.578</v>
      </c>
      <c r="AA66" s="191">
        <v>65.739000000000004</v>
      </c>
      <c r="AB66" s="191">
        <v>190.75800000000001</v>
      </c>
      <c r="AC66" s="191">
        <v>65.582999999999998</v>
      </c>
      <c r="AD66" s="191">
        <v>67.635000000000005</v>
      </c>
      <c r="AE66" s="192">
        <v>217.75899999999999</v>
      </c>
      <c r="AF66" s="191">
        <v>259.88600000000002</v>
      </c>
      <c r="AG66" s="191">
        <v>166.22300000000001</v>
      </c>
      <c r="AH66" s="191">
        <v>166.22300000000001</v>
      </c>
      <c r="ALQ66" s="167" t="e">
        <v>#N/A</v>
      </c>
    </row>
    <row r="67" spans="1:1005" ht="15" x14ac:dyDescent="0.25">
      <c r="A67" s="145">
        <v>46874</v>
      </c>
      <c r="B67" s="281"/>
      <c r="C67" s="271">
        <v>190</v>
      </c>
      <c r="D67" s="276">
        <v>251</v>
      </c>
      <c r="E67" s="191">
        <v>206.506</v>
      </c>
      <c r="F67" s="191">
        <v>389.31599999999997</v>
      </c>
      <c r="G67" s="191">
        <v>258.04199999999997</v>
      </c>
      <c r="H67" s="191">
        <v>290.60700000000003</v>
      </c>
      <c r="I67" s="191">
        <v>186.98599999999999</v>
      </c>
      <c r="J67" s="191">
        <v>433.517</v>
      </c>
      <c r="K67" s="191">
        <v>60.966999999999999</v>
      </c>
      <c r="L67" s="191">
        <v>181.3</v>
      </c>
      <c r="M67" s="191">
        <v>292.29599999999999</v>
      </c>
      <c r="N67" s="191">
        <v>534.80899999999997</v>
      </c>
      <c r="O67" s="191">
        <v>230.637</v>
      </c>
      <c r="P67" s="191">
        <v>284.20600000000002</v>
      </c>
      <c r="Q67" s="191">
        <v>365.85</v>
      </c>
      <c r="R67" s="191">
        <v>381.62700000000001</v>
      </c>
      <c r="S67" s="191">
        <v>215.50899999999999</v>
      </c>
      <c r="T67" s="191">
        <v>188.89599999999999</v>
      </c>
      <c r="U67" s="191">
        <v>207.36</v>
      </c>
      <c r="V67" s="191">
        <v>137.95400000000001</v>
      </c>
      <c r="W67" s="191">
        <v>191.523</v>
      </c>
      <c r="X67" s="191">
        <v>172.53399999999999</v>
      </c>
      <c r="Y67" s="191">
        <v>191.78700000000001</v>
      </c>
      <c r="Z67" s="191">
        <v>235.696</v>
      </c>
      <c r="AA67" s="191">
        <v>132.852</v>
      </c>
      <c r="AB67" s="191">
        <v>318.54199999999997</v>
      </c>
      <c r="AC67" s="191">
        <v>175.393</v>
      </c>
      <c r="AD67" s="191">
        <v>186.63900000000001</v>
      </c>
      <c r="AE67" s="192">
        <v>318.73500000000001</v>
      </c>
      <c r="AF67" s="191">
        <v>441.97</v>
      </c>
      <c r="AG67" s="191">
        <v>294.02</v>
      </c>
      <c r="AH67" s="191">
        <v>294.02</v>
      </c>
      <c r="ALQ67" s="167" t="e">
        <v>#N/A</v>
      </c>
    </row>
    <row r="68" spans="1:1005" ht="15" x14ac:dyDescent="0.25">
      <c r="A68" s="145">
        <v>46905</v>
      </c>
      <c r="B68" s="281"/>
      <c r="C68" s="271">
        <v>102</v>
      </c>
      <c r="D68" s="276">
        <v>187</v>
      </c>
      <c r="E68" s="191">
        <v>66.515000000000001</v>
      </c>
      <c r="F68" s="191">
        <v>371.14699999999999</v>
      </c>
      <c r="G68" s="191">
        <v>170.59299999999999</v>
      </c>
      <c r="H68" s="191">
        <v>305.08300000000003</v>
      </c>
      <c r="I68" s="191">
        <v>53.506</v>
      </c>
      <c r="J68" s="191">
        <v>196.08500000000001</v>
      </c>
      <c r="K68" s="191">
        <v>18.585000000000001</v>
      </c>
      <c r="L68" s="191">
        <v>111.089</v>
      </c>
      <c r="M68" s="191">
        <v>131.86199999999999</v>
      </c>
      <c r="N68" s="191">
        <v>360.827</v>
      </c>
      <c r="O68" s="191">
        <v>75.78</v>
      </c>
      <c r="P68" s="191">
        <v>163.614</v>
      </c>
      <c r="Q68" s="191">
        <v>342.36900000000003</v>
      </c>
      <c r="R68" s="191">
        <v>160.13800000000001</v>
      </c>
      <c r="S68" s="191">
        <v>220.00299999999999</v>
      </c>
      <c r="T68" s="191">
        <v>243.506</v>
      </c>
      <c r="U68" s="191">
        <v>65.965999999999994</v>
      </c>
      <c r="V68" s="191">
        <v>79.004999999999995</v>
      </c>
      <c r="W68" s="191">
        <v>172.976</v>
      </c>
      <c r="X68" s="191">
        <v>226.11799999999999</v>
      </c>
      <c r="Y68" s="191">
        <v>222.768</v>
      </c>
      <c r="Z68" s="191">
        <v>220.285</v>
      </c>
      <c r="AA68" s="191">
        <v>30.309000000000001</v>
      </c>
      <c r="AB68" s="191">
        <v>377.81200000000001</v>
      </c>
      <c r="AC68" s="191">
        <v>68.528000000000006</v>
      </c>
      <c r="AD68" s="191">
        <v>259.13</v>
      </c>
      <c r="AE68" s="192">
        <v>148.13499999999999</v>
      </c>
      <c r="AF68" s="191">
        <v>356.09300000000002</v>
      </c>
      <c r="AG68" s="191">
        <v>218.22900000000001</v>
      </c>
      <c r="AH68" s="191">
        <v>218.22900000000001</v>
      </c>
      <c r="ALQ68" s="167" t="e">
        <v>#N/A</v>
      </c>
    </row>
    <row r="69" spans="1:1005" ht="15" x14ac:dyDescent="0.25">
      <c r="A69" s="145">
        <v>46935</v>
      </c>
      <c r="B69" s="281"/>
      <c r="C69" s="271">
        <v>9</v>
      </c>
      <c r="D69" s="276">
        <v>33</v>
      </c>
      <c r="E69" s="191">
        <v>13.356999999999999</v>
      </c>
      <c r="F69" s="191">
        <v>91.007999999999996</v>
      </c>
      <c r="G69" s="191">
        <v>73.165999999999997</v>
      </c>
      <c r="H69" s="191">
        <v>178.04599999999999</v>
      </c>
      <c r="I69" s="191">
        <v>-7.319</v>
      </c>
      <c r="J69" s="191">
        <v>29.533999999999999</v>
      </c>
      <c r="K69" s="191">
        <v>18.13</v>
      </c>
      <c r="L69" s="191">
        <v>-3.9710000000000001</v>
      </c>
      <c r="M69" s="191">
        <v>27.071999999999999</v>
      </c>
      <c r="N69" s="191">
        <v>100.779</v>
      </c>
      <c r="O69" s="191">
        <v>26.221</v>
      </c>
      <c r="P69" s="191">
        <v>24.521000000000001</v>
      </c>
      <c r="Q69" s="191">
        <v>90.956999999999994</v>
      </c>
      <c r="R69" s="191">
        <v>33.296999999999997</v>
      </c>
      <c r="S69" s="191">
        <v>32.411999999999999</v>
      </c>
      <c r="T69" s="191">
        <v>56.103000000000002</v>
      </c>
      <c r="U69" s="191">
        <v>6.835</v>
      </c>
      <c r="V69" s="191">
        <v>26.651</v>
      </c>
      <c r="W69" s="191">
        <v>14.307</v>
      </c>
      <c r="X69" s="191">
        <v>33.85</v>
      </c>
      <c r="Y69" s="191">
        <v>24.870999999999999</v>
      </c>
      <c r="Z69" s="191">
        <v>33.936999999999998</v>
      </c>
      <c r="AA69" s="191">
        <v>20.582000000000001</v>
      </c>
      <c r="AB69" s="191">
        <v>138.43</v>
      </c>
      <c r="AC69" s="191">
        <v>1.498</v>
      </c>
      <c r="AD69" s="191">
        <v>97.608999999999995</v>
      </c>
      <c r="AE69" s="192">
        <v>51.837000000000003</v>
      </c>
      <c r="AF69" s="191">
        <v>102.351</v>
      </c>
      <c r="AG69" s="191">
        <v>24.077999999999999</v>
      </c>
      <c r="AH69" s="191">
        <v>24.077999999999999</v>
      </c>
      <c r="ALQ69" s="167" t="e">
        <v>#N/A</v>
      </c>
    </row>
    <row r="70" spans="1:1005" ht="15" x14ac:dyDescent="0.25">
      <c r="A70" s="145">
        <v>46966</v>
      </c>
      <c r="B70" s="281"/>
      <c r="C70" s="271">
        <v>2</v>
      </c>
      <c r="D70" s="276">
        <v>24</v>
      </c>
      <c r="E70" s="191">
        <v>-1.9730000000000001</v>
      </c>
      <c r="F70" s="191">
        <v>71.498999999999995</v>
      </c>
      <c r="G70" s="191">
        <v>24.497</v>
      </c>
      <c r="H70" s="191">
        <v>127.018</v>
      </c>
      <c r="I70" s="191">
        <v>-4.8369999999999997</v>
      </c>
      <c r="J70" s="191">
        <v>41.357999999999997</v>
      </c>
      <c r="K70" s="191">
        <v>18.030999999999999</v>
      </c>
      <c r="L70" s="191">
        <v>15.119</v>
      </c>
      <c r="M70" s="191">
        <v>-0.108</v>
      </c>
      <c r="N70" s="191">
        <v>35.076000000000001</v>
      </c>
      <c r="O70" s="191">
        <v>37.146000000000001</v>
      </c>
      <c r="P70" s="191">
        <v>43.872</v>
      </c>
      <c r="Q70" s="191">
        <v>39.023000000000003</v>
      </c>
      <c r="R70" s="191">
        <v>-0.42199999999999999</v>
      </c>
      <c r="S70" s="191">
        <v>35.575000000000003</v>
      </c>
      <c r="T70" s="191">
        <v>12.089</v>
      </c>
      <c r="U70" s="191">
        <v>-6.1059999999999999</v>
      </c>
      <c r="V70" s="191">
        <v>39.56</v>
      </c>
      <c r="W70" s="191">
        <v>9.5619999999999994</v>
      </c>
      <c r="X70" s="191">
        <v>5.0250000000000004</v>
      </c>
      <c r="Y70" s="191">
        <v>27.36</v>
      </c>
      <c r="Z70" s="191">
        <v>23.047000000000001</v>
      </c>
      <c r="AA70" s="191">
        <v>18.204000000000001</v>
      </c>
      <c r="AB70" s="191">
        <v>37.207000000000001</v>
      </c>
      <c r="AC70" s="191">
        <v>10.762</v>
      </c>
      <c r="AD70" s="191">
        <v>38.777999999999999</v>
      </c>
      <c r="AE70" s="192">
        <v>59.819000000000003</v>
      </c>
      <c r="AF70" s="191">
        <v>72.909000000000006</v>
      </c>
      <c r="AG70" s="191">
        <v>9.93</v>
      </c>
      <c r="AH70" s="191">
        <v>9.93</v>
      </c>
      <c r="ALQ70" s="167" t="e">
        <v>#N/A</v>
      </c>
    </row>
    <row r="71" spans="1:1005" ht="15" x14ac:dyDescent="0.25">
      <c r="A71" s="145">
        <v>46997</v>
      </c>
      <c r="B71" s="281"/>
      <c r="C71" s="271">
        <v>13</v>
      </c>
      <c r="D71" s="276">
        <v>31</v>
      </c>
      <c r="E71" s="191">
        <v>22.782</v>
      </c>
      <c r="F71" s="191">
        <v>86.102999999999994</v>
      </c>
      <c r="G71" s="191">
        <v>13.651999999999999</v>
      </c>
      <c r="H71" s="191">
        <v>79.757999999999996</v>
      </c>
      <c r="I71" s="191">
        <v>18.045999999999999</v>
      </c>
      <c r="J71" s="191">
        <v>8.6470000000000002</v>
      </c>
      <c r="K71" s="191">
        <v>27.599</v>
      </c>
      <c r="L71" s="191">
        <v>51.886000000000003</v>
      </c>
      <c r="M71" s="191">
        <v>52.341999999999999</v>
      </c>
      <c r="N71" s="191">
        <v>21.472000000000001</v>
      </c>
      <c r="O71" s="191">
        <v>42.616999999999997</v>
      </c>
      <c r="P71" s="191">
        <v>33.65</v>
      </c>
      <c r="Q71" s="191">
        <v>37.512999999999998</v>
      </c>
      <c r="R71" s="191">
        <v>11.228</v>
      </c>
      <c r="S71" s="191">
        <v>45.468000000000004</v>
      </c>
      <c r="T71" s="191">
        <v>15.47</v>
      </c>
      <c r="U71" s="191">
        <v>20.402999999999999</v>
      </c>
      <c r="V71" s="191">
        <v>99.271000000000001</v>
      </c>
      <c r="W71" s="191">
        <v>16.314</v>
      </c>
      <c r="X71" s="191">
        <v>8.5389999999999997</v>
      </c>
      <c r="Y71" s="191">
        <v>12.196</v>
      </c>
      <c r="Z71" s="191">
        <v>16.033000000000001</v>
      </c>
      <c r="AA71" s="191">
        <v>17.155000000000001</v>
      </c>
      <c r="AB71" s="191">
        <v>9.25</v>
      </c>
      <c r="AC71" s="191">
        <v>21.733000000000001</v>
      </c>
      <c r="AD71" s="191">
        <v>68.269000000000005</v>
      </c>
      <c r="AE71" s="192">
        <v>41.078000000000003</v>
      </c>
      <c r="AF71" s="191">
        <v>95.468000000000004</v>
      </c>
      <c r="AG71" s="191">
        <v>53.319000000000003</v>
      </c>
      <c r="AH71" s="191">
        <v>53.319000000000003</v>
      </c>
      <c r="ALQ71" s="167" t="e">
        <v>#N/A</v>
      </c>
    </row>
    <row r="72" spans="1:1005" ht="15" x14ac:dyDescent="0.25">
      <c r="A72" s="145"/>
      <c r="B72" s="281"/>
      <c r="C72" s="271"/>
      <c r="D72" s="276"/>
      <c r="ALQ72" s="167" t="e">
        <v>#N/A</v>
      </c>
    </row>
    <row r="73" spans="1:1005" ht="15" x14ac:dyDescent="0.25">
      <c r="A73" s="145"/>
      <c r="B73" s="281"/>
      <c r="C73" s="271"/>
      <c r="D73" s="276"/>
    </row>
    <row r="74" spans="1:1005" ht="15" x14ac:dyDescent="0.25">
      <c r="A74" s="145"/>
      <c r="B74" s="281"/>
      <c r="C74" s="271"/>
      <c r="D74" s="276"/>
    </row>
    <row r="75" spans="1:1005" ht="15" x14ac:dyDescent="0.25">
      <c r="A75" s="145"/>
      <c r="B75" s="281"/>
      <c r="C75" s="271"/>
      <c r="D75" s="276"/>
    </row>
    <row r="76" spans="1:1005" ht="15" x14ac:dyDescent="0.25">
      <c r="A76" s="145"/>
      <c r="B76" s="281"/>
      <c r="C76" s="271"/>
      <c r="D76" s="276"/>
    </row>
    <row r="77" spans="1:1005" ht="15" x14ac:dyDescent="0.25">
      <c r="A77" s="145"/>
      <c r="B77" s="281"/>
      <c r="C77" s="271"/>
      <c r="D77" s="276"/>
    </row>
    <row r="78" spans="1:1005" ht="15" x14ac:dyDescent="0.25">
      <c r="A78" s="145"/>
      <c r="B78" s="281"/>
      <c r="C78" s="271"/>
      <c r="D78" s="276"/>
    </row>
    <row r="79" spans="1:1005" ht="15" x14ac:dyDescent="0.25">
      <c r="A79" s="145"/>
      <c r="B79" s="281"/>
      <c r="C79" s="271"/>
      <c r="D79" s="276"/>
    </row>
    <row r="80" spans="1:1005" ht="15" x14ac:dyDescent="0.25">
      <c r="A80" s="145"/>
      <c r="B80" s="281"/>
      <c r="C80" s="271"/>
      <c r="D80" s="276"/>
    </row>
    <row r="81" spans="1:4" ht="12.75" customHeight="1" x14ac:dyDescent="0.25">
      <c r="A81" s="145"/>
      <c r="B81" s="289"/>
      <c r="C81" s="261"/>
      <c r="D81" s="27"/>
    </row>
    <row r="82" spans="1:4" ht="12.75" customHeight="1" x14ac:dyDescent="0.25">
      <c r="A82" s="145"/>
      <c r="B82" s="289"/>
      <c r="C82" s="261"/>
      <c r="D82" s="27"/>
    </row>
    <row r="83" spans="1:4" ht="12.75" customHeight="1" x14ac:dyDescent="0.25">
      <c r="A83" s="145"/>
      <c r="B83" s="289"/>
      <c r="C83" s="261"/>
      <c r="D83" s="27"/>
    </row>
    <row r="84" spans="1:4" ht="12.75" customHeight="1" x14ac:dyDescent="0.25">
      <c r="A84" s="145"/>
      <c r="B84" s="289"/>
      <c r="C84" s="261"/>
      <c r="D84" s="27"/>
    </row>
    <row r="101" spans="3:4" ht="12.75" customHeight="1" x14ac:dyDescent="0.25">
      <c r="C101" s="162">
        <v>74</v>
      </c>
      <c r="D101" s="162">
        <v>92</v>
      </c>
    </row>
    <row r="102" spans="3:4" ht="12.75" customHeight="1" x14ac:dyDescent="0.25">
      <c r="C102" s="162">
        <v>110</v>
      </c>
      <c r="D102" s="162">
        <v>147</v>
      </c>
    </row>
    <row r="103" spans="3:4" ht="12.75" customHeight="1" x14ac:dyDescent="0.25">
      <c r="C103" s="162">
        <v>190</v>
      </c>
      <c r="D103" s="162">
        <v>251</v>
      </c>
    </row>
    <row r="104" spans="3:4" ht="12.75" customHeight="1" x14ac:dyDescent="0.25">
      <c r="C104" s="162">
        <v>102</v>
      </c>
      <c r="D104" s="162">
        <v>187</v>
      </c>
    </row>
    <row r="105" spans="3:4" ht="12.75" customHeight="1" x14ac:dyDescent="0.25">
      <c r="C105" s="162">
        <v>9</v>
      </c>
      <c r="D105" s="162">
        <v>33</v>
      </c>
    </row>
    <row r="106" spans="3:4" ht="12.75" customHeight="1" x14ac:dyDescent="0.25">
      <c r="C106" s="162">
        <v>2</v>
      </c>
      <c r="D106" s="162">
        <v>24</v>
      </c>
    </row>
    <row r="107" spans="3:4" ht="12.75" customHeight="1" x14ac:dyDescent="0.25">
      <c r="C107" s="162">
        <v>13</v>
      </c>
      <c r="D107" s="162">
        <v>31</v>
      </c>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107"/>
  <sheetViews>
    <sheetView topLeftCell="A40" workbookViewId="0">
      <selection activeCell="D4" sqref="D4"/>
    </sheetView>
  </sheetViews>
  <sheetFormatPr defaultColWidth="18.7109375" defaultRowHeight="12.75" customHeight="1" x14ac:dyDescent="0.25"/>
  <cols>
    <col min="1" max="4" width="7.5703125" style="162" customWidth="1"/>
    <col min="5" max="12" width="7" style="167" customWidth="1"/>
    <col min="13" max="13" width="8" style="167" customWidth="1"/>
    <col min="14" max="30" width="7" style="167" customWidth="1"/>
    <col min="31" max="31" width="8.42578125" style="193" customWidth="1"/>
    <col min="32" max="54" width="8.85546875" style="167" customWidth="1"/>
    <col min="55" max="16384" width="18.7109375" style="167"/>
  </cols>
  <sheetData>
    <row r="1" spans="1:39" ht="15" x14ac:dyDescent="0.25">
      <c r="A1" s="30"/>
      <c r="B1" s="333"/>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162"/>
      <c r="AJ1" s="162"/>
      <c r="AK1" s="162"/>
      <c r="AL1" s="162"/>
      <c r="AM1" s="162"/>
    </row>
    <row r="2" spans="1:39" s="162" customFormat="1" ht="15" x14ac:dyDescent="0.25">
      <c r="A2" s="30"/>
      <c r="B2" s="160" t="s">
        <v>46</v>
      </c>
      <c r="C2" s="160" t="s">
        <v>45</v>
      </c>
      <c r="D2" s="160" t="s">
        <v>47</v>
      </c>
      <c r="E2" s="160">
        <v>1991</v>
      </c>
      <c r="F2" s="160">
        <v>1992</v>
      </c>
      <c r="G2" s="160">
        <v>1993</v>
      </c>
      <c r="H2" s="160">
        <v>1994</v>
      </c>
      <c r="I2" s="160">
        <v>1995</v>
      </c>
      <c r="J2" s="160">
        <v>1996</v>
      </c>
      <c r="K2" s="160">
        <v>1997</v>
      </c>
      <c r="L2" s="160">
        <v>1998</v>
      </c>
      <c r="M2" s="160">
        <v>1999</v>
      </c>
      <c r="N2" s="160">
        <v>2000</v>
      </c>
      <c r="O2" s="160">
        <v>2001</v>
      </c>
      <c r="P2" s="160">
        <v>2002</v>
      </c>
      <c r="Q2" s="160">
        <v>2003</v>
      </c>
      <c r="R2" s="160">
        <v>2004</v>
      </c>
      <c r="S2" s="160">
        <v>2005</v>
      </c>
      <c r="T2" s="160">
        <v>2006</v>
      </c>
      <c r="U2" s="160">
        <v>2007</v>
      </c>
      <c r="V2" s="160">
        <v>2008</v>
      </c>
      <c r="W2" s="160">
        <v>2009</v>
      </c>
      <c r="X2" s="160">
        <v>2010</v>
      </c>
      <c r="Y2" s="160">
        <v>2011</v>
      </c>
      <c r="Z2" s="160">
        <v>2012</v>
      </c>
      <c r="AA2" s="160">
        <v>2013</v>
      </c>
      <c r="AB2" s="160">
        <v>2014</v>
      </c>
      <c r="AC2" s="160">
        <v>2015</v>
      </c>
      <c r="AD2" s="160">
        <v>2016</v>
      </c>
      <c r="AE2" s="178">
        <v>2017</v>
      </c>
      <c r="AF2" s="160">
        <v>2018</v>
      </c>
      <c r="AG2" s="160">
        <v>2019</v>
      </c>
      <c r="AH2" s="160">
        <v>2020</v>
      </c>
    </row>
    <row r="3" spans="1:39" s="162" customFormat="1" ht="15" x14ac:dyDescent="0.2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row>
    <row r="4" spans="1:39" ht="15" x14ac:dyDescent="0.25">
      <c r="A4" s="146">
        <v>44958</v>
      </c>
      <c r="B4" s="292"/>
      <c r="C4" s="293">
        <v>4</v>
      </c>
      <c r="D4" s="273">
        <v>4</v>
      </c>
      <c r="E4" s="173">
        <v>3.5</v>
      </c>
      <c r="F4" s="173">
        <v>3.4990000000000001</v>
      </c>
      <c r="G4" s="173">
        <v>3.5</v>
      </c>
      <c r="H4" s="191">
        <v>3.5</v>
      </c>
      <c r="I4" s="191">
        <v>3.5720000000000001</v>
      </c>
      <c r="J4" s="191">
        <v>3.5070000000000001</v>
      </c>
      <c r="K4" s="191">
        <v>3.5</v>
      </c>
      <c r="L4" s="191">
        <v>3.5</v>
      </c>
      <c r="M4" s="191">
        <v>3.508</v>
      </c>
      <c r="N4" s="191">
        <v>3.5</v>
      </c>
      <c r="O4" s="191">
        <v>3.5</v>
      </c>
      <c r="P4" s="191">
        <v>3.4990000000000001</v>
      </c>
      <c r="Q4" s="191">
        <v>3.5</v>
      </c>
      <c r="R4" s="191">
        <v>3.5</v>
      </c>
      <c r="S4" s="191">
        <v>3.5</v>
      </c>
      <c r="T4" s="191">
        <v>3.5</v>
      </c>
      <c r="U4" s="191">
        <v>3.5009999999999999</v>
      </c>
      <c r="V4" s="191">
        <v>3.5</v>
      </c>
      <c r="W4" s="191">
        <v>3.5</v>
      </c>
      <c r="X4" s="191">
        <v>3.5</v>
      </c>
      <c r="Y4" s="191">
        <v>3.5</v>
      </c>
      <c r="Z4" s="191">
        <v>3.5</v>
      </c>
      <c r="AA4" s="191">
        <v>3.4990000000000001</v>
      </c>
      <c r="AB4" s="191">
        <v>3.5</v>
      </c>
      <c r="AC4" s="191">
        <v>3.7789999999999999</v>
      </c>
      <c r="AD4" s="191">
        <v>3.6579999999999999</v>
      </c>
      <c r="AE4" s="191">
        <v>3.7839999999999998</v>
      </c>
      <c r="AF4" s="191">
        <v>3.5009999999999999</v>
      </c>
      <c r="AG4" s="191">
        <v>3.5</v>
      </c>
      <c r="AH4" s="192">
        <v>3.5</v>
      </c>
    </row>
    <row r="5" spans="1:39" ht="15" x14ac:dyDescent="0.25">
      <c r="A5" s="146">
        <v>44986</v>
      </c>
      <c r="B5" s="280"/>
      <c r="C5" s="270">
        <v>4</v>
      </c>
      <c r="D5" s="274">
        <v>4</v>
      </c>
      <c r="E5" s="173">
        <v>3.3980000000000001</v>
      </c>
      <c r="F5" s="173">
        <v>3.677</v>
      </c>
      <c r="G5" s="173">
        <v>3.7450000000000001</v>
      </c>
      <c r="H5" s="191">
        <v>3.9550000000000001</v>
      </c>
      <c r="I5" s="191">
        <v>4.742</v>
      </c>
      <c r="J5" s="191">
        <v>3.5670000000000002</v>
      </c>
      <c r="K5" s="191">
        <v>4.4530000000000003</v>
      </c>
      <c r="L5" s="191">
        <v>3.8159999999999998</v>
      </c>
      <c r="M5" s="191">
        <v>4.4269999999999996</v>
      </c>
      <c r="N5" s="191">
        <v>3.48</v>
      </c>
      <c r="O5" s="191">
        <v>3.7229999999999999</v>
      </c>
      <c r="P5" s="191">
        <v>3.355</v>
      </c>
      <c r="Q5" s="191">
        <v>3.887</v>
      </c>
      <c r="R5" s="191">
        <v>5.351</v>
      </c>
      <c r="S5" s="191">
        <v>3.4239999999999999</v>
      </c>
      <c r="T5" s="191">
        <v>3.4740000000000002</v>
      </c>
      <c r="U5" s="191">
        <v>5.3010000000000002</v>
      </c>
      <c r="V5" s="191">
        <v>3.2589999999999999</v>
      </c>
      <c r="W5" s="191">
        <v>4.1760000000000002</v>
      </c>
      <c r="X5" s="191">
        <v>3.2610000000000001</v>
      </c>
      <c r="Y5" s="191">
        <v>3.56</v>
      </c>
      <c r="Z5" s="191">
        <v>4.242</v>
      </c>
      <c r="AA5" s="191">
        <v>3.3450000000000002</v>
      </c>
      <c r="AB5" s="191">
        <v>3.2589999999999999</v>
      </c>
      <c r="AC5" s="191">
        <v>5.0140000000000002</v>
      </c>
      <c r="AD5" s="191">
        <v>4.319</v>
      </c>
      <c r="AE5" s="191">
        <v>5.7039999999999997</v>
      </c>
      <c r="AF5" s="191">
        <v>3.4460000000000002</v>
      </c>
      <c r="AG5" s="191">
        <v>3.274</v>
      </c>
      <c r="AH5" s="192">
        <v>3.6560000000000001</v>
      </c>
    </row>
    <row r="6" spans="1:39" ht="15" x14ac:dyDescent="0.25">
      <c r="A6" s="146">
        <v>45017</v>
      </c>
      <c r="B6" s="280"/>
      <c r="C6" s="270">
        <v>6</v>
      </c>
      <c r="D6" s="274">
        <v>8</v>
      </c>
      <c r="E6" s="173">
        <v>7.3479999999999999</v>
      </c>
      <c r="F6" s="173">
        <v>11.586</v>
      </c>
      <c r="G6" s="173">
        <v>7.851</v>
      </c>
      <c r="H6" s="191">
        <v>8.7379999999999995</v>
      </c>
      <c r="I6" s="191">
        <v>6.8230000000000004</v>
      </c>
      <c r="J6" s="191">
        <v>8.0779999999999994</v>
      </c>
      <c r="K6" s="191">
        <v>7.2279999999999998</v>
      </c>
      <c r="L6" s="191">
        <v>6.343</v>
      </c>
      <c r="M6" s="191">
        <v>7.2670000000000003</v>
      </c>
      <c r="N6" s="191">
        <v>10.098000000000001</v>
      </c>
      <c r="O6" s="191">
        <v>9.4949999999999992</v>
      </c>
      <c r="P6" s="191">
        <v>10.334</v>
      </c>
      <c r="Q6" s="191">
        <v>8.2970000000000006</v>
      </c>
      <c r="R6" s="191">
        <v>13.601000000000001</v>
      </c>
      <c r="S6" s="191">
        <v>7.9219999999999997</v>
      </c>
      <c r="T6" s="191">
        <v>9.8970000000000002</v>
      </c>
      <c r="U6" s="191">
        <v>9.9309999999999992</v>
      </c>
      <c r="V6" s="191">
        <v>4.5629999999999997</v>
      </c>
      <c r="W6" s="191">
        <v>6.7690000000000001</v>
      </c>
      <c r="X6" s="191">
        <v>7.5209999999999999</v>
      </c>
      <c r="Y6" s="191">
        <v>7.3920000000000003</v>
      </c>
      <c r="Z6" s="191">
        <v>14.396000000000001</v>
      </c>
      <c r="AA6" s="191">
        <v>6.4029999999999996</v>
      </c>
      <c r="AB6" s="191">
        <v>6.2389999999999999</v>
      </c>
      <c r="AC6" s="191">
        <v>9</v>
      </c>
      <c r="AD6" s="191">
        <v>8.3480000000000008</v>
      </c>
      <c r="AE6" s="191">
        <v>11.433</v>
      </c>
      <c r="AF6" s="191">
        <v>7.2409999999999997</v>
      </c>
      <c r="AG6" s="191">
        <v>8.6980000000000004</v>
      </c>
      <c r="AH6" s="192">
        <v>7.173</v>
      </c>
    </row>
    <row r="7" spans="1:39" ht="15" x14ac:dyDescent="0.25">
      <c r="A7" s="146">
        <v>45047</v>
      </c>
      <c r="B7" s="280"/>
      <c r="C7" s="270">
        <v>22</v>
      </c>
      <c r="D7" s="274">
        <v>28</v>
      </c>
      <c r="E7" s="173">
        <v>23.411000000000001</v>
      </c>
      <c r="F7" s="173">
        <v>35.741</v>
      </c>
      <c r="G7" s="173">
        <v>35.22</v>
      </c>
      <c r="H7" s="191">
        <v>32.597999999999999</v>
      </c>
      <c r="I7" s="191">
        <v>29.166</v>
      </c>
      <c r="J7" s="191">
        <v>39.325000000000003</v>
      </c>
      <c r="K7" s="191">
        <v>25.23</v>
      </c>
      <c r="L7" s="191">
        <v>22.321000000000002</v>
      </c>
      <c r="M7" s="191">
        <v>24.12</v>
      </c>
      <c r="N7" s="191">
        <v>37.851999999999997</v>
      </c>
      <c r="O7" s="191">
        <v>37.433</v>
      </c>
      <c r="P7" s="191">
        <v>21.547999999999998</v>
      </c>
      <c r="Q7" s="191">
        <v>30.792999999999999</v>
      </c>
      <c r="R7" s="191">
        <v>31.713999999999999</v>
      </c>
      <c r="S7" s="191">
        <v>25.972000000000001</v>
      </c>
      <c r="T7" s="191">
        <v>27.591999999999999</v>
      </c>
      <c r="U7" s="191">
        <v>29.018999999999998</v>
      </c>
      <c r="V7" s="191">
        <v>19.800999999999998</v>
      </c>
      <c r="W7" s="191">
        <v>37.158999999999999</v>
      </c>
      <c r="X7" s="191">
        <v>18.562999999999999</v>
      </c>
      <c r="Y7" s="191">
        <v>18.885000000000002</v>
      </c>
      <c r="Z7" s="191">
        <v>28.408000000000001</v>
      </c>
      <c r="AA7" s="191">
        <v>26.873999999999999</v>
      </c>
      <c r="AB7" s="191">
        <v>24.123000000000001</v>
      </c>
      <c r="AC7" s="191">
        <v>20.094999999999999</v>
      </c>
      <c r="AD7" s="191">
        <v>21.873000000000001</v>
      </c>
      <c r="AE7" s="191">
        <v>25.58</v>
      </c>
      <c r="AF7" s="191">
        <v>36.463999999999999</v>
      </c>
      <c r="AG7" s="191">
        <v>29.646000000000001</v>
      </c>
      <c r="AH7" s="192">
        <v>31.268999999999998</v>
      </c>
    </row>
    <row r="8" spans="1:39" ht="15" x14ac:dyDescent="0.25">
      <c r="A8" s="146">
        <v>45078</v>
      </c>
      <c r="B8" s="280"/>
      <c r="C8" s="270">
        <v>39</v>
      </c>
      <c r="D8" s="274">
        <v>50</v>
      </c>
      <c r="E8" s="173">
        <v>58.707999999999998</v>
      </c>
      <c r="F8" s="173">
        <v>35.521000000000001</v>
      </c>
      <c r="G8" s="173">
        <v>75.460999999999999</v>
      </c>
      <c r="H8" s="191">
        <v>50.557000000000002</v>
      </c>
      <c r="I8" s="191">
        <v>93.408000000000001</v>
      </c>
      <c r="J8" s="191">
        <v>53.488</v>
      </c>
      <c r="K8" s="191">
        <v>51.481999999999999</v>
      </c>
      <c r="L8" s="191">
        <v>39.177999999999997</v>
      </c>
      <c r="M8" s="191">
        <v>56.197000000000003</v>
      </c>
      <c r="N8" s="191">
        <v>42.598999999999997</v>
      </c>
      <c r="O8" s="191">
        <v>43.271999999999998</v>
      </c>
      <c r="P8" s="191">
        <v>28.565999999999999</v>
      </c>
      <c r="Q8" s="191">
        <v>53.954000000000001</v>
      </c>
      <c r="R8" s="191">
        <v>29.853999999999999</v>
      </c>
      <c r="S8" s="191">
        <v>39.021000000000001</v>
      </c>
      <c r="T8" s="191">
        <v>34.302999999999997</v>
      </c>
      <c r="U8" s="191">
        <v>35.488999999999997</v>
      </c>
      <c r="V8" s="191">
        <v>63.555999999999997</v>
      </c>
      <c r="W8" s="191">
        <v>41.917000000000002</v>
      </c>
      <c r="X8" s="191">
        <v>54.377000000000002</v>
      </c>
      <c r="Y8" s="191">
        <v>62.889000000000003</v>
      </c>
      <c r="Z8" s="191">
        <v>19.286000000000001</v>
      </c>
      <c r="AA8" s="191">
        <v>54.424999999999997</v>
      </c>
      <c r="AB8" s="191">
        <v>53.707000000000001</v>
      </c>
      <c r="AC8" s="191">
        <v>59.57</v>
      </c>
      <c r="AD8" s="191">
        <v>49.442999999999998</v>
      </c>
      <c r="AE8" s="191">
        <v>39.935000000000002</v>
      </c>
      <c r="AF8" s="191">
        <v>33.868000000000002</v>
      </c>
      <c r="AG8" s="191">
        <v>70.087000000000003</v>
      </c>
      <c r="AH8" s="192">
        <v>43.57</v>
      </c>
    </row>
    <row r="9" spans="1:39" ht="15" x14ac:dyDescent="0.25">
      <c r="A9" s="146">
        <v>45108</v>
      </c>
      <c r="B9" s="280"/>
      <c r="C9" s="270">
        <v>15</v>
      </c>
      <c r="D9" s="274">
        <v>19</v>
      </c>
      <c r="E9" s="173">
        <v>27.408000000000001</v>
      </c>
      <c r="F9" s="173">
        <v>18.498000000000001</v>
      </c>
      <c r="G9" s="173">
        <v>37.078000000000003</v>
      </c>
      <c r="H9" s="191">
        <v>18.594999999999999</v>
      </c>
      <c r="I9" s="191">
        <v>84.162999999999997</v>
      </c>
      <c r="J9" s="191">
        <v>22.195</v>
      </c>
      <c r="K9" s="191">
        <v>19.065000000000001</v>
      </c>
      <c r="L9" s="191">
        <v>23.355</v>
      </c>
      <c r="M9" s="191">
        <v>37.195</v>
      </c>
      <c r="N9" s="191">
        <v>15.742000000000001</v>
      </c>
      <c r="O9" s="191">
        <v>15.973000000000001</v>
      </c>
      <c r="P9" s="191">
        <v>10.474</v>
      </c>
      <c r="Q9" s="191">
        <v>17.782</v>
      </c>
      <c r="R9" s="191">
        <v>12.157</v>
      </c>
      <c r="S9" s="191">
        <v>16.594000000000001</v>
      </c>
      <c r="T9" s="191">
        <v>12.526</v>
      </c>
      <c r="U9" s="191">
        <v>15.537000000000001</v>
      </c>
      <c r="V9" s="191">
        <v>34.658999999999999</v>
      </c>
      <c r="W9" s="191">
        <v>22.443999999999999</v>
      </c>
      <c r="X9" s="191">
        <v>19.349</v>
      </c>
      <c r="Y9" s="191">
        <v>39.856999999999999</v>
      </c>
      <c r="Z9" s="191">
        <v>9.0410000000000004</v>
      </c>
      <c r="AA9" s="191">
        <v>21.093</v>
      </c>
      <c r="AB9" s="191">
        <v>20.324000000000002</v>
      </c>
      <c r="AC9" s="191">
        <v>25.434999999999999</v>
      </c>
      <c r="AD9" s="191">
        <v>18.934999999999999</v>
      </c>
      <c r="AE9" s="191">
        <v>15.082000000000001</v>
      </c>
      <c r="AF9" s="191">
        <v>12.055</v>
      </c>
      <c r="AG9" s="191">
        <v>48.896999999999998</v>
      </c>
      <c r="AH9" s="192">
        <v>14.638</v>
      </c>
    </row>
    <row r="10" spans="1:39" ht="15" x14ac:dyDescent="0.25">
      <c r="A10" s="146">
        <v>45139</v>
      </c>
      <c r="B10" s="280"/>
      <c r="C10" s="270">
        <v>8</v>
      </c>
      <c r="D10" s="274">
        <v>10</v>
      </c>
      <c r="E10" s="173">
        <v>10.696</v>
      </c>
      <c r="F10" s="173">
        <v>10.36</v>
      </c>
      <c r="G10" s="173">
        <v>13.086</v>
      </c>
      <c r="H10" s="191">
        <v>8.5449999999999999</v>
      </c>
      <c r="I10" s="191">
        <v>25.379000000000001</v>
      </c>
      <c r="J10" s="191">
        <v>9.5730000000000004</v>
      </c>
      <c r="K10" s="191">
        <v>10.041</v>
      </c>
      <c r="L10" s="191">
        <v>9.609</v>
      </c>
      <c r="M10" s="191">
        <v>14.095000000000001</v>
      </c>
      <c r="N10" s="191">
        <v>8.5679999999999996</v>
      </c>
      <c r="O10" s="191">
        <v>9.1539999999999999</v>
      </c>
      <c r="P10" s="191">
        <v>5.9829999999999997</v>
      </c>
      <c r="Q10" s="191">
        <v>8.7390000000000008</v>
      </c>
      <c r="R10" s="191">
        <v>6.923</v>
      </c>
      <c r="S10" s="191">
        <v>9.157</v>
      </c>
      <c r="T10" s="191">
        <v>7.6050000000000004</v>
      </c>
      <c r="U10" s="191">
        <v>8.4149999999999991</v>
      </c>
      <c r="V10" s="191">
        <v>12.054</v>
      </c>
      <c r="W10" s="191">
        <v>9.4269999999999996</v>
      </c>
      <c r="X10" s="191">
        <v>10.465</v>
      </c>
      <c r="Y10" s="191">
        <v>13.773999999999999</v>
      </c>
      <c r="Z10" s="191">
        <v>5.7729999999999997</v>
      </c>
      <c r="AA10" s="191">
        <v>10.497999999999999</v>
      </c>
      <c r="AB10" s="191">
        <v>9.9390000000000001</v>
      </c>
      <c r="AC10" s="191">
        <v>10.071999999999999</v>
      </c>
      <c r="AD10" s="191">
        <v>9.2289999999999992</v>
      </c>
      <c r="AE10" s="191">
        <v>9.2330000000000005</v>
      </c>
      <c r="AF10" s="191">
        <v>6.8019999999999996</v>
      </c>
      <c r="AG10" s="191">
        <v>15.874000000000001</v>
      </c>
      <c r="AH10" s="192">
        <v>7.9820000000000002</v>
      </c>
    </row>
    <row r="11" spans="1:39" ht="15" x14ac:dyDescent="0.25">
      <c r="A11" s="146">
        <v>45170</v>
      </c>
      <c r="B11" s="280"/>
      <c r="C11" s="270">
        <v>6</v>
      </c>
      <c r="D11" s="274">
        <v>7</v>
      </c>
      <c r="E11" s="173">
        <v>6.5739999999999998</v>
      </c>
      <c r="F11" s="173">
        <v>7.0410000000000004</v>
      </c>
      <c r="G11" s="173">
        <v>8.4890000000000008</v>
      </c>
      <c r="H11" s="191">
        <v>6.1079999999999997</v>
      </c>
      <c r="I11" s="191">
        <v>13.041</v>
      </c>
      <c r="J11" s="191">
        <v>6.569</v>
      </c>
      <c r="K11" s="191">
        <v>6.5970000000000004</v>
      </c>
      <c r="L11" s="191">
        <v>5.7329999999999997</v>
      </c>
      <c r="M11" s="191">
        <v>7.6660000000000004</v>
      </c>
      <c r="N11" s="191">
        <v>5.867</v>
      </c>
      <c r="O11" s="191">
        <v>6.0919999999999996</v>
      </c>
      <c r="P11" s="191">
        <v>4.4429999999999996</v>
      </c>
      <c r="Q11" s="191">
        <v>8.2609999999999992</v>
      </c>
      <c r="R11" s="191">
        <v>5.0529999999999999</v>
      </c>
      <c r="S11" s="191">
        <v>5.657</v>
      </c>
      <c r="T11" s="191">
        <v>5.8479999999999999</v>
      </c>
      <c r="U11" s="191">
        <v>6.431</v>
      </c>
      <c r="V11" s="191">
        <v>7.1280000000000001</v>
      </c>
      <c r="W11" s="191">
        <v>6.1079999999999997</v>
      </c>
      <c r="X11" s="191">
        <v>6.1749999999999998</v>
      </c>
      <c r="Y11" s="191">
        <v>7.3710000000000004</v>
      </c>
      <c r="Z11" s="191">
        <v>4.5449999999999999</v>
      </c>
      <c r="AA11" s="191">
        <v>7.8</v>
      </c>
      <c r="AB11" s="191">
        <v>8.3699999999999992</v>
      </c>
      <c r="AC11" s="191">
        <v>6.6109999999999998</v>
      </c>
      <c r="AD11" s="191">
        <v>6.133</v>
      </c>
      <c r="AE11" s="191">
        <v>5.6280000000000001</v>
      </c>
      <c r="AF11" s="191">
        <v>5.016</v>
      </c>
      <c r="AG11" s="191">
        <v>8.266</v>
      </c>
      <c r="AH11" s="192">
        <v>7.0419999999999998</v>
      </c>
    </row>
    <row r="12" spans="1:39" ht="15" x14ac:dyDescent="0.25">
      <c r="A12" s="146">
        <v>45200</v>
      </c>
      <c r="B12" s="280"/>
      <c r="C12" s="270">
        <v>6</v>
      </c>
      <c r="D12" s="274">
        <v>7</v>
      </c>
      <c r="E12" s="173">
        <v>6.5049999999999999</v>
      </c>
      <c r="F12" s="173">
        <v>5.9989999999999997</v>
      </c>
      <c r="G12" s="173">
        <v>8.9260000000000002</v>
      </c>
      <c r="H12" s="191">
        <v>7.8680000000000003</v>
      </c>
      <c r="I12" s="191">
        <v>11.734999999999999</v>
      </c>
      <c r="J12" s="191">
        <v>7.3040000000000003</v>
      </c>
      <c r="K12" s="191">
        <v>7.0830000000000002</v>
      </c>
      <c r="L12" s="191">
        <v>7.0810000000000004</v>
      </c>
      <c r="M12" s="191">
        <v>7.3650000000000002</v>
      </c>
      <c r="N12" s="191">
        <v>6.0510000000000002</v>
      </c>
      <c r="O12" s="191">
        <v>6.0110000000000001</v>
      </c>
      <c r="P12" s="191">
        <v>5.9260000000000002</v>
      </c>
      <c r="Q12" s="191">
        <v>7.1189999999999998</v>
      </c>
      <c r="R12" s="191">
        <v>5.843</v>
      </c>
      <c r="S12" s="191">
        <v>7.0979999999999999</v>
      </c>
      <c r="T12" s="191">
        <v>8.5679999999999996</v>
      </c>
      <c r="U12" s="191">
        <v>7.0209999999999999</v>
      </c>
      <c r="V12" s="191">
        <v>7.7030000000000003</v>
      </c>
      <c r="W12" s="191">
        <v>7.4420000000000002</v>
      </c>
      <c r="X12" s="191">
        <v>6.367</v>
      </c>
      <c r="Y12" s="191">
        <v>7.7320000000000002</v>
      </c>
      <c r="Z12" s="191">
        <v>4.6559999999999997</v>
      </c>
      <c r="AA12" s="191">
        <v>9.0549999999999997</v>
      </c>
      <c r="AB12" s="191">
        <v>11.394</v>
      </c>
      <c r="AC12" s="191">
        <v>6.3440000000000003</v>
      </c>
      <c r="AD12" s="191">
        <v>6.0469999999999997</v>
      </c>
      <c r="AE12" s="191">
        <v>6.8579999999999997</v>
      </c>
      <c r="AF12" s="191">
        <v>5.5650000000000004</v>
      </c>
      <c r="AG12" s="191">
        <v>7.8259999999999996</v>
      </c>
      <c r="AH12" s="192">
        <v>7.1079999999999997</v>
      </c>
    </row>
    <row r="13" spans="1:39" ht="15" x14ac:dyDescent="0.25">
      <c r="A13" s="146">
        <v>45231</v>
      </c>
      <c r="B13" s="280"/>
      <c r="C13" s="270">
        <v>4</v>
      </c>
      <c r="D13" s="274">
        <v>5</v>
      </c>
      <c r="E13" s="173">
        <v>5.6550000000000002</v>
      </c>
      <c r="F13" s="173">
        <v>5.0119999999999996</v>
      </c>
      <c r="G13" s="173">
        <v>7.3639999999999999</v>
      </c>
      <c r="H13" s="191">
        <v>6.351</v>
      </c>
      <c r="I13" s="191">
        <v>8.7449999999999992</v>
      </c>
      <c r="J13" s="191">
        <v>6.8890000000000002</v>
      </c>
      <c r="K13" s="191">
        <v>5.8529999999999998</v>
      </c>
      <c r="L13" s="191">
        <v>5.55</v>
      </c>
      <c r="M13" s="191">
        <v>6.2290000000000001</v>
      </c>
      <c r="N13" s="191">
        <v>5.0890000000000004</v>
      </c>
      <c r="O13" s="191">
        <v>5.98</v>
      </c>
      <c r="P13" s="191">
        <v>4.266</v>
      </c>
      <c r="Q13" s="191">
        <v>5.601</v>
      </c>
      <c r="R13" s="191">
        <v>5.0250000000000004</v>
      </c>
      <c r="S13" s="191">
        <v>6.1879999999999997</v>
      </c>
      <c r="T13" s="191">
        <v>6.2160000000000002</v>
      </c>
      <c r="U13" s="191">
        <v>5.84</v>
      </c>
      <c r="V13" s="191">
        <v>6.5289999999999999</v>
      </c>
      <c r="W13" s="191">
        <v>6.3520000000000003</v>
      </c>
      <c r="X13" s="191">
        <v>6.351</v>
      </c>
      <c r="Y13" s="191">
        <v>6.4560000000000004</v>
      </c>
      <c r="Z13" s="191">
        <v>3.9609999999999999</v>
      </c>
      <c r="AA13" s="191">
        <v>6.4729999999999999</v>
      </c>
      <c r="AB13" s="191">
        <v>7.3609999999999998</v>
      </c>
      <c r="AC13" s="191">
        <v>5.4459999999999997</v>
      </c>
      <c r="AD13" s="191">
        <v>5.1390000000000002</v>
      </c>
      <c r="AE13" s="191">
        <v>5.71</v>
      </c>
      <c r="AF13" s="191">
        <v>5.1429999999999998</v>
      </c>
      <c r="AG13" s="191">
        <v>6.8129999999999997</v>
      </c>
      <c r="AH13" s="192">
        <v>7.3490000000000002</v>
      </c>
    </row>
    <row r="14" spans="1:39" ht="15" x14ac:dyDescent="0.25">
      <c r="A14" s="146">
        <v>45261</v>
      </c>
      <c r="B14" s="280"/>
      <c r="C14" s="270">
        <v>4</v>
      </c>
      <c r="D14" s="274">
        <v>4</v>
      </c>
      <c r="E14" s="173">
        <v>5.3529999999999998</v>
      </c>
      <c r="F14" s="173">
        <v>4.6360000000000001</v>
      </c>
      <c r="G14" s="173">
        <v>6.3239999999999998</v>
      </c>
      <c r="H14" s="191">
        <v>5.4969999999999999</v>
      </c>
      <c r="I14" s="191">
        <v>8.0440000000000005</v>
      </c>
      <c r="J14" s="191">
        <v>6.0810000000000004</v>
      </c>
      <c r="K14" s="191">
        <v>5.1959999999999997</v>
      </c>
      <c r="L14" s="191">
        <v>5.3330000000000002</v>
      </c>
      <c r="M14" s="191">
        <v>5.6390000000000002</v>
      </c>
      <c r="N14" s="191">
        <v>4.7320000000000002</v>
      </c>
      <c r="O14" s="191">
        <v>5.1040000000000001</v>
      </c>
      <c r="P14" s="191">
        <v>3.8</v>
      </c>
      <c r="Q14" s="191">
        <v>5.1239999999999997</v>
      </c>
      <c r="R14" s="191">
        <v>4.351</v>
      </c>
      <c r="S14" s="191">
        <v>4.9749999999999996</v>
      </c>
      <c r="T14" s="191">
        <v>4.9420000000000002</v>
      </c>
      <c r="U14" s="191">
        <v>4.74</v>
      </c>
      <c r="V14" s="191">
        <v>5.766</v>
      </c>
      <c r="W14" s="191">
        <v>5.2750000000000004</v>
      </c>
      <c r="X14" s="191">
        <v>5.3380000000000001</v>
      </c>
      <c r="Y14" s="191">
        <v>5.758</v>
      </c>
      <c r="Z14" s="191">
        <v>3.59</v>
      </c>
      <c r="AA14" s="191">
        <v>5.5010000000000003</v>
      </c>
      <c r="AB14" s="191">
        <v>5.7089999999999996</v>
      </c>
      <c r="AC14" s="191">
        <v>5.1539999999999999</v>
      </c>
      <c r="AD14" s="191">
        <v>4.7329999999999997</v>
      </c>
      <c r="AE14" s="191">
        <v>5.3120000000000003</v>
      </c>
      <c r="AF14" s="191">
        <v>4.4000000000000004</v>
      </c>
      <c r="AG14" s="191">
        <v>6.4089999999999998</v>
      </c>
      <c r="AH14" s="192">
        <v>5.7839999999999998</v>
      </c>
    </row>
    <row r="15" spans="1:39" ht="15" x14ac:dyDescent="0.25">
      <c r="A15" s="146">
        <v>45292</v>
      </c>
      <c r="B15" s="280"/>
      <c r="C15" s="270">
        <v>4</v>
      </c>
      <c r="D15" s="274">
        <v>5</v>
      </c>
      <c r="E15" s="173">
        <v>4.8810000000000002</v>
      </c>
      <c r="F15" s="173">
        <v>4.2510000000000003</v>
      </c>
      <c r="G15" s="173">
        <v>5.71</v>
      </c>
      <c r="H15" s="191">
        <v>4.9009999999999998</v>
      </c>
      <c r="I15" s="191">
        <v>6.9329999999999998</v>
      </c>
      <c r="J15" s="191">
        <v>5.1390000000000002</v>
      </c>
      <c r="K15" s="191">
        <v>4.68</v>
      </c>
      <c r="L15" s="191">
        <v>4.5049999999999999</v>
      </c>
      <c r="M15" s="191">
        <v>5.1740000000000004</v>
      </c>
      <c r="N15" s="191">
        <v>4.34</v>
      </c>
      <c r="O15" s="191">
        <v>4.5430000000000001</v>
      </c>
      <c r="P15" s="191">
        <v>3.468</v>
      </c>
      <c r="Q15" s="191">
        <v>4.6020000000000003</v>
      </c>
      <c r="R15" s="191">
        <v>3.923</v>
      </c>
      <c r="S15" s="191">
        <v>4.3559999999999999</v>
      </c>
      <c r="T15" s="191">
        <v>4.2919999999999998</v>
      </c>
      <c r="U15" s="191">
        <v>4.1040000000000001</v>
      </c>
      <c r="V15" s="191">
        <v>5.1669999999999998</v>
      </c>
      <c r="W15" s="191">
        <v>4.7240000000000002</v>
      </c>
      <c r="X15" s="191">
        <v>4.6959999999999997</v>
      </c>
      <c r="Y15" s="191">
        <v>5.2830000000000004</v>
      </c>
      <c r="Z15" s="191">
        <v>3.262</v>
      </c>
      <c r="AA15" s="191">
        <v>4.9669999999999996</v>
      </c>
      <c r="AB15" s="191">
        <v>5.0549999999999997</v>
      </c>
      <c r="AC15" s="191">
        <v>4.7160000000000002</v>
      </c>
      <c r="AD15" s="191">
        <v>4.2530000000000001</v>
      </c>
      <c r="AE15" s="191">
        <v>4.4660000000000002</v>
      </c>
      <c r="AF15" s="191">
        <v>3.9820000000000002</v>
      </c>
      <c r="AG15" s="191">
        <v>5.82</v>
      </c>
      <c r="AH15" s="192">
        <v>4.7190000000000003</v>
      </c>
    </row>
    <row r="16" spans="1:39" ht="15" x14ac:dyDescent="0.25">
      <c r="A16" s="146">
        <v>45323</v>
      </c>
      <c r="B16" s="280"/>
      <c r="C16" s="270">
        <v>4</v>
      </c>
      <c r="D16" s="274">
        <v>4</v>
      </c>
      <c r="E16" s="173">
        <v>4.2859999999999996</v>
      </c>
      <c r="F16" s="173">
        <v>3.6779999999999999</v>
      </c>
      <c r="G16" s="173">
        <v>4.9009999999999998</v>
      </c>
      <c r="H16" s="191">
        <v>4.3250000000000002</v>
      </c>
      <c r="I16" s="191">
        <v>5.8319999999999999</v>
      </c>
      <c r="J16" s="191">
        <v>4.3220000000000001</v>
      </c>
      <c r="K16" s="191">
        <v>3.9740000000000002</v>
      </c>
      <c r="L16" s="191">
        <v>3.8740000000000001</v>
      </c>
      <c r="M16" s="191">
        <v>4.4660000000000002</v>
      </c>
      <c r="N16" s="191">
        <v>3.7389999999999999</v>
      </c>
      <c r="O16" s="191">
        <v>3.8540000000000001</v>
      </c>
      <c r="P16" s="191">
        <v>3.1219999999999999</v>
      </c>
      <c r="Q16" s="191">
        <v>3.9279999999999999</v>
      </c>
      <c r="R16" s="191">
        <v>3.3450000000000002</v>
      </c>
      <c r="S16" s="191">
        <v>3.677</v>
      </c>
      <c r="T16" s="191">
        <v>3.6989999999999998</v>
      </c>
      <c r="U16" s="191">
        <v>3.448</v>
      </c>
      <c r="V16" s="191">
        <v>4.4210000000000003</v>
      </c>
      <c r="W16" s="191">
        <v>4.0129999999999999</v>
      </c>
      <c r="X16" s="191">
        <v>3.9729999999999999</v>
      </c>
      <c r="Y16" s="191">
        <v>4.4790000000000001</v>
      </c>
      <c r="Z16" s="191">
        <v>2.8460000000000001</v>
      </c>
      <c r="AA16" s="191">
        <v>4.218</v>
      </c>
      <c r="AB16" s="191">
        <v>4.9260000000000002</v>
      </c>
      <c r="AC16" s="191">
        <v>4.2149999999999999</v>
      </c>
      <c r="AD16" s="191">
        <v>3.665</v>
      </c>
      <c r="AE16" s="191">
        <v>3.875</v>
      </c>
      <c r="AF16" s="191">
        <v>3.4249999999999998</v>
      </c>
      <c r="AG16" s="191">
        <v>4.9480000000000004</v>
      </c>
      <c r="AH16" s="192">
        <v>4.0039999999999996</v>
      </c>
    </row>
    <row r="17" spans="1:34" ht="15" x14ac:dyDescent="0.25">
      <c r="A17" s="146">
        <v>45352</v>
      </c>
      <c r="B17" s="280"/>
      <c r="C17" s="270">
        <v>4</v>
      </c>
      <c r="D17" s="274">
        <v>5</v>
      </c>
      <c r="E17" s="173">
        <v>4.7469999999999999</v>
      </c>
      <c r="F17" s="173">
        <v>4.0380000000000003</v>
      </c>
      <c r="G17" s="173">
        <v>5.6219999999999999</v>
      </c>
      <c r="H17" s="191">
        <v>5.6139999999999999</v>
      </c>
      <c r="I17" s="191">
        <v>5.9989999999999997</v>
      </c>
      <c r="J17" s="191">
        <v>5.3019999999999996</v>
      </c>
      <c r="K17" s="191">
        <v>4.468</v>
      </c>
      <c r="L17" s="191">
        <v>4.9210000000000003</v>
      </c>
      <c r="M17" s="191">
        <v>4.726</v>
      </c>
      <c r="N17" s="191">
        <v>4.1020000000000003</v>
      </c>
      <c r="O17" s="191">
        <v>3.9249999999999998</v>
      </c>
      <c r="P17" s="191">
        <v>3.6629999999999998</v>
      </c>
      <c r="Q17" s="191">
        <v>6.0039999999999996</v>
      </c>
      <c r="R17" s="191">
        <v>3.4420000000000002</v>
      </c>
      <c r="S17" s="191">
        <v>3.774</v>
      </c>
      <c r="T17" s="191">
        <v>6.1269999999999998</v>
      </c>
      <c r="U17" s="191">
        <v>3.3620000000000001</v>
      </c>
      <c r="V17" s="191">
        <v>5.1989999999999998</v>
      </c>
      <c r="W17" s="191">
        <v>3.919</v>
      </c>
      <c r="X17" s="191">
        <v>4.1909999999999998</v>
      </c>
      <c r="Y17" s="191">
        <v>5.5220000000000002</v>
      </c>
      <c r="Z17" s="191">
        <v>2.9359999999999999</v>
      </c>
      <c r="AA17" s="191">
        <v>4.0609999999999999</v>
      </c>
      <c r="AB17" s="191">
        <v>6.0970000000000004</v>
      </c>
      <c r="AC17" s="191">
        <v>4.8680000000000003</v>
      </c>
      <c r="AD17" s="191">
        <v>5.4850000000000003</v>
      </c>
      <c r="AE17" s="191">
        <v>3.9790000000000001</v>
      </c>
      <c r="AF17" s="191">
        <v>3.34</v>
      </c>
      <c r="AG17" s="191">
        <v>5.1929999999999996</v>
      </c>
      <c r="AH17" s="192">
        <v>4.0389999999999997</v>
      </c>
    </row>
    <row r="18" spans="1:34" ht="15" x14ac:dyDescent="0.25">
      <c r="A18" s="146">
        <v>45383</v>
      </c>
      <c r="B18" s="280"/>
      <c r="C18" s="270">
        <v>8</v>
      </c>
      <c r="D18" s="274">
        <v>9</v>
      </c>
      <c r="E18" s="173">
        <v>9.8190000000000008</v>
      </c>
      <c r="F18" s="173">
        <v>7.1790000000000003</v>
      </c>
      <c r="G18" s="173">
        <v>9.5660000000000007</v>
      </c>
      <c r="H18" s="191">
        <v>7.0250000000000004</v>
      </c>
      <c r="I18" s="191">
        <v>10.653</v>
      </c>
      <c r="J18" s="191">
        <v>7.6280000000000001</v>
      </c>
      <c r="K18" s="191">
        <v>6.2779999999999996</v>
      </c>
      <c r="L18" s="191">
        <v>6.9020000000000001</v>
      </c>
      <c r="M18" s="191">
        <v>10.242000000000001</v>
      </c>
      <c r="N18" s="191">
        <v>7.7939999999999996</v>
      </c>
      <c r="O18" s="191">
        <v>8.7639999999999993</v>
      </c>
      <c r="P18" s="191">
        <v>6.7009999999999996</v>
      </c>
      <c r="Q18" s="191">
        <v>11.301</v>
      </c>
      <c r="R18" s="191">
        <v>6.9390000000000001</v>
      </c>
      <c r="S18" s="191">
        <v>9.8940000000000001</v>
      </c>
      <c r="T18" s="191">
        <v>9.8219999999999992</v>
      </c>
      <c r="U18" s="191">
        <v>4.133</v>
      </c>
      <c r="V18" s="191">
        <v>6.87</v>
      </c>
      <c r="W18" s="191">
        <v>7.3230000000000004</v>
      </c>
      <c r="X18" s="191">
        <v>7.3120000000000003</v>
      </c>
      <c r="Y18" s="191">
        <v>12.807</v>
      </c>
      <c r="Z18" s="191">
        <v>4.9550000000000001</v>
      </c>
      <c r="AA18" s="191">
        <v>6.6769999999999996</v>
      </c>
      <c r="AB18" s="191">
        <v>10.022</v>
      </c>
      <c r="AC18" s="191">
        <v>7.718</v>
      </c>
      <c r="AD18" s="191">
        <v>10.442</v>
      </c>
      <c r="AE18" s="191">
        <v>6.8959999999999999</v>
      </c>
      <c r="AF18" s="191">
        <v>7.3440000000000003</v>
      </c>
      <c r="AG18" s="191">
        <v>7.8230000000000004</v>
      </c>
      <c r="AH18" s="192">
        <v>7.1870000000000003</v>
      </c>
    </row>
    <row r="19" spans="1:34" ht="15" x14ac:dyDescent="0.25">
      <c r="A19" s="146">
        <v>45413</v>
      </c>
      <c r="B19" s="280"/>
      <c r="C19" s="270">
        <v>23</v>
      </c>
      <c r="D19" s="274">
        <v>26</v>
      </c>
      <c r="E19" s="173">
        <v>28.326000000000001</v>
      </c>
      <c r="F19" s="173">
        <v>32.884</v>
      </c>
      <c r="G19" s="173">
        <v>31.696999999999999</v>
      </c>
      <c r="H19" s="191">
        <v>31.704000000000001</v>
      </c>
      <c r="I19" s="191">
        <v>57.737000000000002</v>
      </c>
      <c r="J19" s="191">
        <v>37.481999999999999</v>
      </c>
      <c r="K19" s="191">
        <v>21.981000000000002</v>
      </c>
      <c r="L19" s="191">
        <v>24.103000000000002</v>
      </c>
      <c r="M19" s="191">
        <v>34.695999999999998</v>
      </c>
      <c r="N19" s="191">
        <v>27.231000000000002</v>
      </c>
      <c r="O19" s="191">
        <v>19.469000000000001</v>
      </c>
      <c r="P19" s="191">
        <v>23.242000000000001</v>
      </c>
      <c r="Q19" s="191">
        <v>29.861999999999998</v>
      </c>
      <c r="R19" s="191">
        <v>25.568000000000001</v>
      </c>
      <c r="S19" s="191">
        <v>33.134999999999998</v>
      </c>
      <c r="T19" s="191">
        <v>29.61</v>
      </c>
      <c r="U19" s="191">
        <v>26.113</v>
      </c>
      <c r="V19" s="191">
        <v>37.476999999999997</v>
      </c>
      <c r="W19" s="191">
        <v>17.341000000000001</v>
      </c>
      <c r="X19" s="191">
        <v>23.013000000000002</v>
      </c>
      <c r="Y19" s="191">
        <v>24.474</v>
      </c>
      <c r="Z19" s="191">
        <v>17.067</v>
      </c>
      <c r="AA19" s="191">
        <v>31.635999999999999</v>
      </c>
      <c r="AB19" s="191">
        <v>20.577999999999999</v>
      </c>
      <c r="AC19" s="191">
        <v>18.084</v>
      </c>
      <c r="AD19" s="191">
        <v>32.773000000000003</v>
      </c>
      <c r="AE19" s="191">
        <v>29.466999999999999</v>
      </c>
      <c r="AF19" s="191">
        <v>22.702999999999999</v>
      </c>
      <c r="AG19" s="191">
        <v>27.437999999999999</v>
      </c>
      <c r="AH19" s="192">
        <v>21.602</v>
      </c>
    </row>
    <row r="20" spans="1:34" ht="15" x14ac:dyDescent="0.25">
      <c r="A20" s="146">
        <v>45444</v>
      </c>
      <c r="B20" s="280"/>
      <c r="C20" s="270">
        <v>28</v>
      </c>
      <c r="D20" s="274">
        <v>40</v>
      </c>
      <c r="E20" s="173">
        <v>27.690999999999999</v>
      </c>
      <c r="F20" s="173">
        <v>65.894000000000005</v>
      </c>
      <c r="G20" s="173">
        <v>42.127000000000002</v>
      </c>
      <c r="H20" s="191">
        <v>85.912999999999997</v>
      </c>
      <c r="I20" s="191">
        <v>62.347999999999999</v>
      </c>
      <c r="J20" s="191">
        <v>72.378</v>
      </c>
      <c r="K20" s="191">
        <v>30.844999999999999</v>
      </c>
      <c r="L20" s="191">
        <v>49.466999999999999</v>
      </c>
      <c r="M20" s="191">
        <v>26.547999999999998</v>
      </c>
      <c r="N20" s="191">
        <v>27.081</v>
      </c>
      <c r="O20" s="191">
        <v>13.872</v>
      </c>
      <c r="P20" s="191">
        <v>35.953000000000003</v>
      </c>
      <c r="Q20" s="191">
        <v>23.283000000000001</v>
      </c>
      <c r="R20" s="191">
        <v>36.651000000000003</v>
      </c>
      <c r="S20" s="191">
        <v>36.658000000000001</v>
      </c>
      <c r="T20" s="191">
        <v>28.053999999999998</v>
      </c>
      <c r="U20" s="191">
        <v>76.915999999999997</v>
      </c>
      <c r="V20" s="191">
        <v>41.454000000000001</v>
      </c>
      <c r="W20" s="191">
        <v>42.024000000000001</v>
      </c>
      <c r="X20" s="191">
        <v>68.891999999999996</v>
      </c>
      <c r="Y20" s="191">
        <v>11.724</v>
      </c>
      <c r="Z20" s="191">
        <v>30.59</v>
      </c>
      <c r="AA20" s="191">
        <v>53.719000000000001</v>
      </c>
      <c r="AB20" s="191">
        <v>52.106000000000002</v>
      </c>
      <c r="AC20" s="191">
        <v>43.16</v>
      </c>
      <c r="AD20" s="191">
        <v>54.362000000000002</v>
      </c>
      <c r="AE20" s="191">
        <v>17.797999999999998</v>
      </c>
      <c r="AF20" s="191">
        <v>59.645000000000003</v>
      </c>
      <c r="AG20" s="191">
        <v>34.427999999999997</v>
      </c>
      <c r="AH20" s="192">
        <v>43.984999999999999</v>
      </c>
    </row>
    <row r="21" spans="1:34" ht="15" x14ac:dyDescent="0.25">
      <c r="A21" s="146">
        <v>45474</v>
      </c>
      <c r="B21" s="280"/>
      <c r="C21" s="270">
        <v>9</v>
      </c>
      <c r="D21" s="274">
        <v>15</v>
      </c>
      <c r="E21" s="173">
        <v>13.775</v>
      </c>
      <c r="F21" s="173">
        <v>33.209000000000003</v>
      </c>
      <c r="G21" s="173">
        <v>15.595000000000001</v>
      </c>
      <c r="H21" s="191">
        <v>73.707999999999998</v>
      </c>
      <c r="I21" s="191">
        <v>24.094000000000001</v>
      </c>
      <c r="J21" s="191">
        <v>27.710999999999999</v>
      </c>
      <c r="K21" s="191">
        <v>15.414</v>
      </c>
      <c r="L21" s="191">
        <v>29.975999999999999</v>
      </c>
      <c r="M21" s="191">
        <v>11.141</v>
      </c>
      <c r="N21" s="191">
        <v>10.680999999999999</v>
      </c>
      <c r="O21" s="191">
        <v>6.8419999999999996</v>
      </c>
      <c r="P21" s="191">
        <v>12.683</v>
      </c>
      <c r="Q21" s="191">
        <v>9.81</v>
      </c>
      <c r="R21" s="191">
        <v>15.611000000000001</v>
      </c>
      <c r="S21" s="191">
        <v>12.981</v>
      </c>
      <c r="T21" s="191">
        <v>11.879</v>
      </c>
      <c r="U21" s="191">
        <v>37.942</v>
      </c>
      <c r="V21" s="191">
        <v>21.97</v>
      </c>
      <c r="W21" s="191">
        <v>14.073</v>
      </c>
      <c r="X21" s="191">
        <v>41.941000000000003</v>
      </c>
      <c r="Y21" s="191">
        <v>7.2779999999999996</v>
      </c>
      <c r="Z21" s="191">
        <v>12.446999999999999</v>
      </c>
      <c r="AA21" s="191">
        <v>19.097000000000001</v>
      </c>
      <c r="AB21" s="191">
        <v>18.263999999999999</v>
      </c>
      <c r="AC21" s="191">
        <v>15.705</v>
      </c>
      <c r="AD21" s="191">
        <v>20.876000000000001</v>
      </c>
      <c r="AE21" s="191">
        <v>7.9130000000000003</v>
      </c>
      <c r="AF21" s="191">
        <v>38.345999999999997</v>
      </c>
      <c r="AG21" s="191">
        <v>12.771000000000001</v>
      </c>
      <c r="AH21" s="192">
        <v>18.187999999999999</v>
      </c>
    </row>
    <row r="22" spans="1:34" ht="15" x14ac:dyDescent="0.25">
      <c r="A22" s="146">
        <v>45505</v>
      </c>
      <c r="B22" s="280"/>
      <c r="C22" s="270">
        <v>7</v>
      </c>
      <c r="D22" s="274">
        <v>8</v>
      </c>
      <c r="E22" s="173">
        <v>9.0969999999999995</v>
      </c>
      <c r="F22" s="173">
        <v>12.750999999999999</v>
      </c>
      <c r="G22" s="173">
        <v>7.9470000000000001</v>
      </c>
      <c r="H22" s="191">
        <v>23.574999999999999</v>
      </c>
      <c r="I22" s="191">
        <v>11.006</v>
      </c>
      <c r="J22" s="191">
        <v>13.401999999999999</v>
      </c>
      <c r="K22" s="191">
        <v>7.8490000000000002</v>
      </c>
      <c r="L22" s="191">
        <v>12.561999999999999</v>
      </c>
      <c r="M22" s="191">
        <v>7.335</v>
      </c>
      <c r="N22" s="191">
        <v>7.37</v>
      </c>
      <c r="O22" s="191">
        <v>4.8369999999999997</v>
      </c>
      <c r="P22" s="191">
        <v>6.9450000000000003</v>
      </c>
      <c r="Q22" s="191">
        <v>6.5049999999999999</v>
      </c>
      <c r="R22" s="191">
        <v>9.1519999999999992</v>
      </c>
      <c r="S22" s="191">
        <v>8.2330000000000005</v>
      </c>
      <c r="T22" s="191">
        <v>7.4889999999999999</v>
      </c>
      <c r="U22" s="191">
        <v>13.445</v>
      </c>
      <c r="V22" s="191">
        <v>9.6430000000000007</v>
      </c>
      <c r="W22" s="191">
        <v>9.1010000000000009</v>
      </c>
      <c r="X22" s="191">
        <v>14.930999999999999</v>
      </c>
      <c r="Y22" s="191">
        <v>5.4349999999999996</v>
      </c>
      <c r="Z22" s="191">
        <v>7.7210000000000001</v>
      </c>
      <c r="AA22" s="191">
        <v>10.201000000000001</v>
      </c>
      <c r="AB22" s="191">
        <v>8.6859999999999999</v>
      </c>
      <c r="AC22" s="191">
        <v>8.5909999999999993</v>
      </c>
      <c r="AD22" s="191">
        <v>12.291</v>
      </c>
      <c r="AE22" s="191">
        <v>5.4130000000000003</v>
      </c>
      <c r="AF22" s="191">
        <v>13.638999999999999</v>
      </c>
      <c r="AG22" s="191">
        <v>7.7990000000000004</v>
      </c>
      <c r="AH22" s="192">
        <v>8.58</v>
      </c>
    </row>
    <row r="23" spans="1:34" ht="15" x14ac:dyDescent="0.25">
      <c r="A23" s="146">
        <v>45536</v>
      </c>
      <c r="B23" s="280"/>
      <c r="C23" s="270">
        <v>6</v>
      </c>
      <c r="D23" s="274">
        <v>7</v>
      </c>
      <c r="E23" s="173">
        <v>7.0510000000000002</v>
      </c>
      <c r="F23" s="173">
        <v>9.1170000000000009</v>
      </c>
      <c r="G23" s="173">
        <v>6.4290000000000003</v>
      </c>
      <c r="H23" s="191">
        <v>13.646000000000001</v>
      </c>
      <c r="I23" s="191">
        <v>8.3160000000000007</v>
      </c>
      <c r="J23" s="191">
        <v>9.0519999999999996</v>
      </c>
      <c r="K23" s="191">
        <v>5.5460000000000003</v>
      </c>
      <c r="L23" s="191">
        <v>7.8840000000000003</v>
      </c>
      <c r="M23" s="191">
        <v>5.6740000000000004</v>
      </c>
      <c r="N23" s="191">
        <v>5.5330000000000004</v>
      </c>
      <c r="O23" s="191">
        <v>4.1210000000000004</v>
      </c>
      <c r="P23" s="191">
        <v>7.556</v>
      </c>
      <c r="Q23" s="191">
        <v>5.3170000000000002</v>
      </c>
      <c r="R23" s="191">
        <v>6.1189999999999998</v>
      </c>
      <c r="S23" s="191">
        <v>6.82</v>
      </c>
      <c r="T23" s="191">
        <v>6.4530000000000003</v>
      </c>
      <c r="U23" s="191">
        <v>8.548</v>
      </c>
      <c r="V23" s="191">
        <v>6.7560000000000002</v>
      </c>
      <c r="W23" s="191">
        <v>6.0380000000000003</v>
      </c>
      <c r="X23" s="191">
        <v>8.6590000000000007</v>
      </c>
      <c r="Y23" s="191">
        <v>4.7709999999999999</v>
      </c>
      <c r="Z23" s="191">
        <v>6.59</v>
      </c>
      <c r="AA23" s="191">
        <v>9.6549999999999994</v>
      </c>
      <c r="AB23" s="191">
        <v>6.62</v>
      </c>
      <c r="AC23" s="191">
        <v>6.3049999999999997</v>
      </c>
      <c r="AD23" s="191">
        <v>7.7169999999999996</v>
      </c>
      <c r="AE23" s="191">
        <v>4.5049999999999999</v>
      </c>
      <c r="AF23" s="191">
        <v>8.1709999999999994</v>
      </c>
      <c r="AG23" s="191">
        <v>7.6719999999999997</v>
      </c>
      <c r="AH23" s="192">
        <v>6.1390000000000002</v>
      </c>
    </row>
    <row r="24" spans="1:34" ht="15" x14ac:dyDescent="0.25">
      <c r="A24" s="146">
        <v>45566</v>
      </c>
      <c r="B24" s="280"/>
      <c r="C24" s="270">
        <v>6</v>
      </c>
      <c r="D24" s="274">
        <v>7</v>
      </c>
      <c r="E24" s="173">
        <v>5.3689999999999998</v>
      </c>
      <c r="F24" s="173">
        <v>8.5050000000000008</v>
      </c>
      <c r="G24" s="173">
        <v>7.4029999999999996</v>
      </c>
      <c r="H24" s="191">
        <v>11.169</v>
      </c>
      <c r="I24" s="191">
        <v>8.0730000000000004</v>
      </c>
      <c r="J24" s="191">
        <v>8.4269999999999996</v>
      </c>
      <c r="K24" s="191">
        <v>6.32</v>
      </c>
      <c r="L24" s="191">
        <v>6.7869999999999999</v>
      </c>
      <c r="M24" s="191">
        <v>5.2009999999999996</v>
      </c>
      <c r="N24" s="191">
        <v>4.8310000000000004</v>
      </c>
      <c r="O24" s="191">
        <v>4.9649999999999999</v>
      </c>
      <c r="P24" s="191">
        <v>5.7</v>
      </c>
      <c r="Q24" s="191">
        <v>5.4429999999999996</v>
      </c>
      <c r="R24" s="191">
        <v>6.8170000000000002</v>
      </c>
      <c r="S24" s="191">
        <v>8.7050000000000001</v>
      </c>
      <c r="T24" s="191">
        <v>6.31</v>
      </c>
      <c r="U24" s="191">
        <v>8.1120000000000001</v>
      </c>
      <c r="V24" s="191">
        <v>7.29</v>
      </c>
      <c r="W24" s="191">
        <v>5.5709999999999997</v>
      </c>
      <c r="X24" s="191">
        <v>8.0120000000000005</v>
      </c>
      <c r="Y24" s="191">
        <v>4.3390000000000004</v>
      </c>
      <c r="Z24" s="191">
        <v>7.02</v>
      </c>
      <c r="AA24" s="191">
        <v>11.202</v>
      </c>
      <c r="AB24" s="191">
        <v>5.6779999999999999</v>
      </c>
      <c r="AC24" s="191">
        <v>5.4960000000000004</v>
      </c>
      <c r="AD24" s="191">
        <v>8.0060000000000002</v>
      </c>
      <c r="AE24" s="191">
        <v>4.5179999999999998</v>
      </c>
      <c r="AF24" s="191">
        <v>6.9379999999999997</v>
      </c>
      <c r="AG24" s="191">
        <v>6.915</v>
      </c>
      <c r="AH24" s="192">
        <v>5.4550000000000001</v>
      </c>
    </row>
    <row r="25" spans="1:34" ht="15" x14ac:dyDescent="0.25">
      <c r="A25" s="146">
        <v>45597</v>
      </c>
      <c r="B25" s="280"/>
      <c r="C25" s="270">
        <v>5</v>
      </c>
      <c r="D25" s="274">
        <v>5</v>
      </c>
      <c r="E25" s="173">
        <v>4.5</v>
      </c>
      <c r="F25" s="173">
        <v>7.02</v>
      </c>
      <c r="G25" s="173">
        <v>5.9219999999999997</v>
      </c>
      <c r="H25" s="191">
        <v>8.3650000000000002</v>
      </c>
      <c r="I25" s="191">
        <v>7.6479999999999997</v>
      </c>
      <c r="J25" s="191">
        <v>6.9560000000000004</v>
      </c>
      <c r="K25" s="191">
        <v>4.9189999999999996</v>
      </c>
      <c r="L25" s="191">
        <v>5.766</v>
      </c>
      <c r="M25" s="191">
        <v>4.383</v>
      </c>
      <c r="N25" s="191">
        <v>4.9139999999999997</v>
      </c>
      <c r="O25" s="191">
        <v>3.5459999999999998</v>
      </c>
      <c r="P25" s="191">
        <v>4.46</v>
      </c>
      <c r="Q25" s="191">
        <v>4.6859999999999999</v>
      </c>
      <c r="R25" s="191">
        <v>5.9550000000000001</v>
      </c>
      <c r="S25" s="191">
        <v>6.2039999999999997</v>
      </c>
      <c r="T25" s="191">
        <v>5.1660000000000004</v>
      </c>
      <c r="U25" s="191">
        <v>6.8330000000000002</v>
      </c>
      <c r="V25" s="191">
        <v>6.2140000000000004</v>
      </c>
      <c r="W25" s="191">
        <v>5.6120000000000001</v>
      </c>
      <c r="X25" s="191">
        <v>6.6669999999999998</v>
      </c>
      <c r="Y25" s="191">
        <v>3.6970000000000001</v>
      </c>
      <c r="Z25" s="191">
        <v>4.7889999999999997</v>
      </c>
      <c r="AA25" s="191">
        <v>7.1779999999999999</v>
      </c>
      <c r="AB25" s="191">
        <v>4.8860000000000001</v>
      </c>
      <c r="AC25" s="191">
        <v>4.6689999999999996</v>
      </c>
      <c r="AD25" s="191">
        <v>6.6449999999999996</v>
      </c>
      <c r="AE25" s="191">
        <v>4.1760000000000002</v>
      </c>
      <c r="AF25" s="191">
        <v>6.0570000000000004</v>
      </c>
      <c r="AG25" s="191">
        <v>7.085</v>
      </c>
      <c r="AH25" s="192">
        <v>4.7619999999999996</v>
      </c>
    </row>
    <row r="26" spans="1:34" ht="15" x14ac:dyDescent="0.25">
      <c r="A26" s="146">
        <v>45627</v>
      </c>
      <c r="B26" s="280"/>
      <c r="C26" s="270">
        <v>4</v>
      </c>
      <c r="D26" s="274">
        <v>4</v>
      </c>
      <c r="E26" s="173">
        <v>4.165</v>
      </c>
      <c r="F26" s="173">
        <v>6.016</v>
      </c>
      <c r="G26" s="173">
        <v>5.13</v>
      </c>
      <c r="H26" s="191">
        <v>7.71</v>
      </c>
      <c r="I26" s="191">
        <v>6.7160000000000002</v>
      </c>
      <c r="J26" s="191">
        <v>6.2080000000000002</v>
      </c>
      <c r="K26" s="191">
        <v>4.7489999999999997</v>
      </c>
      <c r="L26" s="191">
        <v>5.2229999999999999</v>
      </c>
      <c r="M26" s="191">
        <v>4.0759999999999996</v>
      </c>
      <c r="N26" s="191">
        <v>4.1500000000000004</v>
      </c>
      <c r="O26" s="191">
        <v>3.16</v>
      </c>
      <c r="P26" s="191">
        <v>4.069</v>
      </c>
      <c r="Q26" s="191">
        <v>4.0570000000000004</v>
      </c>
      <c r="R26" s="191">
        <v>4.7610000000000001</v>
      </c>
      <c r="S26" s="191">
        <v>4.9859999999999998</v>
      </c>
      <c r="T26" s="191">
        <v>4.1639999999999997</v>
      </c>
      <c r="U26" s="191">
        <v>6.0679999999999996</v>
      </c>
      <c r="V26" s="191">
        <v>5.1390000000000002</v>
      </c>
      <c r="W26" s="191">
        <v>4.6829999999999998</v>
      </c>
      <c r="X26" s="191">
        <v>5.9770000000000003</v>
      </c>
      <c r="Y26" s="191">
        <v>3.3660000000000001</v>
      </c>
      <c r="Z26" s="191">
        <v>4.0970000000000004</v>
      </c>
      <c r="AA26" s="191">
        <v>5.6740000000000004</v>
      </c>
      <c r="AB26" s="191">
        <v>4.6210000000000004</v>
      </c>
      <c r="AC26" s="191">
        <v>4.3010000000000002</v>
      </c>
      <c r="AD26" s="191">
        <v>6.1760000000000002</v>
      </c>
      <c r="AE26" s="191">
        <v>3.55</v>
      </c>
      <c r="AF26" s="191">
        <v>5.6950000000000003</v>
      </c>
      <c r="AG26" s="191">
        <v>5.5789999999999997</v>
      </c>
      <c r="AH26" s="192">
        <v>4.516</v>
      </c>
    </row>
    <row r="27" spans="1:34" ht="15" x14ac:dyDescent="0.25">
      <c r="A27" s="146">
        <v>45658</v>
      </c>
      <c r="B27" s="280"/>
      <c r="C27" s="270">
        <v>4</v>
      </c>
      <c r="D27" s="274">
        <v>5</v>
      </c>
      <c r="E27" s="173">
        <v>3.8239999999999998</v>
      </c>
      <c r="F27" s="173">
        <v>5.43</v>
      </c>
      <c r="G27" s="173">
        <v>4.5810000000000004</v>
      </c>
      <c r="H27" s="191">
        <v>6.6550000000000002</v>
      </c>
      <c r="I27" s="191">
        <v>5.7140000000000004</v>
      </c>
      <c r="J27" s="191">
        <v>5.5940000000000003</v>
      </c>
      <c r="K27" s="191">
        <v>4.0069999999999997</v>
      </c>
      <c r="L27" s="191">
        <v>4.8040000000000003</v>
      </c>
      <c r="M27" s="191">
        <v>3.7440000000000002</v>
      </c>
      <c r="N27" s="191">
        <v>3.6859999999999999</v>
      </c>
      <c r="O27" s="191">
        <v>2.899</v>
      </c>
      <c r="P27" s="191">
        <v>3.6480000000000001</v>
      </c>
      <c r="Q27" s="191">
        <v>3.6669999999999998</v>
      </c>
      <c r="R27" s="191">
        <v>4.1619999999999999</v>
      </c>
      <c r="S27" s="191">
        <v>4.3570000000000002</v>
      </c>
      <c r="T27" s="191">
        <v>3.61</v>
      </c>
      <c r="U27" s="191">
        <v>5.4470000000000001</v>
      </c>
      <c r="V27" s="191">
        <v>4.5960000000000001</v>
      </c>
      <c r="W27" s="191">
        <v>4.1239999999999997</v>
      </c>
      <c r="X27" s="191">
        <v>5.4889999999999999</v>
      </c>
      <c r="Y27" s="191">
        <v>3.0659999999999998</v>
      </c>
      <c r="Z27" s="191">
        <v>3.7250000000000001</v>
      </c>
      <c r="AA27" s="191">
        <v>5.0549999999999997</v>
      </c>
      <c r="AB27" s="191">
        <v>4.2389999999999999</v>
      </c>
      <c r="AC27" s="191">
        <v>3.8620000000000001</v>
      </c>
      <c r="AD27" s="191">
        <v>5.2190000000000003</v>
      </c>
      <c r="AE27" s="191">
        <v>3.2170000000000001</v>
      </c>
      <c r="AF27" s="191">
        <v>5.1779999999999999</v>
      </c>
      <c r="AG27" s="191">
        <v>4.5720000000000001</v>
      </c>
      <c r="AH27" s="192">
        <v>4.1230000000000002</v>
      </c>
    </row>
    <row r="28" spans="1:34" ht="15" x14ac:dyDescent="0.25">
      <c r="A28" s="146">
        <v>45689</v>
      </c>
      <c r="B28" s="280"/>
      <c r="C28" s="270">
        <v>4</v>
      </c>
      <c r="D28" s="274">
        <v>4</v>
      </c>
      <c r="E28" s="173">
        <v>3.206</v>
      </c>
      <c r="F28" s="173">
        <v>4.508</v>
      </c>
      <c r="G28" s="173">
        <v>3.907</v>
      </c>
      <c r="H28" s="191">
        <v>5.4189999999999996</v>
      </c>
      <c r="I28" s="191">
        <v>4.6529999999999996</v>
      </c>
      <c r="J28" s="191">
        <v>4.593</v>
      </c>
      <c r="K28" s="191">
        <v>3.34</v>
      </c>
      <c r="L28" s="191">
        <v>4.008</v>
      </c>
      <c r="M28" s="191">
        <v>3.1259999999999999</v>
      </c>
      <c r="N28" s="191">
        <v>3.0249999999999999</v>
      </c>
      <c r="O28" s="191">
        <v>2.5539999999999998</v>
      </c>
      <c r="P28" s="191">
        <v>3.0089999999999999</v>
      </c>
      <c r="Q28" s="191">
        <v>3.0289999999999999</v>
      </c>
      <c r="R28" s="191">
        <v>3.3959999999999999</v>
      </c>
      <c r="S28" s="191">
        <v>3.6309999999999998</v>
      </c>
      <c r="T28" s="191">
        <v>2.931</v>
      </c>
      <c r="U28" s="191">
        <v>4.5049999999999999</v>
      </c>
      <c r="V28" s="191">
        <v>3.774</v>
      </c>
      <c r="W28" s="191">
        <v>3.3759999999999999</v>
      </c>
      <c r="X28" s="191">
        <v>4.5019999999999998</v>
      </c>
      <c r="Y28" s="191">
        <v>2.5960000000000001</v>
      </c>
      <c r="Z28" s="191">
        <v>3.0670000000000002</v>
      </c>
      <c r="AA28" s="191">
        <v>4.7679999999999998</v>
      </c>
      <c r="AB28" s="191">
        <v>3.6789999999999998</v>
      </c>
      <c r="AC28" s="191">
        <v>3.218</v>
      </c>
      <c r="AD28" s="191">
        <v>4.3710000000000004</v>
      </c>
      <c r="AE28" s="191">
        <v>2.6859999999999999</v>
      </c>
      <c r="AF28" s="191">
        <v>4.258</v>
      </c>
      <c r="AG28" s="191">
        <v>3.7559999999999998</v>
      </c>
      <c r="AH28" s="192">
        <v>3.516</v>
      </c>
    </row>
    <row r="29" spans="1:34" ht="15" x14ac:dyDescent="0.25">
      <c r="A29" s="146">
        <v>45717</v>
      </c>
      <c r="B29" s="280"/>
      <c r="C29" s="270">
        <v>4</v>
      </c>
      <c r="D29" s="274">
        <v>5</v>
      </c>
      <c r="E29" s="173">
        <v>3.681</v>
      </c>
      <c r="F29" s="173">
        <v>5.3550000000000004</v>
      </c>
      <c r="G29" s="173">
        <v>5.3090000000000002</v>
      </c>
      <c r="H29" s="191">
        <v>5.7789999999999999</v>
      </c>
      <c r="I29" s="191">
        <v>5.8310000000000004</v>
      </c>
      <c r="J29" s="191">
        <v>5.2080000000000002</v>
      </c>
      <c r="K29" s="191">
        <v>4.484</v>
      </c>
      <c r="L29" s="191">
        <v>4.415</v>
      </c>
      <c r="M29" s="191">
        <v>3.5859999999999999</v>
      </c>
      <c r="N29" s="191">
        <v>3.177</v>
      </c>
      <c r="O29" s="191">
        <v>3.1930000000000001</v>
      </c>
      <c r="P29" s="191">
        <v>5.0469999999999997</v>
      </c>
      <c r="Q29" s="191">
        <v>3.2429999999999999</v>
      </c>
      <c r="R29" s="191">
        <v>3.609</v>
      </c>
      <c r="S29" s="191">
        <v>6.2590000000000003</v>
      </c>
      <c r="T29" s="191">
        <v>2.9630000000000001</v>
      </c>
      <c r="U29" s="191">
        <v>5.476</v>
      </c>
      <c r="V29" s="191">
        <v>3.8090000000000002</v>
      </c>
      <c r="W29" s="191">
        <v>3.7160000000000002</v>
      </c>
      <c r="X29" s="191">
        <v>5.72</v>
      </c>
      <c r="Y29" s="191">
        <v>2.7909999999999999</v>
      </c>
      <c r="Z29" s="191">
        <v>3.0630000000000002</v>
      </c>
      <c r="AA29" s="191">
        <v>6.0910000000000002</v>
      </c>
      <c r="AB29" s="191">
        <v>4.452</v>
      </c>
      <c r="AC29" s="191">
        <v>5.101</v>
      </c>
      <c r="AD29" s="191">
        <v>4.6040000000000001</v>
      </c>
      <c r="AE29" s="191">
        <v>2.7210000000000001</v>
      </c>
      <c r="AF29" s="191">
        <v>4.6840000000000002</v>
      </c>
      <c r="AG29" s="191">
        <v>3.9350000000000001</v>
      </c>
      <c r="AH29" s="192">
        <v>4.0439999999999996</v>
      </c>
    </row>
    <row r="30" spans="1:34" ht="15" x14ac:dyDescent="0.25">
      <c r="A30" s="146">
        <v>45748</v>
      </c>
      <c r="B30" s="280"/>
      <c r="C30" s="270">
        <v>8</v>
      </c>
      <c r="D30" s="274">
        <v>9</v>
      </c>
      <c r="E30" s="173">
        <v>6.7910000000000004</v>
      </c>
      <c r="F30" s="173">
        <v>9.0489999999999995</v>
      </c>
      <c r="G30" s="173">
        <v>6.7130000000000001</v>
      </c>
      <c r="H30" s="191">
        <v>10.192</v>
      </c>
      <c r="I30" s="191">
        <v>8.2040000000000006</v>
      </c>
      <c r="J30" s="191">
        <v>6.9660000000000002</v>
      </c>
      <c r="K30" s="191">
        <v>6.4550000000000001</v>
      </c>
      <c r="L30" s="191">
        <v>9.8049999999999997</v>
      </c>
      <c r="M30" s="191">
        <v>7.165</v>
      </c>
      <c r="N30" s="191">
        <v>7.5369999999999999</v>
      </c>
      <c r="O30" s="191">
        <v>6.1870000000000003</v>
      </c>
      <c r="P30" s="191">
        <v>10.131</v>
      </c>
      <c r="Q30" s="191">
        <v>6.694</v>
      </c>
      <c r="R30" s="191">
        <v>9.3190000000000008</v>
      </c>
      <c r="S30" s="191">
        <v>9.8960000000000008</v>
      </c>
      <c r="T30" s="191">
        <v>3.7320000000000002</v>
      </c>
      <c r="U30" s="191">
        <v>7.1349999999999998</v>
      </c>
      <c r="V30" s="191">
        <v>7.0270000000000001</v>
      </c>
      <c r="W30" s="191">
        <v>6.75</v>
      </c>
      <c r="X30" s="191">
        <v>13.032</v>
      </c>
      <c r="Y30" s="191">
        <v>4.8209999999999997</v>
      </c>
      <c r="Z30" s="191">
        <v>5.39</v>
      </c>
      <c r="AA30" s="191">
        <v>9.9710000000000001</v>
      </c>
      <c r="AB30" s="191">
        <v>7.2460000000000004</v>
      </c>
      <c r="AC30" s="191">
        <v>9.9359999999999999</v>
      </c>
      <c r="AD30" s="191">
        <v>7.3449999999999998</v>
      </c>
      <c r="AE30" s="191">
        <v>6.5730000000000004</v>
      </c>
      <c r="AF30" s="191">
        <v>7.2069999999999999</v>
      </c>
      <c r="AG30" s="191">
        <v>7.0570000000000004</v>
      </c>
      <c r="AH30" s="192">
        <v>8.6319999999999997</v>
      </c>
    </row>
    <row r="31" spans="1:34" ht="15" x14ac:dyDescent="0.25">
      <c r="A31" s="146">
        <v>45778</v>
      </c>
      <c r="B31" s="280"/>
      <c r="C31" s="270">
        <v>23</v>
      </c>
      <c r="D31" s="274">
        <v>26</v>
      </c>
      <c r="E31" s="173">
        <v>31.289000000000001</v>
      </c>
      <c r="F31" s="173">
        <v>29.606000000000002</v>
      </c>
      <c r="G31" s="173">
        <v>30.327000000000002</v>
      </c>
      <c r="H31" s="191">
        <v>56.255000000000003</v>
      </c>
      <c r="I31" s="191">
        <v>38.606999999999999</v>
      </c>
      <c r="J31" s="191">
        <v>22.905000000000001</v>
      </c>
      <c r="K31" s="191">
        <v>22.748999999999999</v>
      </c>
      <c r="L31" s="191">
        <v>33.978000000000002</v>
      </c>
      <c r="M31" s="191">
        <v>25.861999999999998</v>
      </c>
      <c r="N31" s="191">
        <v>17.545999999999999</v>
      </c>
      <c r="O31" s="191">
        <v>21.556000000000001</v>
      </c>
      <c r="P31" s="191">
        <v>27.859000000000002</v>
      </c>
      <c r="Q31" s="191">
        <v>24.65</v>
      </c>
      <c r="R31" s="191">
        <v>31.855</v>
      </c>
      <c r="S31" s="191">
        <v>29.844000000000001</v>
      </c>
      <c r="T31" s="191">
        <v>24.463000000000001</v>
      </c>
      <c r="U31" s="191">
        <v>38.081000000000003</v>
      </c>
      <c r="V31" s="191">
        <v>16.327999999999999</v>
      </c>
      <c r="W31" s="191">
        <v>21.248999999999999</v>
      </c>
      <c r="X31" s="191">
        <v>24.724</v>
      </c>
      <c r="Y31" s="191">
        <v>16.309000000000001</v>
      </c>
      <c r="Z31" s="191">
        <v>26.861999999999998</v>
      </c>
      <c r="AA31" s="191">
        <v>20.391999999999999</v>
      </c>
      <c r="AB31" s="191">
        <v>17.283000000000001</v>
      </c>
      <c r="AC31" s="191">
        <v>31.721</v>
      </c>
      <c r="AD31" s="191">
        <v>30.457999999999998</v>
      </c>
      <c r="AE31" s="191">
        <v>20.709</v>
      </c>
      <c r="AF31" s="191">
        <v>26.46</v>
      </c>
      <c r="AG31" s="191">
        <v>20.484999999999999</v>
      </c>
      <c r="AH31" s="192">
        <v>26.587</v>
      </c>
    </row>
    <row r="32" spans="1:34" ht="15" x14ac:dyDescent="0.25">
      <c r="A32" s="146">
        <v>45809</v>
      </c>
      <c r="B32" s="280"/>
      <c r="C32" s="270">
        <v>28</v>
      </c>
      <c r="D32" s="274">
        <v>40</v>
      </c>
      <c r="E32" s="173">
        <v>64.468999999999994</v>
      </c>
      <c r="F32" s="173">
        <v>42.259</v>
      </c>
      <c r="G32" s="173">
        <v>84.751000000000005</v>
      </c>
      <c r="H32" s="191">
        <v>61.866</v>
      </c>
      <c r="I32" s="191">
        <v>73.165999999999997</v>
      </c>
      <c r="J32" s="191">
        <v>32.561</v>
      </c>
      <c r="K32" s="191">
        <v>48.192999999999998</v>
      </c>
      <c r="L32" s="191">
        <v>26.143999999999998</v>
      </c>
      <c r="M32" s="191">
        <v>26.303000000000001</v>
      </c>
      <c r="N32" s="191">
        <v>13.521000000000001</v>
      </c>
      <c r="O32" s="191">
        <v>34.353000000000002</v>
      </c>
      <c r="P32" s="191">
        <v>22.321999999999999</v>
      </c>
      <c r="Q32" s="191">
        <v>35.915999999999997</v>
      </c>
      <c r="R32" s="191">
        <v>36.768999999999998</v>
      </c>
      <c r="S32" s="191">
        <v>28.077000000000002</v>
      </c>
      <c r="T32" s="191">
        <v>75.16</v>
      </c>
      <c r="U32" s="191">
        <v>41.838999999999999</v>
      </c>
      <c r="V32" s="191">
        <v>42.198999999999998</v>
      </c>
      <c r="W32" s="191">
        <v>66.748999999999995</v>
      </c>
      <c r="X32" s="191">
        <v>11.859</v>
      </c>
      <c r="Y32" s="191">
        <v>29.683</v>
      </c>
      <c r="Z32" s="191">
        <v>51.618000000000002</v>
      </c>
      <c r="AA32" s="191">
        <v>51.994</v>
      </c>
      <c r="AB32" s="191">
        <v>42.363999999999997</v>
      </c>
      <c r="AC32" s="191">
        <v>53.686999999999998</v>
      </c>
      <c r="AD32" s="191">
        <v>18.91</v>
      </c>
      <c r="AE32" s="191">
        <v>57.442999999999998</v>
      </c>
      <c r="AF32" s="191">
        <v>33.776000000000003</v>
      </c>
      <c r="AG32" s="191">
        <v>43.103000000000002</v>
      </c>
      <c r="AH32" s="192">
        <v>27.027000000000001</v>
      </c>
    </row>
    <row r="33" spans="1:34" ht="15" x14ac:dyDescent="0.25">
      <c r="A33" s="146">
        <v>45839</v>
      </c>
      <c r="B33" s="280"/>
      <c r="C33" s="270">
        <v>9</v>
      </c>
      <c r="D33" s="274">
        <v>15</v>
      </c>
      <c r="E33" s="173">
        <v>32.853000000000002</v>
      </c>
      <c r="F33" s="173">
        <v>15.837999999999999</v>
      </c>
      <c r="G33" s="173">
        <v>73.378</v>
      </c>
      <c r="H33" s="191">
        <v>23.923999999999999</v>
      </c>
      <c r="I33" s="191">
        <v>27.948</v>
      </c>
      <c r="J33" s="191">
        <v>16.289000000000001</v>
      </c>
      <c r="K33" s="191">
        <v>29.521000000000001</v>
      </c>
      <c r="L33" s="191">
        <v>10.944000000000001</v>
      </c>
      <c r="M33" s="191">
        <v>10.339</v>
      </c>
      <c r="N33" s="191">
        <v>6.4</v>
      </c>
      <c r="O33" s="191">
        <v>12.315</v>
      </c>
      <c r="P33" s="191">
        <v>9.2690000000000001</v>
      </c>
      <c r="Q33" s="191">
        <v>15.391</v>
      </c>
      <c r="R33" s="191">
        <v>13.102</v>
      </c>
      <c r="S33" s="191">
        <v>11.86</v>
      </c>
      <c r="T33" s="191">
        <v>37.491</v>
      </c>
      <c r="U33" s="191">
        <v>22.132000000000001</v>
      </c>
      <c r="V33" s="191">
        <v>14.362</v>
      </c>
      <c r="W33" s="191">
        <v>41.350999999999999</v>
      </c>
      <c r="X33" s="191">
        <v>7.3920000000000003</v>
      </c>
      <c r="Y33" s="191">
        <v>12.225</v>
      </c>
      <c r="Z33" s="191">
        <v>18.861999999999998</v>
      </c>
      <c r="AA33" s="191">
        <v>18.213000000000001</v>
      </c>
      <c r="AB33" s="191">
        <v>15.428000000000001</v>
      </c>
      <c r="AC33" s="191">
        <v>20.658000000000001</v>
      </c>
      <c r="AD33" s="191">
        <v>8.391</v>
      </c>
      <c r="AE33" s="191">
        <v>37.588000000000001</v>
      </c>
      <c r="AF33" s="191">
        <v>12.435</v>
      </c>
      <c r="AG33" s="191">
        <v>17.928999999999998</v>
      </c>
      <c r="AH33" s="192">
        <v>13.452</v>
      </c>
    </row>
    <row r="34" spans="1:34" ht="15" x14ac:dyDescent="0.25">
      <c r="A34" s="146">
        <v>45870</v>
      </c>
      <c r="B34" s="279"/>
      <c r="C34" s="269">
        <v>7</v>
      </c>
      <c r="D34" s="274">
        <v>8</v>
      </c>
      <c r="E34" s="173">
        <v>12.593999999999999</v>
      </c>
      <c r="F34" s="173">
        <v>7.91</v>
      </c>
      <c r="G34" s="173">
        <v>23.457999999999998</v>
      </c>
      <c r="H34" s="191">
        <v>10.888</v>
      </c>
      <c r="I34" s="191">
        <v>13.571</v>
      </c>
      <c r="J34" s="191">
        <v>8.36</v>
      </c>
      <c r="K34" s="191">
        <v>12.343</v>
      </c>
      <c r="L34" s="191">
        <v>7.1849999999999996</v>
      </c>
      <c r="M34" s="191">
        <v>7.1070000000000002</v>
      </c>
      <c r="N34" s="191">
        <v>4.444</v>
      </c>
      <c r="O34" s="191">
        <v>6.806</v>
      </c>
      <c r="P34" s="191">
        <v>6.0640000000000001</v>
      </c>
      <c r="Q34" s="191">
        <v>9.0229999999999997</v>
      </c>
      <c r="R34" s="191">
        <v>8.1349999999999998</v>
      </c>
      <c r="S34" s="191">
        <v>7.4790000000000001</v>
      </c>
      <c r="T34" s="191">
        <v>13.234</v>
      </c>
      <c r="U34" s="191">
        <v>9.7479999999999993</v>
      </c>
      <c r="V34" s="191">
        <v>9.0969999999999995</v>
      </c>
      <c r="W34" s="191">
        <v>14.673999999999999</v>
      </c>
      <c r="X34" s="191">
        <v>5.5309999999999997</v>
      </c>
      <c r="Y34" s="191">
        <v>7.6260000000000003</v>
      </c>
      <c r="Z34" s="191">
        <v>9.8249999999999993</v>
      </c>
      <c r="AA34" s="191">
        <v>8.6470000000000002</v>
      </c>
      <c r="AB34" s="191">
        <v>8.3979999999999997</v>
      </c>
      <c r="AC34" s="191">
        <v>12.127000000000001</v>
      </c>
      <c r="AD34" s="191">
        <v>5.7380000000000004</v>
      </c>
      <c r="AE34" s="191">
        <v>13.337999999999999</v>
      </c>
      <c r="AF34" s="191">
        <v>7.524</v>
      </c>
      <c r="AG34" s="191">
        <v>8.4559999999999995</v>
      </c>
      <c r="AH34" s="192">
        <v>8.7490000000000006</v>
      </c>
    </row>
    <row r="35" spans="1:34" ht="15" x14ac:dyDescent="0.25">
      <c r="A35" s="146">
        <v>45901</v>
      </c>
      <c r="B35" s="279"/>
      <c r="C35" s="269">
        <v>6</v>
      </c>
      <c r="D35" s="274">
        <v>7</v>
      </c>
      <c r="E35" s="173">
        <v>8.9939999999999998</v>
      </c>
      <c r="F35" s="173">
        <v>6.34</v>
      </c>
      <c r="G35" s="173">
        <v>13.554</v>
      </c>
      <c r="H35" s="191">
        <v>8.2149999999999999</v>
      </c>
      <c r="I35" s="191">
        <v>9.1869999999999994</v>
      </c>
      <c r="J35" s="191">
        <v>5.9080000000000004</v>
      </c>
      <c r="K35" s="191">
        <v>7.7210000000000001</v>
      </c>
      <c r="L35" s="191">
        <v>5.5490000000000004</v>
      </c>
      <c r="M35" s="191">
        <v>5.3179999999999996</v>
      </c>
      <c r="N35" s="191">
        <v>3.7320000000000002</v>
      </c>
      <c r="O35" s="191">
        <v>7.4269999999999996</v>
      </c>
      <c r="P35" s="191">
        <v>4.9370000000000003</v>
      </c>
      <c r="Q35" s="191">
        <v>6.0270000000000001</v>
      </c>
      <c r="R35" s="191">
        <v>6.7080000000000002</v>
      </c>
      <c r="S35" s="191">
        <v>6.4450000000000003</v>
      </c>
      <c r="T35" s="191">
        <v>8.3829999999999991</v>
      </c>
      <c r="U35" s="191">
        <v>6.8419999999999996</v>
      </c>
      <c r="V35" s="191">
        <v>6.0129999999999999</v>
      </c>
      <c r="W35" s="191">
        <v>8.4700000000000006</v>
      </c>
      <c r="X35" s="191">
        <v>4.8559999999999999</v>
      </c>
      <c r="Y35" s="191">
        <v>6.524</v>
      </c>
      <c r="Z35" s="191">
        <v>9.1029999999999998</v>
      </c>
      <c r="AA35" s="191">
        <v>6.585</v>
      </c>
      <c r="AB35" s="191">
        <v>6.1379999999999999</v>
      </c>
      <c r="AC35" s="191">
        <v>7.5919999999999996</v>
      </c>
      <c r="AD35" s="191">
        <v>4.782</v>
      </c>
      <c r="AE35" s="191">
        <v>7.9489999999999998</v>
      </c>
      <c r="AF35" s="191">
        <v>7.4189999999999996</v>
      </c>
      <c r="AG35" s="191">
        <v>6.0490000000000004</v>
      </c>
      <c r="AH35" s="192">
        <v>6.8630000000000004</v>
      </c>
    </row>
    <row r="36" spans="1:34" ht="15" x14ac:dyDescent="0.25">
      <c r="A36" s="146">
        <v>45931</v>
      </c>
      <c r="B36" s="290"/>
      <c r="C36" s="291">
        <v>6</v>
      </c>
      <c r="D36" s="276">
        <v>7</v>
      </c>
      <c r="E36" s="191">
        <v>8.3889999999999993</v>
      </c>
      <c r="F36" s="191">
        <v>7.2949999999999999</v>
      </c>
      <c r="G36" s="191">
        <v>11.093</v>
      </c>
      <c r="H36" s="191">
        <v>7.9790000000000001</v>
      </c>
      <c r="I36" s="191">
        <v>8.5500000000000007</v>
      </c>
      <c r="J36" s="191">
        <v>6.6479999999999997</v>
      </c>
      <c r="K36" s="191">
        <v>6.641</v>
      </c>
      <c r="L36" s="191">
        <v>5.0860000000000003</v>
      </c>
      <c r="M36" s="191">
        <v>4.633</v>
      </c>
      <c r="N36" s="191">
        <v>4.6619999999999999</v>
      </c>
      <c r="O36" s="191">
        <v>5.5659999999999998</v>
      </c>
      <c r="P36" s="191">
        <v>5.0819999999999999</v>
      </c>
      <c r="Q36" s="191">
        <v>6.7279999999999998</v>
      </c>
      <c r="R36" s="191">
        <v>8.6720000000000006</v>
      </c>
      <c r="S36" s="191">
        <v>6.3029999999999999</v>
      </c>
      <c r="T36" s="191">
        <v>7.9589999999999996</v>
      </c>
      <c r="U36" s="191">
        <v>7.3730000000000002</v>
      </c>
      <c r="V36" s="191">
        <v>5.5170000000000003</v>
      </c>
      <c r="W36" s="191">
        <v>7.8559999999999999</v>
      </c>
      <c r="X36" s="191">
        <v>4.4180000000000001</v>
      </c>
      <c r="Y36" s="191">
        <v>6.96</v>
      </c>
      <c r="Z36" s="191">
        <v>11.016</v>
      </c>
      <c r="AA36" s="191">
        <v>5.6459999999999999</v>
      </c>
      <c r="AB36" s="191">
        <v>5.3419999999999996</v>
      </c>
      <c r="AC36" s="191">
        <v>7.8869999999999996</v>
      </c>
      <c r="AD36" s="191">
        <v>4.7519999999999998</v>
      </c>
      <c r="AE36" s="192">
        <v>6.7380000000000004</v>
      </c>
      <c r="AF36" s="191">
        <v>6.6870000000000003</v>
      </c>
      <c r="AG36" s="191">
        <v>5.3739999999999997</v>
      </c>
      <c r="AH36" s="191">
        <v>5.14</v>
      </c>
    </row>
    <row r="37" spans="1:34" ht="15" x14ac:dyDescent="0.25">
      <c r="A37" s="146">
        <v>45962</v>
      </c>
      <c r="B37" s="281"/>
      <c r="C37" s="271">
        <v>5</v>
      </c>
      <c r="D37" s="276">
        <v>5</v>
      </c>
      <c r="E37" s="191">
        <v>6.9219999999999997</v>
      </c>
      <c r="F37" s="191">
        <v>5.883</v>
      </c>
      <c r="G37" s="191">
        <v>8.2989999999999995</v>
      </c>
      <c r="H37" s="191">
        <v>7.5540000000000003</v>
      </c>
      <c r="I37" s="191">
        <v>7.0659999999999998</v>
      </c>
      <c r="J37" s="191">
        <v>5.2309999999999999</v>
      </c>
      <c r="K37" s="191">
        <v>5.6390000000000002</v>
      </c>
      <c r="L37" s="191">
        <v>4.2830000000000004</v>
      </c>
      <c r="M37" s="191">
        <v>4.734</v>
      </c>
      <c r="N37" s="191">
        <v>3.2770000000000001</v>
      </c>
      <c r="O37" s="191">
        <v>4.343</v>
      </c>
      <c r="P37" s="191">
        <v>4.3680000000000003</v>
      </c>
      <c r="Q37" s="191">
        <v>5.8789999999999996</v>
      </c>
      <c r="R37" s="191">
        <v>6.23</v>
      </c>
      <c r="S37" s="191">
        <v>5.1580000000000004</v>
      </c>
      <c r="T37" s="191">
        <v>6.6989999999999998</v>
      </c>
      <c r="U37" s="191">
        <v>6.2869999999999999</v>
      </c>
      <c r="V37" s="191">
        <v>5.5739999999999998</v>
      </c>
      <c r="W37" s="191">
        <v>6.5179999999999998</v>
      </c>
      <c r="X37" s="191">
        <v>3.766</v>
      </c>
      <c r="Y37" s="191">
        <v>4.7469999999999999</v>
      </c>
      <c r="Z37" s="191">
        <v>7.05</v>
      </c>
      <c r="AA37" s="191">
        <v>4.8579999999999997</v>
      </c>
      <c r="AB37" s="191">
        <v>4.5330000000000004</v>
      </c>
      <c r="AC37" s="191">
        <v>6.5410000000000004</v>
      </c>
      <c r="AD37" s="191">
        <v>4.4370000000000003</v>
      </c>
      <c r="AE37" s="192">
        <v>5.8780000000000001</v>
      </c>
      <c r="AF37" s="191">
        <v>6.8719999999999999</v>
      </c>
      <c r="AG37" s="191">
        <v>4.6900000000000004</v>
      </c>
      <c r="AH37" s="191">
        <v>4.29</v>
      </c>
    </row>
    <row r="38" spans="1:34" ht="15" x14ac:dyDescent="0.25">
      <c r="A38" s="146">
        <v>45992</v>
      </c>
      <c r="B38" s="281"/>
      <c r="C38" s="271">
        <v>4</v>
      </c>
      <c r="D38" s="276">
        <v>4</v>
      </c>
      <c r="E38" s="191">
        <v>5.9279999999999999</v>
      </c>
      <c r="F38" s="191">
        <v>5.0720000000000001</v>
      </c>
      <c r="G38" s="191">
        <v>7.6459999999999999</v>
      </c>
      <c r="H38" s="191">
        <v>6.6340000000000003</v>
      </c>
      <c r="I38" s="191">
        <v>6.31</v>
      </c>
      <c r="J38" s="191">
        <v>5.0490000000000004</v>
      </c>
      <c r="K38" s="191">
        <v>5.1050000000000004</v>
      </c>
      <c r="L38" s="191">
        <v>3.9809999999999999</v>
      </c>
      <c r="M38" s="191">
        <v>3.9860000000000002</v>
      </c>
      <c r="N38" s="191">
        <v>2.9</v>
      </c>
      <c r="O38" s="191">
        <v>3.9609999999999999</v>
      </c>
      <c r="P38" s="191">
        <v>3.7629999999999999</v>
      </c>
      <c r="Q38" s="191">
        <v>4.6950000000000003</v>
      </c>
      <c r="R38" s="191">
        <v>4.9610000000000003</v>
      </c>
      <c r="S38" s="191">
        <v>4.157</v>
      </c>
      <c r="T38" s="191">
        <v>5.9420000000000002</v>
      </c>
      <c r="U38" s="191">
        <v>5.2060000000000004</v>
      </c>
      <c r="V38" s="191">
        <v>4.6559999999999997</v>
      </c>
      <c r="W38" s="191">
        <v>5.835</v>
      </c>
      <c r="X38" s="191">
        <v>3.43</v>
      </c>
      <c r="Y38" s="191">
        <v>4.0629999999999997</v>
      </c>
      <c r="Z38" s="191">
        <v>5.4489999999999998</v>
      </c>
      <c r="AA38" s="191">
        <v>4.5940000000000003</v>
      </c>
      <c r="AB38" s="191">
        <v>4.1740000000000004</v>
      </c>
      <c r="AC38" s="191">
        <v>6.077</v>
      </c>
      <c r="AD38" s="191">
        <v>3.7690000000000001</v>
      </c>
      <c r="AE38" s="192">
        <v>5.5270000000000001</v>
      </c>
      <c r="AF38" s="191">
        <v>5.3920000000000003</v>
      </c>
      <c r="AG38" s="191">
        <v>4.4489999999999998</v>
      </c>
      <c r="AH38" s="191">
        <v>3.9649999999999999</v>
      </c>
    </row>
    <row r="39" spans="1:34" ht="15" x14ac:dyDescent="0.25">
      <c r="A39" s="146">
        <v>46023</v>
      </c>
      <c r="B39" s="281"/>
      <c r="C39" s="271">
        <v>4</v>
      </c>
      <c r="D39" s="276">
        <v>5</v>
      </c>
      <c r="E39" s="191">
        <v>5.35</v>
      </c>
      <c r="F39" s="191">
        <v>4.5179999999999998</v>
      </c>
      <c r="G39" s="191">
        <v>6.5990000000000002</v>
      </c>
      <c r="H39" s="191">
        <v>5.6429999999999998</v>
      </c>
      <c r="I39" s="191">
        <v>5.6879999999999997</v>
      </c>
      <c r="J39" s="191">
        <v>4.258</v>
      </c>
      <c r="K39" s="191">
        <v>4.694</v>
      </c>
      <c r="L39" s="191">
        <v>3.657</v>
      </c>
      <c r="M39" s="191">
        <v>3.5369999999999999</v>
      </c>
      <c r="N39" s="191">
        <v>2.6589999999999998</v>
      </c>
      <c r="O39" s="191">
        <v>3.55</v>
      </c>
      <c r="P39" s="191">
        <v>3.3980000000000001</v>
      </c>
      <c r="Q39" s="191">
        <v>4.1020000000000003</v>
      </c>
      <c r="R39" s="191">
        <v>4.3109999999999999</v>
      </c>
      <c r="S39" s="191">
        <v>3.6030000000000002</v>
      </c>
      <c r="T39" s="191">
        <v>5.3319999999999999</v>
      </c>
      <c r="U39" s="191">
        <v>4.657</v>
      </c>
      <c r="V39" s="191">
        <v>4.0869999999999997</v>
      </c>
      <c r="W39" s="191">
        <v>5.3570000000000002</v>
      </c>
      <c r="X39" s="191">
        <v>3.125</v>
      </c>
      <c r="Y39" s="191">
        <v>3.6960000000000002</v>
      </c>
      <c r="Z39" s="191">
        <v>4.8220000000000001</v>
      </c>
      <c r="AA39" s="191">
        <v>4.2140000000000004</v>
      </c>
      <c r="AB39" s="191">
        <v>3.7469999999999999</v>
      </c>
      <c r="AC39" s="191">
        <v>5.133</v>
      </c>
      <c r="AD39" s="191">
        <v>3.415</v>
      </c>
      <c r="AE39" s="192">
        <v>5.0250000000000004</v>
      </c>
      <c r="AF39" s="191">
        <v>4.4089999999999998</v>
      </c>
      <c r="AG39" s="191">
        <v>4.0620000000000003</v>
      </c>
      <c r="AH39" s="191">
        <v>3.641</v>
      </c>
    </row>
    <row r="40" spans="1:34" ht="15" x14ac:dyDescent="0.25">
      <c r="A40" s="146">
        <v>46054</v>
      </c>
      <c r="B40" s="281"/>
      <c r="C40" s="271">
        <v>4</v>
      </c>
      <c r="D40" s="276">
        <v>4</v>
      </c>
      <c r="E40" s="191">
        <v>4.4409999999999998</v>
      </c>
      <c r="F40" s="191">
        <v>3.8380000000000001</v>
      </c>
      <c r="G40" s="191">
        <v>5.3730000000000002</v>
      </c>
      <c r="H40" s="191">
        <v>4.5949999999999998</v>
      </c>
      <c r="I40" s="191">
        <v>4.67</v>
      </c>
      <c r="J40" s="191">
        <v>3.5449999999999999</v>
      </c>
      <c r="K40" s="191">
        <v>3.9169999999999998</v>
      </c>
      <c r="L40" s="191">
        <v>3.0539999999999998</v>
      </c>
      <c r="M40" s="191">
        <v>2.903</v>
      </c>
      <c r="N40" s="191">
        <v>2.3540000000000001</v>
      </c>
      <c r="O40" s="191">
        <v>2.9279999999999999</v>
      </c>
      <c r="P40" s="191">
        <v>2.8069999999999999</v>
      </c>
      <c r="Q40" s="191">
        <v>3.3479999999999999</v>
      </c>
      <c r="R40" s="191">
        <v>3.59</v>
      </c>
      <c r="S40" s="191">
        <v>2.9249999999999998</v>
      </c>
      <c r="T40" s="191">
        <v>4.4089999999999998</v>
      </c>
      <c r="U40" s="191">
        <v>3.8250000000000002</v>
      </c>
      <c r="V40" s="191">
        <v>3.3439999999999999</v>
      </c>
      <c r="W40" s="191">
        <v>4.3940000000000001</v>
      </c>
      <c r="X40" s="191">
        <v>2.645</v>
      </c>
      <c r="Y40" s="191">
        <v>3.044</v>
      </c>
      <c r="Z40" s="191">
        <v>4.5590000000000002</v>
      </c>
      <c r="AA40" s="191">
        <v>3.6579999999999999</v>
      </c>
      <c r="AB40" s="191">
        <v>3.1219999999999999</v>
      </c>
      <c r="AC40" s="191">
        <v>4.2990000000000004</v>
      </c>
      <c r="AD40" s="191">
        <v>2.8479999999999999</v>
      </c>
      <c r="AE40" s="192">
        <v>4.1319999999999997</v>
      </c>
      <c r="AF40" s="191">
        <v>3.6230000000000002</v>
      </c>
      <c r="AG40" s="191">
        <v>3.4660000000000002</v>
      </c>
      <c r="AH40" s="191">
        <v>3.0539999999999998</v>
      </c>
    </row>
    <row r="41" spans="1:34" ht="15" x14ac:dyDescent="0.25">
      <c r="A41" s="146">
        <v>46082</v>
      </c>
      <c r="B41" s="281"/>
      <c r="C41" s="271">
        <v>4</v>
      </c>
      <c r="D41" s="276">
        <v>5</v>
      </c>
      <c r="E41" s="191">
        <v>5.2830000000000004</v>
      </c>
      <c r="F41" s="191">
        <v>5.242</v>
      </c>
      <c r="G41" s="191">
        <v>5.7309999999999999</v>
      </c>
      <c r="H41" s="191">
        <v>5.7649999999999997</v>
      </c>
      <c r="I41" s="191">
        <v>5.29</v>
      </c>
      <c r="J41" s="191">
        <v>4.63</v>
      </c>
      <c r="K41" s="191">
        <v>4.3209999999999997</v>
      </c>
      <c r="L41" s="191">
        <v>3.5110000000000001</v>
      </c>
      <c r="M41" s="191">
        <v>3.0529999999999999</v>
      </c>
      <c r="N41" s="191">
        <v>2.956</v>
      </c>
      <c r="O41" s="191">
        <v>4.9589999999999996</v>
      </c>
      <c r="P41" s="191">
        <v>3.0150000000000001</v>
      </c>
      <c r="Q41" s="191">
        <v>3.5590000000000002</v>
      </c>
      <c r="R41" s="191">
        <v>6.0869999999999997</v>
      </c>
      <c r="S41" s="191">
        <v>2.9569999999999999</v>
      </c>
      <c r="T41" s="191">
        <v>5.37</v>
      </c>
      <c r="U41" s="191">
        <v>3.86</v>
      </c>
      <c r="V41" s="191">
        <v>3.6709999999999998</v>
      </c>
      <c r="W41" s="191">
        <v>5.5979999999999999</v>
      </c>
      <c r="X41" s="191">
        <v>2.8410000000000002</v>
      </c>
      <c r="Y41" s="191">
        <v>3.04</v>
      </c>
      <c r="Z41" s="191">
        <v>5.734</v>
      </c>
      <c r="AA41" s="191">
        <v>4.4279999999999999</v>
      </c>
      <c r="AB41" s="191">
        <v>4.9870000000000001</v>
      </c>
      <c r="AC41" s="191">
        <v>4.53</v>
      </c>
      <c r="AD41" s="191">
        <v>2.8730000000000002</v>
      </c>
      <c r="AE41" s="192">
        <v>4.5519999999999996</v>
      </c>
      <c r="AF41" s="191">
        <v>3.7989999999999999</v>
      </c>
      <c r="AG41" s="191">
        <v>3.992</v>
      </c>
      <c r="AH41" s="191">
        <v>3.4390000000000001</v>
      </c>
    </row>
    <row r="42" spans="1:34" ht="15" x14ac:dyDescent="0.25">
      <c r="A42" s="146">
        <v>46113</v>
      </c>
      <c r="B42" s="281"/>
      <c r="C42" s="271">
        <v>8</v>
      </c>
      <c r="D42" s="276">
        <v>9</v>
      </c>
      <c r="E42" s="191">
        <v>8.9629999999999992</v>
      </c>
      <c r="F42" s="191">
        <v>6.4859999999999998</v>
      </c>
      <c r="G42" s="191">
        <v>10.128</v>
      </c>
      <c r="H42" s="191">
        <v>8.1310000000000002</v>
      </c>
      <c r="I42" s="191">
        <v>7.056</v>
      </c>
      <c r="J42" s="191">
        <v>6.5359999999999996</v>
      </c>
      <c r="K42" s="191">
        <v>9.6880000000000006</v>
      </c>
      <c r="L42" s="191">
        <v>7.0780000000000003</v>
      </c>
      <c r="M42" s="191">
        <v>7.3979999999999997</v>
      </c>
      <c r="N42" s="191">
        <v>5.7880000000000003</v>
      </c>
      <c r="O42" s="191">
        <v>10.032</v>
      </c>
      <c r="P42" s="191">
        <v>6.4349999999999996</v>
      </c>
      <c r="Q42" s="191">
        <v>9.2579999999999991</v>
      </c>
      <c r="R42" s="191">
        <v>9.4009999999999998</v>
      </c>
      <c r="S42" s="191">
        <v>3.7240000000000002</v>
      </c>
      <c r="T42" s="191">
        <v>7.0250000000000004</v>
      </c>
      <c r="U42" s="191">
        <v>7.0860000000000003</v>
      </c>
      <c r="V42" s="191">
        <v>6.6139999999999999</v>
      </c>
      <c r="W42" s="191">
        <v>12.888999999999999</v>
      </c>
      <c r="X42" s="191">
        <v>4.8739999999999997</v>
      </c>
      <c r="Y42" s="191">
        <v>5.3739999999999997</v>
      </c>
      <c r="Z42" s="191">
        <v>9.6929999999999996</v>
      </c>
      <c r="AA42" s="191">
        <v>7.2190000000000003</v>
      </c>
      <c r="AB42" s="191">
        <v>9.8070000000000004</v>
      </c>
      <c r="AC42" s="191">
        <v>7.2619999999999996</v>
      </c>
      <c r="AD42" s="191">
        <v>6.4989999999999997</v>
      </c>
      <c r="AE42" s="192">
        <v>7.056</v>
      </c>
      <c r="AF42" s="191">
        <v>6.899</v>
      </c>
      <c r="AG42" s="191">
        <v>8.5690000000000008</v>
      </c>
      <c r="AH42" s="191">
        <v>6.4539999999999997</v>
      </c>
    </row>
    <row r="43" spans="1:34" ht="15" x14ac:dyDescent="0.25">
      <c r="A43" s="146">
        <v>46143</v>
      </c>
      <c r="B43" s="281"/>
      <c r="C43" s="271">
        <v>23</v>
      </c>
      <c r="D43" s="276">
        <v>26</v>
      </c>
      <c r="E43" s="191">
        <v>29.492999999999999</v>
      </c>
      <c r="F43" s="191">
        <v>29.260999999999999</v>
      </c>
      <c r="G43" s="191">
        <v>56.143999999999998</v>
      </c>
      <c r="H43" s="191">
        <v>38.442</v>
      </c>
      <c r="I43" s="191">
        <v>23.001999999999999</v>
      </c>
      <c r="J43" s="191">
        <v>22.192</v>
      </c>
      <c r="K43" s="191">
        <v>33.845999999999997</v>
      </c>
      <c r="L43" s="191">
        <v>25.757000000000001</v>
      </c>
      <c r="M43" s="191">
        <v>17.398</v>
      </c>
      <c r="N43" s="191">
        <v>19.821999999999999</v>
      </c>
      <c r="O43" s="191">
        <v>27.620999999999999</v>
      </c>
      <c r="P43" s="191">
        <v>24.309000000000001</v>
      </c>
      <c r="Q43" s="191">
        <v>31.753</v>
      </c>
      <c r="R43" s="191">
        <v>29.562999999999999</v>
      </c>
      <c r="S43" s="191">
        <v>24.431000000000001</v>
      </c>
      <c r="T43" s="191">
        <v>37.911999999999999</v>
      </c>
      <c r="U43" s="191">
        <v>16.390999999999998</v>
      </c>
      <c r="V43" s="191">
        <v>20.297999999999998</v>
      </c>
      <c r="W43" s="191">
        <v>24.6</v>
      </c>
      <c r="X43" s="191">
        <v>16.376000000000001</v>
      </c>
      <c r="Y43" s="191">
        <v>26.718</v>
      </c>
      <c r="Z43" s="191">
        <v>19.472000000000001</v>
      </c>
      <c r="AA43" s="191">
        <v>17.260000000000002</v>
      </c>
      <c r="AB43" s="191">
        <v>31.524999999999999</v>
      </c>
      <c r="AC43" s="191">
        <v>30.373000000000001</v>
      </c>
      <c r="AD43" s="191">
        <v>20.754999999999999</v>
      </c>
      <c r="AE43" s="192">
        <v>26.29</v>
      </c>
      <c r="AF43" s="191">
        <v>20.280999999999999</v>
      </c>
      <c r="AG43" s="191">
        <v>26.507000000000001</v>
      </c>
      <c r="AH43" s="191">
        <v>29.33</v>
      </c>
    </row>
    <row r="44" spans="1:34" ht="15" x14ac:dyDescent="0.25">
      <c r="A44" s="146">
        <v>46174</v>
      </c>
      <c r="B44" s="281"/>
      <c r="C44" s="271">
        <v>28</v>
      </c>
      <c r="D44" s="276">
        <v>40</v>
      </c>
      <c r="E44" s="191">
        <v>42.179000000000002</v>
      </c>
      <c r="F44" s="191">
        <v>82.683000000000007</v>
      </c>
      <c r="G44" s="191">
        <v>61.826999999999998</v>
      </c>
      <c r="H44" s="191">
        <v>73.097999999999999</v>
      </c>
      <c r="I44" s="191">
        <v>32.622999999999998</v>
      </c>
      <c r="J44" s="191">
        <v>48.215000000000003</v>
      </c>
      <c r="K44" s="191">
        <v>26.062999999999999</v>
      </c>
      <c r="L44" s="191">
        <v>26.233000000000001</v>
      </c>
      <c r="M44" s="191">
        <v>13.417</v>
      </c>
      <c r="N44" s="191">
        <v>35.039000000000001</v>
      </c>
      <c r="O44" s="191">
        <v>22.204000000000001</v>
      </c>
      <c r="P44" s="191">
        <v>35.680999999999997</v>
      </c>
      <c r="Q44" s="191">
        <v>36.701000000000001</v>
      </c>
      <c r="R44" s="191">
        <v>28.276</v>
      </c>
      <c r="S44" s="191">
        <v>75.161000000000001</v>
      </c>
      <c r="T44" s="191">
        <v>41.75</v>
      </c>
      <c r="U44" s="191">
        <v>42.26</v>
      </c>
      <c r="V44" s="191">
        <v>65.581999999999994</v>
      </c>
      <c r="W44" s="191">
        <v>11.779</v>
      </c>
      <c r="X44" s="191">
        <v>29.741</v>
      </c>
      <c r="Y44" s="191">
        <v>51.451000000000001</v>
      </c>
      <c r="Z44" s="191">
        <v>51.651000000000003</v>
      </c>
      <c r="AA44" s="191">
        <v>42.356999999999999</v>
      </c>
      <c r="AB44" s="191">
        <v>53.561</v>
      </c>
      <c r="AC44" s="191">
        <v>18.856000000000002</v>
      </c>
      <c r="AD44" s="191">
        <v>55.9</v>
      </c>
      <c r="AE44" s="192">
        <v>33.652999999999999</v>
      </c>
      <c r="AF44" s="191">
        <v>42.947000000000003</v>
      </c>
      <c r="AG44" s="191">
        <v>26.97</v>
      </c>
      <c r="AH44" s="191">
        <v>64.206000000000003</v>
      </c>
    </row>
    <row r="45" spans="1:34" ht="15" x14ac:dyDescent="0.25">
      <c r="A45" s="146">
        <v>46204</v>
      </c>
      <c r="B45" s="281"/>
      <c r="C45" s="271">
        <v>9</v>
      </c>
      <c r="D45" s="276">
        <v>15</v>
      </c>
      <c r="E45" s="191">
        <v>15.801</v>
      </c>
      <c r="F45" s="191">
        <v>75.268000000000001</v>
      </c>
      <c r="G45" s="191">
        <v>23.901</v>
      </c>
      <c r="H45" s="191">
        <v>27.919</v>
      </c>
      <c r="I45" s="191">
        <v>16.338999999999999</v>
      </c>
      <c r="J45" s="191">
        <v>30.541</v>
      </c>
      <c r="K45" s="191">
        <v>10.887</v>
      </c>
      <c r="L45" s="191">
        <v>10.295</v>
      </c>
      <c r="M45" s="191">
        <v>6.3220000000000001</v>
      </c>
      <c r="N45" s="191">
        <v>12.491</v>
      </c>
      <c r="O45" s="191">
        <v>9.2200000000000006</v>
      </c>
      <c r="P45" s="191">
        <v>15.25</v>
      </c>
      <c r="Q45" s="191">
        <v>13.074999999999999</v>
      </c>
      <c r="R45" s="191">
        <v>12.074999999999999</v>
      </c>
      <c r="S45" s="191">
        <v>37.488</v>
      </c>
      <c r="T45" s="191">
        <v>22.074000000000002</v>
      </c>
      <c r="U45" s="191">
        <v>14.394</v>
      </c>
      <c r="V45" s="191">
        <v>42.78</v>
      </c>
      <c r="W45" s="191">
        <v>7.32</v>
      </c>
      <c r="X45" s="191">
        <v>12.259</v>
      </c>
      <c r="Y45" s="191">
        <v>18.838000000000001</v>
      </c>
      <c r="Z45" s="191">
        <v>18.625</v>
      </c>
      <c r="AA45" s="191">
        <v>15.416</v>
      </c>
      <c r="AB45" s="191">
        <v>20.602</v>
      </c>
      <c r="AC45" s="191">
        <v>8.3480000000000008</v>
      </c>
      <c r="AD45" s="191">
        <v>39.348999999999997</v>
      </c>
      <c r="AE45" s="192">
        <v>12.356</v>
      </c>
      <c r="AF45" s="191">
        <v>17.837</v>
      </c>
      <c r="AG45" s="191">
        <v>13.414</v>
      </c>
      <c r="AH45" s="191">
        <v>33.966999999999999</v>
      </c>
    </row>
    <row r="46" spans="1:34" ht="15" x14ac:dyDescent="0.25">
      <c r="A46" s="146">
        <v>46235</v>
      </c>
      <c r="B46" s="281"/>
      <c r="C46" s="271">
        <v>7</v>
      </c>
      <c r="D46" s="276">
        <v>8</v>
      </c>
      <c r="E46" s="191">
        <v>7.88</v>
      </c>
      <c r="F46" s="191">
        <v>24.015000000000001</v>
      </c>
      <c r="G46" s="191">
        <v>10.87</v>
      </c>
      <c r="H46" s="191">
        <v>13.547000000000001</v>
      </c>
      <c r="I46" s="191">
        <v>8.4030000000000005</v>
      </c>
      <c r="J46" s="191">
        <v>12.71</v>
      </c>
      <c r="K46" s="191">
        <v>7.1369999999999996</v>
      </c>
      <c r="L46" s="191">
        <v>7.069</v>
      </c>
      <c r="M46" s="191">
        <v>4.3769999999999998</v>
      </c>
      <c r="N46" s="191">
        <v>6.7679999999999998</v>
      </c>
      <c r="O46" s="191">
        <v>6.0289999999999999</v>
      </c>
      <c r="P46" s="191">
        <v>8.9060000000000006</v>
      </c>
      <c r="Q46" s="191">
        <v>8.1140000000000008</v>
      </c>
      <c r="R46" s="191">
        <v>7.5250000000000004</v>
      </c>
      <c r="S46" s="191">
        <v>13.227</v>
      </c>
      <c r="T46" s="191">
        <v>9.6999999999999993</v>
      </c>
      <c r="U46" s="191">
        <v>9.125</v>
      </c>
      <c r="V46" s="191">
        <v>14.978</v>
      </c>
      <c r="W46" s="191">
        <v>5.468</v>
      </c>
      <c r="X46" s="191">
        <v>7.6529999999999996</v>
      </c>
      <c r="Y46" s="191">
        <v>9.8160000000000007</v>
      </c>
      <c r="Z46" s="191">
        <v>8.6419999999999995</v>
      </c>
      <c r="AA46" s="191">
        <v>8.3849999999999998</v>
      </c>
      <c r="AB46" s="191">
        <v>12.08</v>
      </c>
      <c r="AC46" s="191">
        <v>5.6989999999999998</v>
      </c>
      <c r="AD46" s="191">
        <v>13.693</v>
      </c>
      <c r="AE46" s="192">
        <v>7.4560000000000004</v>
      </c>
      <c r="AF46" s="191">
        <v>8.3810000000000002</v>
      </c>
      <c r="AG46" s="191">
        <v>8.7230000000000008</v>
      </c>
      <c r="AH46" s="191">
        <v>12.75</v>
      </c>
    </row>
    <row r="47" spans="1:34" ht="15" x14ac:dyDescent="0.25">
      <c r="A47" s="146">
        <v>46266</v>
      </c>
      <c r="B47" s="281"/>
      <c r="C47" s="271">
        <v>6</v>
      </c>
      <c r="D47" s="276">
        <v>7</v>
      </c>
      <c r="E47" s="191">
        <v>6.3129999999999997</v>
      </c>
      <c r="F47" s="191">
        <v>13.839</v>
      </c>
      <c r="G47" s="191">
        <v>8.1980000000000004</v>
      </c>
      <c r="H47" s="191">
        <v>9.1669999999999998</v>
      </c>
      <c r="I47" s="191">
        <v>5.9450000000000003</v>
      </c>
      <c r="J47" s="191">
        <v>7.8570000000000002</v>
      </c>
      <c r="K47" s="191">
        <v>5.5090000000000003</v>
      </c>
      <c r="L47" s="191">
        <v>5.2850000000000001</v>
      </c>
      <c r="M47" s="191">
        <v>3.673</v>
      </c>
      <c r="N47" s="191">
        <v>7.3070000000000004</v>
      </c>
      <c r="O47" s="191">
        <v>4.907</v>
      </c>
      <c r="P47" s="191">
        <v>5.9279999999999999</v>
      </c>
      <c r="Q47" s="191">
        <v>6.69</v>
      </c>
      <c r="R47" s="191">
        <v>6.431</v>
      </c>
      <c r="S47" s="191">
        <v>8.3770000000000007</v>
      </c>
      <c r="T47" s="191">
        <v>6.8010000000000002</v>
      </c>
      <c r="U47" s="191">
        <v>6.0369999999999999</v>
      </c>
      <c r="V47" s="191">
        <v>8.5289999999999999</v>
      </c>
      <c r="W47" s="191">
        <v>4.8010000000000002</v>
      </c>
      <c r="X47" s="191">
        <v>6.548</v>
      </c>
      <c r="Y47" s="191">
        <v>9.0969999999999995</v>
      </c>
      <c r="Z47" s="191">
        <v>6.5140000000000002</v>
      </c>
      <c r="AA47" s="191">
        <v>6.1280000000000001</v>
      </c>
      <c r="AB47" s="191">
        <v>7.556</v>
      </c>
      <c r="AC47" s="191">
        <v>4.7480000000000002</v>
      </c>
      <c r="AD47" s="191">
        <v>8.0660000000000007</v>
      </c>
      <c r="AE47" s="192">
        <v>7.3559999999999999</v>
      </c>
      <c r="AF47" s="191">
        <v>5.9850000000000003</v>
      </c>
      <c r="AG47" s="191">
        <v>6.8410000000000002</v>
      </c>
      <c r="AH47" s="191">
        <v>8.9939999999999998</v>
      </c>
    </row>
    <row r="48" spans="1:34" ht="15" x14ac:dyDescent="0.25">
      <c r="A48" s="146">
        <v>46296</v>
      </c>
      <c r="B48" s="281"/>
      <c r="C48" s="271">
        <v>6</v>
      </c>
      <c r="D48" s="276">
        <v>7</v>
      </c>
      <c r="E48" s="191">
        <v>7.2679999999999998</v>
      </c>
      <c r="F48" s="191">
        <v>11.193</v>
      </c>
      <c r="G48" s="191">
        <v>7.9640000000000004</v>
      </c>
      <c r="H48" s="191">
        <v>8.532</v>
      </c>
      <c r="I48" s="191">
        <v>6.6849999999999996</v>
      </c>
      <c r="J48" s="191">
        <v>6.7619999999999996</v>
      </c>
      <c r="K48" s="191">
        <v>5.048</v>
      </c>
      <c r="L48" s="191">
        <v>4.6029999999999998</v>
      </c>
      <c r="M48" s="191">
        <v>4.6040000000000001</v>
      </c>
      <c r="N48" s="191">
        <v>5.54</v>
      </c>
      <c r="O48" s="191">
        <v>5.0529999999999999</v>
      </c>
      <c r="P48" s="191">
        <v>6.63</v>
      </c>
      <c r="Q48" s="191">
        <v>8.6539999999999999</v>
      </c>
      <c r="R48" s="191">
        <v>6.2919999999999998</v>
      </c>
      <c r="S48" s="191">
        <v>7.9530000000000003</v>
      </c>
      <c r="T48" s="191">
        <v>7.3339999999999996</v>
      </c>
      <c r="U48" s="191">
        <v>5.5389999999999997</v>
      </c>
      <c r="V48" s="191">
        <v>7.8529999999999998</v>
      </c>
      <c r="W48" s="191">
        <v>4.367</v>
      </c>
      <c r="X48" s="191">
        <v>6.9820000000000002</v>
      </c>
      <c r="Y48" s="191">
        <v>11.009</v>
      </c>
      <c r="Z48" s="191">
        <v>5.5720000000000001</v>
      </c>
      <c r="AA48" s="191">
        <v>5.3319999999999999</v>
      </c>
      <c r="AB48" s="191">
        <v>7.8520000000000003</v>
      </c>
      <c r="AC48" s="191">
        <v>4.72</v>
      </c>
      <c r="AD48" s="191">
        <v>6.8079999999999998</v>
      </c>
      <c r="AE48" s="192">
        <v>6.63</v>
      </c>
      <c r="AF48" s="191">
        <v>5.3129999999999997</v>
      </c>
      <c r="AG48" s="191">
        <v>5.1210000000000004</v>
      </c>
      <c r="AH48" s="191">
        <v>8.3439999999999994</v>
      </c>
    </row>
    <row r="49" spans="1:1005" ht="15" x14ac:dyDescent="0.25">
      <c r="A49" s="146">
        <v>46327</v>
      </c>
      <c r="B49" s="281"/>
      <c r="C49" s="271">
        <v>5</v>
      </c>
      <c r="D49" s="276">
        <v>5</v>
      </c>
      <c r="E49" s="191">
        <v>5.86</v>
      </c>
      <c r="F49" s="191">
        <v>8.3529999999999998</v>
      </c>
      <c r="G49" s="191">
        <v>7.5380000000000003</v>
      </c>
      <c r="H49" s="191">
        <v>7.05</v>
      </c>
      <c r="I49" s="191">
        <v>5.2619999999999996</v>
      </c>
      <c r="J49" s="191">
        <v>5.7350000000000003</v>
      </c>
      <c r="K49" s="191">
        <v>4.2489999999999997</v>
      </c>
      <c r="L49" s="191">
        <v>4.7060000000000004</v>
      </c>
      <c r="M49" s="191">
        <v>3.2290000000000001</v>
      </c>
      <c r="N49" s="191">
        <v>4.2910000000000004</v>
      </c>
      <c r="O49" s="191">
        <v>4.3440000000000003</v>
      </c>
      <c r="P49" s="191">
        <v>5.7949999999999999</v>
      </c>
      <c r="Q49" s="191">
        <v>6.2149999999999999</v>
      </c>
      <c r="R49" s="191">
        <v>5.2169999999999996</v>
      </c>
      <c r="S49" s="191">
        <v>6.694</v>
      </c>
      <c r="T49" s="191">
        <v>6.2519999999999998</v>
      </c>
      <c r="U49" s="191">
        <v>5.5949999999999998</v>
      </c>
      <c r="V49" s="191">
        <v>6.5529999999999999</v>
      </c>
      <c r="W49" s="191">
        <v>3.7210000000000001</v>
      </c>
      <c r="X49" s="191">
        <v>4.766</v>
      </c>
      <c r="Y49" s="191">
        <v>7.0460000000000003</v>
      </c>
      <c r="Z49" s="191">
        <v>4.7919999999999998</v>
      </c>
      <c r="AA49" s="191">
        <v>4.524</v>
      </c>
      <c r="AB49" s="191">
        <v>6.51</v>
      </c>
      <c r="AC49" s="191">
        <v>4.4089999999999998</v>
      </c>
      <c r="AD49" s="191">
        <v>5.9379999999999997</v>
      </c>
      <c r="AE49" s="192">
        <v>6.8179999999999996</v>
      </c>
      <c r="AF49" s="191">
        <v>4.6369999999999996</v>
      </c>
      <c r="AG49" s="191">
        <v>4.2729999999999997</v>
      </c>
      <c r="AH49" s="191">
        <v>6.9390000000000001</v>
      </c>
    </row>
    <row r="50" spans="1:1005" ht="15" x14ac:dyDescent="0.25">
      <c r="A50" s="146">
        <v>46357</v>
      </c>
      <c r="B50" s="281"/>
      <c r="C50" s="271">
        <v>4</v>
      </c>
      <c r="D50" s="276">
        <v>4</v>
      </c>
      <c r="E50" s="191">
        <v>5.0510000000000002</v>
      </c>
      <c r="F50" s="191">
        <v>7.6779999999999999</v>
      </c>
      <c r="G50" s="191">
        <v>6.62</v>
      </c>
      <c r="H50" s="191">
        <v>6.2949999999999999</v>
      </c>
      <c r="I50" s="191">
        <v>5.08</v>
      </c>
      <c r="J50" s="191">
        <v>5.1849999999999996</v>
      </c>
      <c r="K50" s="191">
        <v>3.9489999999999998</v>
      </c>
      <c r="L50" s="191">
        <v>3.96</v>
      </c>
      <c r="M50" s="191">
        <v>2.8540000000000001</v>
      </c>
      <c r="N50" s="191">
        <v>3.9060000000000001</v>
      </c>
      <c r="O50" s="191">
        <v>3.74</v>
      </c>
      <c r="P50" s="191">
        <v>4.6180000000000003</v>
      </c>
      <c r="Q50" s="191">
        <v>4.9470000000000001</v>
      </c>
      <c r="R50" s="191">
        <v>4.1660000000000004</v>
      </c>
      <c r="S50" s="191">
        <v>5.9370000000000003</v>
      </c>
      <c r="T50" s="191">
        <v>5.1740000000000004</v>
      </c>
      <c r="U50" s="191">
        <v>4.6749999999999998</v>
      </c>
      <c r="V50" s="191">
        <v>5.8449999999999998</v>
      </c>
      <c r="W50" s="191">
        <v>3.3879999999999999</v>
      </c>
      <c r="X50" s="191">
        <v>4.08</v>
      </c>
      <c r="Y50" s="191">
        <v>5.4470000000000001</v>
      </c>
      <c r="Z50" s="191">
        <v>4.54</v>
      </c>
      <c r="AA50" s="191">
        <v>4.165</v>
      </c>
      <c r="AB50" s="191">
        <v>6.0469999999999997</v>
      </c>
      <c r="AC50" s="191">
        <v>3.742</v>
      </c>
      <c r="AD50" s="191">
        <v>5.5860000000000003</v>
      </c>
      <c r="AE50" s="192">
        <v>5.3449999999999998</v>
      </c>
      <c r="AF50" s="191">
        <v>4.3979999999999997</v>
      </c>
      <c r="AG50" s="191">
        <v>3.95</v>
      </c>
      <c r="AH50" s="191">
        <v>5.9119999999999999</v>
      </c>
    </row>
    <row r="51" spans="1:1005" ht="15" x14ac:dyDescent="0.25">
      <c r="A51" s="146">
        <v>46388</v>
      </c>
      <c r="B51" s="281"/>
      <c r="C51" s="271">
        <v>4</v>
      </c>
      <c r="D51" s="276">
        <v>5</v>
      </c>
      <c r="E51" s="191">
        <v>4.4989999999999997</v>
      </c>
      <c r="F51" s="191">
        <v>6.6150000000000002</v>
      </c>
      <c r="G51" s="191">
        <v>5.6319999999999997</v>
      </c>
      <c r="H51" s="191">
        <v>5.6740000000000004</v>
      </c>
      <c r="I51" s="191">
        <v>4.2850000000000001</v>
      </c>
      <c r="J51" s="191">
        <v>4.758</v>
      </c>
      <c r="K51" s="191">
        <v>3.6280000000000001</v>
      </c>
      <c r="L51" s="191">
        <v>3.5139999999999998</v>
      </c>
      <c r="M51" s="191">
        <v>2.617</v>
      </c>
      <c r="N51" s="191">
        <v>3.4990000000000001</v>
      </c>
      <c r="O51" s="191">
        <v>3.3780000000000001</v>
      </c>
      <c r="P51" s="191">
        <v>4.0330000000000004</v>
      </c>
      <c r="Q51" s="191">
        <v>4.2990000000000004</v>
      </c>
      <c r="R51" s="191">
        <v>3.601</v>
      </c>
      <c r="S51" s="191">
        <v>5.327</v>
      </c>
      <c r="T51" s="191">
        <v>4.6269999999999998</v>
      </c>
      <c r="U51" s="191">
        <v>4.1040000000000001</v>
      </c>
      <c r="V51" s="191">
        <v>5.3609999999999998</v>
      </c>
      <c r="W51" s="191">
        <v>3.0859999999999999</v>
      </c>
      <c r="X51" s="191">
        <v>3.7120000000000002</v>
      </c>
      <c r="Y51" s="191">
        <v>4.82</v>
      </c>
      <c r="Z51" s="191">
        <v>4.1580000000000004</v>
      </c>
      <c r="AA51" s="191">
        <v>3.7389999999999999</v>
      </c>
      <c r="AB51" s="191">
        <v>5.1070000000000002</v>
      </c>
      <c r="AC51" s="191">
        <v>3.391</v>
      </c>
      <c r="AD51" s="191">
        <v>5.0739999999999998</v>
      </c>
      <c r="AE51" s="192">
        <v>4.3680000000000003</v>
      </c>
      <c r="AF51" s="191">
        <v>4.0149999999999997</v>
      </c>
      <c r="AG51" s="191">
        <v>3.6269999999999998</v>
      </c>
      <c r="AH51" s="191">
        <v>5.3330000000000002</v>
      </c>
    </row>
    <row r="52" spans="1:1005" ht="15" x14ac:dyDescent="0.25">
      <c r="A52" s="146">
        <v>46419</v>
      </c>
      <c r="B52" s="281"/>
      <c r="C52" s="271">
        <v>4</v>
      </c>
      <c r="D52" s="276">
        <v>4</v>
      </c>
      <c r="E52" s="191">
        <v>3.8220000000000001</v>
      </c>
      <c r="F52" s="191">
        <v>5.3819999999999997</v>
      </c>
      <c r="G52" s="191">
        <v>4.5860000000000003</v>
      </c>
      <c r="H52" s="191">
        <v>4.6589999999999998</v>
      </c>
      <c r="I52" s="191">
        <v>3.5670000000000002</v>
      </c>
      <c r="J52" s="191">
        <v>3.9769999999999999</v>
      </c>
      <c r="K52" s="191">
        <v>3.03</v>
      </c>
      <c r="L52" s="191">
        <v>2.8839999999999999</v>
      </c>
      <c r="M52" s="191">
        <v>2.3199999999999998</v>
      </c>
      <c r="N52" s="191">
        <v>2.8849999999999998</v>
      </c>
      <c r="O52" s="191">
        <v>2.7909999999999999</v>
      </c>
      <c r="P52" s="191">
        <v>3.29</v>
      </c>
      <c r="Q52" s="191">
        <v>3.58</v>
      </c>
      <c r="R52" s="191">
        <v>2.9220000000000002</v>
      </c>
      <c r="S52" s="191">
        <v>4.4059999999999997</v>
      </c>
      <c r="T52" s="191">
        <v>3.8</v>
      </c>
      <c r="U52" s="191">
        <v>3.3580000000000001</v>
      </c>
      <c r="V52" s="191">
        <v>4.3949999999999996</v>
      </c>
      <c r="W52" s="191">
        <v>2.613</v>
      </c>
      <c r="X52" s="191">
        <v>3.0569999999999999</v>
      </c>
      <c r="Y52" s="191">
        <v>4.5570000000000004</v>
      </c>
      <c r="Z52" s="191">
        <v>3.5960000000000001</v>
      </c>
      <c r="AA52" s="191">
        <v>3.1160000000000001</v>
      </c>
      <c r="AB52" s="191">
        <v>4.2779999999999996</v>
      </c>
      <c r="AC52" s="191">
        <v>2.8279999999999998</v>
      </c>
      <c r="AD52" s="191">
        <v>4.1710000000000003</v>
      </c>
      <c r="AE52" s="192">
        <v>3.589</v>
      </c>
      <c r="AF52" s="191">
        <v>3.427</v>
      </c>
      <c r="AG52" s="191">
        <v>3.0430000000000001</v>
      </c>
      <c r="AH52" s="191">
        <v>4.423</v>
      </c>
    </row>
    <row r="53" spans="1:1005" ht="15" x14ac:dyDescent="0.25">
      <c r="A53" s="146">
        <v>46447</v>
      </c>
      <c r="B53" s="281"/>
      <c r="C53" s="271">
        <v>4</v>
      </c>
      <c r="D53" s="276">
        <v>5</v>
      </c>
      <c r="E53" s="191">
        <v>5.2229999999999999</v>
      </c>
      <c r="F53" s="191">
        <v>5.7140000000000004</v>
      </c>
      <c r="G53" s="191">
        <v>5.7539999999999996</v>
      </c>
      <c r="H53" s="191">
        <v>5.2779999999999996</v>
      </c>
      <c r="I53" s="191">
        <v>4.6539999999999999</v>
      </c>
      <c r="J53" s="191">
        <v>4.3280000000000003</v>
      </c>
      <c r="K53" s="191">
        <v>3.4849999999999999</v>
      </c>
      <c r="L53" s="191">
        <v>3.0329999999999999</v>
      </c>
      <c r="M53" s="191">
        <v>2.919</v>
      </c>
      <c r="N53" s="191">
        <v>4.7699999999999996</v>
      </c>
      <c r="O53" s="191">
        <v>2.9990000000000001</v>
      </c>
      <c r="P53" s="191">
        <v>3.5</v>
      </c>
      <c r="Q53" s="191">
        <v>6.0750000000000002</v>
      </c>
      <c r="R53" s="191">
        <v>2.9540000000000002</v>
      </c>
      <c r="S53" s="191">
        <v>5.3659999999999997</v>
      </c>
      <c r="T53" s="191">
        <v>3.835</v>
      </c>
      <c r="U53" s="191">
        <v>3.6859999999999999</v>
      </c>
      <c r="V53" s="191">
        <v>5.4530000000000003</v>
      </c>
      <c r="W53" s="191">
        <v>2.8079999999999998</v>
      </c>
      <c r="X53" s="191">
        <v>3.0529999999999999</v>
      </c>
      <c r="Y53" s="191">
        <v>5.7320000000000002</v>
      </c>
      <c r="Z53" s="191">
        <v>4.375</v>
      </c>
      <c r="AA53" s="191">
        <v>4.9790000000000001</v>
      </c>
      <c r="AB53" s="191">
        <v>4.5090000000000003</v>
      </c>
      <c r="AC53" s="191">
        <v>2.8519999999999999</v>
      </c>
      <c r="AD53" s="191">
        <v>4.5449999999999999</v>
      </c>
      <c r="AE53" s="192">
        <v>3.7639999999999998</v>
      </c>
      <c r="AF53" s="191">
        <v>3.9510000000000001</v>
      </c>
      <c r="AG53" s="191">
        <v>3.427</v>
      </c>
      <c r="AH53" s="191">
        <v>5.2210000000000001</v>
      </c>
    </row>
    <row r="54" spans="1:1005" ht="15" x14ac:dyDescent="0.25">
      <c r="A54" s="146">
        <v>46478</v>
      </c>
      <c r="B54" s="281"/>
      <c r="C54" s="271">
        <v>8</v>
      </c>
      <c r="D54" s="276">
        <v>9</v>
      </c>
      <c r="E54" s="191">
        <v>6.4669999999999996</v>
      </c>
      <c r="F54" s="191">
        <v>10.032</v>
      </c>
      <c r="G54" s="191">
        <v>8.1189999999999998</v>
      </c>
      <c r="H54" s="191">
        <v>7.0419999999999998</v>
      </c>
      <c r="I54" s="191">
        <v>6.5620000000000003</v>
      </c>
      <c r="J54" s="191">
        <v>9.2479999999999993</v>
      </c>
      <c r="K54" s="191">
        <v>7.048</v>
      </c>
      <c r="L54" s="191">
        <v>7.3760000000000003</v>
      </c>
      <c r="M54" s="191">
        <v>5.7480000000000002</v>
      </c>
      <c r="N54" s="191">
        <v>9.8740000000000006</v>
      </c>
      <c r="O54" s="191">
        <v>6.4169999999999998</v>
      </c>
      <c r="P54" s="191">
        <v>9.1820000000000004</v>
      </c>
      <c r="Q54" s="191">
        <v>9.39</v>
      </c>
      <c r="R54" s="191">
        <v>3.5710000000000002</v>
      </c>
      <c r="S54" s="191">
        <v>7.0209999999999999</v>
      </c>
      <c r="T54" s="191">
        <v>7.056</v>
      </c>
      <c r="U54" s="191">
        <v>6.6310000000000002</v>
      </c>
      <c r="V54" s="191">
        <v>12.664999999999999</v>
      </c>
      <c r="W54" s="191">
        <v>4.8380000000000001</v>
      </c>
      <c r="X54" s="191">
        <v>5.3879999999999999</v>
      </c>
      <c r="Y54" s="191">
        <v>9.6910000000000007</v>
      </c>
      <c r="Z54" s="191">
        <v>7.016</v>
      </c>
      <c r="AA54" s="191">
        <v>9.798</v>
      </c>
      <c r="AB54" s="191">
        <v>7.2380000000000004</v>
      </c>
      <c r="AC54" s="191">
        <v>6.4740000000000002</v>
      </c>
      <c r="AD54" s="191">
        <v>6.8620000000000001</v>
      </c>
      <c r="AE54" s="192">
        <v>6.8579999999999997</v>
      </c>
      <c r="AF54" s="191">
        <v>8.5190000000000001</v>
      </c>
      <c r="AG54" s="191">
        <v>6.4390000000000001</v>
      </c>
      <c r="AH54" s="191">
        <v>8.7680000000000007</v>
      </c>
    </row>
    <row r="55" spans="1:1005" ht="15" x14ac:dyDescent="0.25">
      <c r="A55" s="146">
        <v>46508</v>
      </c>
      <c r="B55" s="281"/>
      <c r="C55" s="271">
        <v>23</v>
      </c>
      <c r="D55" s="276">
        <v>26</v>
      </c>
      <c r="E55" s="191">
        <v>29.213999999999999</v>
      </c>
      <c r="F55" s="191">
        <v>54.75</v>
      </c>
      <c r="G55" s="191">
        <v>38.417000000000002</v>
      </c>
      <c r="H55" s="191">
        <v>22.988</v>
      </c>
      <c r="I55" s="191">
        <v>22.238</v>
      </c>
      <c r="J55" s="191">
        <v>32.982999999999997</v>
      </c>
      <c r="K55" s="191">
        <v>25.727</v>
      </c>
      <c r="L55" s="191">
        <v>17.379000000000001</v>
      </c>
      <c r="M55" s="191">
        <v>19.774000000000001</v>
      </c>
      <c r="N55" s="191">
        <v>27.18</v>
      </c>
      <c r="O55" s="191">
        <v>24.271999999999998</v>
      </c>
      <c r="P55" s="191">
        <v>31.677</v>
      </c>
      <c r="Q55" s="191">
        <v>29.550999999999998</v>
      </c>
      <c r="R55" s="191">
        <v>22.986000000000001</v>
      </c>
      <c r="S55" s="191">
        <v>37.906999999999996</v>
      </c>
      <c r="T55" s="191">
        <v>16.361000000000001</v>
      </c>
      <c r="U55" s="191">
        <v>20.327000000000002</v>
      </c>
      <c r="V55" s="191">
        <v>24.530999999999999</v>
      </c>
      <c r="W55" s="191">
        <v>16.334</v>
      </c>
      <c r="X55" s="191">
        <v>26.741</v>
      </c>
      <c r="Y55" s="191">
        <v>19.468</v>
      </c>
      <c r="Z55" s="191">
        <v>16.486999999999998</v>
      </c>
      <c r="AA55" s="191">
        <v>31.513999999999999</v>
      </c>
      <c r="AB55" s="191">
        <v>30.35</v>
      </c>
      <c r="AC55" s="191">
        <v>20.713999999999999</v>
      </c>
      <c r="AD55" s="191">
        <v>25.138999999999999</v>
      </c>
      <c r="AE55" s="192">
        <v>20.239000000000001</v>
      </c>
      <c r="AF55" s="191">
        <v>26.466999999999999</v>
      </c>
      <c r="AG55" s="191">
        <v>29.302</v>
      </c>
      <c r="AH55" s="191">
        <v>28.565000000000001</v>
      </c>
    </row>
    <row r="56" spans="1:1005" ht="15" x14ac:dyDescent="0.25">
      <c r="A56" s="146">
        <v>46539</v>
      </c>
      <c r="B56" s="281"/>
      <c r="C56" s="271">
        <v>28</v>
      </c>
      <c r="D56" s="276">
        <v>40</v>
      </c>
      <c r="E56" s="191">
        <v>82.652000000000001</v>
      </c>
      <c r="F56" s="191">
        <v>62.213000000000001</v>
      </c>
      <c r="G56" s="191">
        <v>73.087000000000003</v>
      </c>
      <c r="H56" s="191">
        <v>32.615000000000002</v>
      </c>
      <c r="I56" s="191">
        <v>48.234999999999999</v>
      </c>
      <c r="J56" s="191">
        <v>27.233000000000001</v>
      </c>
      <c r="K56" s="191">
        <v>26.213000000000001</v>
      </c>
      <c r="L56" s="191">
        <v>13.401999999999999</v>
      </c>
      <c r="M56" s="191">
        <v>35.000999999999998</v>
      </c>
      <c r="N56" s="191">
        <v>22.446999999999999</v>
      </c>
      <c r="O56" s="191">
        <v>35.65</v>
      </c>
      <c r="P56" s="191">
        <v>36.652000000000001</v>
      </c>
      <c r="Q56" s="191">
        <v>28.266999999999999</v>
      </c>
      <c r="R56" s="191">
        <v>74.569999999999993</v>
      </c>
      <c r="S56" s="191">
        <v>41.747999999999998</v>
      </c>
      <c r="T56" s="191">
        <v>42.238999999999997</v>
      </c>
      <c r="U56" s="191">
        <v>65.600999999999999</v>
      </c>
      <c r="V56" s="191">
        <v>12.010999999999999</v>
      </c>
      <c r="W56" s="191">
        <v>29.712</v>
      </c>
      <c r="X56" s="191">
        <v>51.468000000000004</v>
      </c>
      <c r="Y56" s="191">
        <v>51.642000000000003</v>
      </c>
      <c r="Z56" s="191">
        <v>42.267000000000003</v>
      </c>
      <c r="AA56" s="191">
        <v>53.555999999999997</v>
      </c>
      <c r="AB56" s="191">
        <v>18.841000000000001</v>
      </c>
      <c r="AC56" s="191">
        <v>55.871000000000002</v>
      </c>
      <c r="AD56" s="191">
        <v>34.484000000000002</v>
      </c>
      <c r="AE56" s="192">
        <v>42.915999999999997</v>
      </c>
      <c r="AF56" s="191">
        <v>26.94</v>
      </c>
      <c r="AG56" s="191">
        <v>64.188000000000002</v>
      </c>
      <c r="AH56" s="191">
        <v>42.552</v>
      </c>
    </row>
    <row r="57" spans="1:1005" ht="15" x14ac:dyDescent="0.25">
      <c r="A57" s="146">
        <v>46569</v>
      </c>
      <c r="B57" s="281"/>
      <c r="C57" s="271">
        <v>9</v>
      </c>
      <c r="D57" s="276">
        <v>15</v>
      </c>
      <c r="E57" s="191">
        <v>75.259</v>
      </c>
      <c r="F57" s="191">
        <v>24.693000000000001</v>
      </c>
      <c r="G57" s="191">
        <v>27.914000000000001</v>
      </c>
      <c r="H57" s="191">
        <v>16.331</v>
      </c>
      <c r="I57" s="191">
        <v>30.553999999999998</v>
      </c>
      <c r="J57" s="191">
        <v>11.07</v>
      </c>
      <c r="K57" s="191">
        <v>10.279</v>
      </c>
      <c r="L57" s="191">
        <v>6.3090000000000002</v>
      </c>
      <c r="M57" s="191">
        <v>12.47</v>
      </c>
      <c r="N57" s="191">
        <v>9.3290000000000006</v>
      </c>
      <c r="O57" s="191">
        <v>15.238</v>
      </c>
      <c r="P57" s="191">
        <v>13.039</v>
      </c>
      <c r="Q57" s="191">
        <v>12.069000000000001</v>
      </c>
      <c r="R57" s="191">
        <v>39.198999999999998</v>
      </c>
      <c r="S57" s="191">
        <v>22.071999999999999</v>
      </c>
      <c r="T57" s="191">
        <v>14.378</v>
      </c>
      <c r="U57" s="191">
        <v>42.789000000000001</v>
      </c>
      <c r="V57" s="191">
        <v>7.3479999999999999</v>
      </c>
      <c r="W57" s="191">
        <v>12.238</v>
      </c>
      <c r="X57" s="191">
        <v>18.846</v>
      </c>
      <c r="Y57" s="191">
        <v>18.623999999999999</v>
      </c>
      <c r="Z57" s="191">
        <v>15.805999999999999</v>
      </c>
      <c r="AA57" s="191">
        <v>20.597999999999999</v>
      </c>
      <c r="AB57" s="191">
        <v>8.3350000000000009</v>
      </c>
      <c r="AC57" s="191">
        <v>39.338000000000001</v>
      </c>
      <c r="AD57" s="191">
        <v>12.622999999999999</v>
      </c>
      <c r="AE57" s="192">
        <v>17.815999999999999</v>
      </c>
      <c r="AF57" s="191">
        <v>13.387</v>
      </c>
      <c r="AG57" s="191">
        <v>33.96</v>
      </c>
      <c r="AH57" s="191">
        <v>16.225999999999999</v>
      </c>
    </row>
    <row r="58" spans="1:1005" ht="15" x14ac:dyDescent="0.25">
      <c r="A58" s="146">
        <v>46600</v>
      </c>
      <c r="B58" s="281"/>
      <c r="C58" s="271">
        <v>7</v>
      </c>
      <c r="D58" s="276">
        <v>8</v>
      </c>
      <c r="E58" s="191">
        <v>24.01</v>
      </c>
      <c r="F58" s="191">
        <v>11.021000000000001</v>
      </c>
      <c r="G58" s="191">
        <v>13.542999999999999</v>
      </c>
      <c r="H58" s="191">
        <v>8.3970000000000002</v>
      </c>
      <c r="I58" s="191">
        <v>12.721</v>
      </c>
      <c r="J58" s="191">
        <v>7.2309999999999999</v>
      </c>
      <c r="K58" s="191">
        <v>7.0549999999999997</v>
      </c>
      <c r="L58" s="191">
        <v>4.3650000000000002</v>
      </c>
      <c r="M58" s="191">
        <v>6.75</v>
      </c>
      <c r="N58" s="191">
        <v>6.0540000000000003</v>
      </c>
      <c r="O58" s="191">
        <v>8.8970000000000002</v>
      </c>
      <c r="P58" s="191">
        <v>8.0820000000000007</v>
      </c>
      <c r="Q58" s="191">
        <v>7.52</v>
      </c>
      <c r="R58" s="191">
        <v>13.516</v>
      </c>
      <c r="S58" s="191">
        <v>9.6980000000000004</v>
      </c>
      <c r="T58" s="191">
        <v>9.1110000000000007</v>
      </c>
      <c r="U58" s="191">
        <v>14.984</v>
      </c>
      <c r="V58" s="191">
        <v>5.4779999999999998</v>
      </c>
      <c r="W58" s="191">
        <v>7.6349999999999998</v>
      </c>
      <c r="X58" s="191">
        <v>9.8230000000000004</v>
      </c>
      <c r="Y58" s="191">
        <v>8.6419999999999995</v>
      </c>
      <c r="Z58" s="191">
        <v>8.42</v>
      </c>
      <c r="AA58" s="191">
        <v>12.077</v>
      </c>
      <c r="AB58" s="191">
        <v>5.6870000000000003</v>
      </c>
      <c r="AC58" s="191">
        <v>13.683</v>
      </c>
      <c r="AD58" s="191">
        <v>7.55</v>
      </c>
      <c r="AE58" s="192">
        <v>8.3629999999999995</v>
      </c>
      <c r="AF58" s="191">
        <v>8.6999999999999993</v>
      </c>
      <c r="AG58" s="191">
        <v>12.744999999999999</v>
      </c>
      <c r="AH58" s="191">
        <v>7.9569999999999999</v>
      </c>
    </row>
    <row r="59" spans="1:1005" ht="15" x14ac:dyDescent="0.25">
      <c r="A59" s="146">
        <v>46631</v>
      </c>
      <c r="B59" s="281"/>
      <c r="C59" s="271">
        <v>6</v>
      </c>
      <c r="D59" s="276">
        <v>7</v>
      </c>
      <c r="E59" s="191">
        <v>13.834</v>
      </c>
      <c r="F59" s="191">
        <v>8.2159999999999993</v>
      </c>
      <c r="G59" s="191">
        <v>9.1639999999999997</v>
      </c>
      <c r="H59" s="191">
        <v>5.94</v>
      </c>
      <c r="I59" s="191">
        <v>7.8659999999999997</v>
      </c>
      <c r="J59" s="191">
        <v>5.5529999999999999</v>
      </c>
      <c r="K59" s="191">
        <v>5.2729999999999997</v>
      </c>
      <c r="L59" s="191">
        <v>3.6629999999999998</v>
      </c>
      <c r="M59" s="191">
        <v>7.2889999999999997</v>
      </c>
      <c r="N59" s="191">
        <v>4.8819999999999997</v>
      </c>
      <c r="O59" s="191">
        <v>5.9219999999999997</v>
      </c>
      <c r="P59" s="191">
        <v>6.6619999999999999</v>
      </c>
      <c r="Q59" s="191">
        <v>6.4260000000000002</v>
      </c>
      <c r="R59" s="191">
        <v>8.4369999999999994</v>
      </c>
      <c r="S59" s="191">
        <v>6.7990000000000004</v>
      </c>
      <c r="T59" s="191">
        <v>6.024</v>
      </c>
      <c r="U59" s="191">
        <v>8.5340000000000007</v>
      </c>
      <c r="V59" s="191">
        <v>4.8159999999999998</v>
      </c>
      <c r="W59" s="191">
        <v>6.5309999999999997</v>
      </c>
      <c r="X59" s="191">
        <v>9.1029999999999998</v>
      </c>
      <c r="Y59" s="191">
        <v>6.5140000000000002</v>
      </c>
      <c r="Z59" s="191">
        <v>6.1360000000000001</v>
      </c>
      <c r="AA59" s="191">
        <v>7.5529999999999999</v>
      </c>
      <c r="AB59" s="191">
        <v>4.7380000000000004</v>
      </c>
      <c r="AC59" s="191">
        <v>8.0589999999999993</v>
      </c>
      <c r="AD59" s="191">
        <v>7.3550000000000004</v>
      </c>
      <c r="AE59" s="192">
        <v>5.9690000000000003</v>
      </c>
      <c r="AF59" s="191">
        <v>6.8209999999999997</v>
      </c>
      <c r="AG59" s="191">
        <v>8.99</v>
      </c>
      <c r="AH59" s="191">
        <v>6.3220000000000001</v>
      </c>
    </row>
    <row r="60" spans="1:1005" ht="15" x14ac:dyDescent="0.25">
      <c r="A60" s="146">
        <v>46661</v>
      </c>
      <c r="B60" s="281"/>
      <c r="C60" s="271">
        <v>6</v>
      </c>
      <c r="D60" s="276">
        <v>7</v>
      </c>
      <c r="E60" s="191">
        <v>11.189</v>
      </c>
      <c r="F60" s="191">
        <v>8.01</v>
      </c>
      <c r="G60" s="191">
        <v>8.5289999999999999</v>
      </c>
      <c r="H60" s="191">
        <v>6.68</v>
      </c>
      <c r="I60" s="191">
        <v>6.7709999999999999</v>
      </c>
      <c r="J60" s="191">
        <v>5.1040000000000001</v>
      </c>
      <c r="K60" s="191">
        <v>4.5919999999999996</v>
      </c>
      <c r="L60" s="191">
        <v>4.5949999999999998</v>
      </c>
      <c r="M60" s="191">
        <v>5.5250000000000004</v>
      </c>
      <c r="N60" s="191">
        <v>5.0670000000000002</v>
      </c>
      <c r="O60" s="191">
        <v>6.6239999999999997</v>
      </c>
      <c r="P60" s="191">
        <v>8.6259999999999994</v>
      </c>
      <c r="Q60" s="191">
        <v>6.2880000000000003</v>
      </c>
      <c r="R60" s="191">
        <v>7.98</v>
      </c>
      <c r="S60" s="191">
        <v>7.3319999999999999</v>
      </c>
      <c r="T60" s="191">
        <v>5.5279999999999996</v>
      </c>
      <c r="U60" s="191">
        <v>7.8579999999999997</v>
      </c>
      <c r="V60" s="191">
        <v>4.383</v>
      </c>
      <c r="W60" s="191">
        <v>6.9669999999999996</v>
      </c>
      <c r="X60" s="191">
        <v>11.015000000000001</v>
      </c>
      <c r="Y60" s="191">
        <v>5.5720000000000001</v>
      </c>
      <c r="Z60" s="191">
        <v>5.3230000000000004</v>
      </c>
      <c r="AA60" s="191">
        <v>7.8490000000000002</v>
      </c>
      <c r="AB60" s="191">
        <v>4.71</v>
      </c>
      <c r="AC60" s="191">
        <v>6.8010000000000002</v>
      </c>
      <c r="AD60" s="191">
        <v>6.6029999999999998</v>
      </c>
      <c r="AE60" s="192">
        <v>5.298</v>
      </c>
      <c r="AF60" s="191">
        <v>5.1029999999999998</v>
      </c>
      <c r="AG60" s="191">
        <v>8.34</v>
      </c>
      <c r="AH60" s="191">
        <v>7.2539999999999996</v>
      </c>
    </row>
    <row r="61" spans="1:1005" ht="15" x14ac:dyDescent="0.25">
      <c r="A61" s="146">
        <v>46692</v>
      </c>
      <c r="B61" s="281"/>
      <c r="C61" s="271">
        <v>5</v>
      </c>
      <c r="D61" s="276">
        <v>5</v>
      </c>
      <c r="E61" s="191">
        <v>8.3490000000000002</v>
      </c>
      <c r="F61" s="191">
        <v>7.5529999999999999</v>
      </c>
      <c r="G61" s="191">
        <v>7.0469999999999997</v>
      </c>
      <c r="H61" s="191">
        <v>5.258</v>
      </c>
      <c r="I61" s="191">
        <v>5.742</v>
      </c>
      <c r="J61" s="191">
        <v>4.2830000000000004</v>
      </c>
      <c r="K61" s="191">
        <v>4.6959999999999997</v>
      </c>
      <c r="L61" s="191">
        <v>3.22</v>
      </c>
      <c r="M61" s="191">
        <v>4.2779999999999996</v>
      </c>
      <c r="N61" s="191">
        <v>4.3609999999999998</v>
      </c>
      <c r="O61" s="191">
        <v>5.79</v>
      </c>
      <c r="P61" s="191">
        <v>6.1909999999999998</v>
      </c>
      <c r="Q61" s="191">
        <v>5.2140000000000004</v>
      </c>
      <c r="R61" s="191">
        <v>6.75</v>
      </c>
      <c r="S61" s="191">
        <v>6.25</v>
      </c>
      <c r="T61" s="191">
        <v>5.5839999999999996</v>
      </c>
      <c r="U61" s="191">
        <v>6.5570000000000004</v>
      </c>
      <c r="V61" s="191">
        <v>3.74</v>
      </c>
      <c r="W61" s="191">
        <v>4.7530000000000001</v>
      </c>
      <c r="X61" s="191">
        <v>7.0510000000000002</v>
      </c>
      <c r="Y61" s="191">
        <v>4.7919999999999998</v>
      </c>
      <c r="Z61" s="191">
        <v>4.5119999999999996</v>
      </c>
      <c r="AA61" s="191">
        <v>6.508</v>
      </c>
      <c r="AB61" s="191">
        <v>4.4000000000000004</v>
      </c>
      <c r="AC61" s="191">
        <v>5.931</v>
      </c>
      <c r="AD61" s="191">
        <v>6.8970000000000002</v>
      </c>
      <c r="AE61" s="192">
        <v>4.6230000000000002</v>
      </c>
      <c r="AF61" s="191">
        <v>4.258</v>
      </c>
      <c r="AG61" s="191">
        <v>6.9359999999999999</v>
      </c>
      <c r="AH61" s="191">
        <v>5.907</v>
      </c>
    </row>
    <row r="62" spans="1:1005" ht="15" x14ac:dyDescent="0.25">
      <c r="A62" s="146">
        <v>46722</v>
      </c>
      <c r="B62" s="281"/>
      <c r="C62" s="271">
        <v>4</v>
      </c>
      <c r="D62" s="276">
        <v>4</v>
      </c>
      <c r="E62" s="191">
        <v>7.6740000000000004</v>
      </c>
      <c r="F62" s="191">
        <v>6.6749999999999998</v>
      </c>
      <c r="G62" s="191">
        <v>6.2919999999999998</v>
      </c>
      <c r="H62" s="191">
        <v>5.0750000000000002</v>
      </c>
      <c r="I62" s="191">
        <v>5.1920000000000002</v>
      </c>
      <c r="J62" s="191">
        <v>3.9790000000000001</v>
      </c>
      <c r="K62" s="191">
        <v>3.9510000000000001</v>
      </c>
      <c r="L62" s="191">
        <v>2.8460000000000001</v>
      </c>
      <c r="M62" s="191">
        <v>3.895</v>
      </c>
      <c r="N62" s="191">
        <v>3.7469999999999999</v>
      </c>
      <c r="O62" s="191">
        <v>4.6130000000000004</v>
      </c>
      <c r="P62" s="191">
        <v>4.9260000000000002</v>
      </c>
      <c r="Q62" s="191">
        <v>4.1630000000000003</v>
      </c>
      <c r="R62" s="191">
        <v>5.9619999999999997</v>
      </c>
      <c r="S62" s="191">
        <v>5.1719999999999997</v>
      </c>
      <c r="T62" s="191">
        <v>4.665</v>
      </c>
      <c r="U62" s="191">
        <v>5.8490000000000002</v>
      </c>
      <c r="V62" s="191">
        <v>3.395</v>
      </c>
      <c r="W62" s="191">
        <v>4.0679999999999996</v>
      </c>
      <c r="X62" s="191">
        <v>5.4509999999999996</v>
      </c>
      <c r="Y62" s="191">
        <v>4.54</v>
      </c>
      <c r="Z62" s="191">
        <v>4.1470000000000002</v>
      </c>
      <c r="AA62" s="191">
        <v>6.0449999999999999</v>
      </c>
      <c r="AB62" s="191">
        <v>3.734</v>
      </c>
      <c r="AC62" s="191">
        <v>5.58</v>
      </c>
      <c r="AD62" s="191">
        <v>5.4059999999999997</v>
      </c>
      <c r="AE62" s="192">
        <v>4.3860000000000001</v>
      </c>
      <c r="AF62" s="191">
        <v>3.9350000000000001</v>
      </c>
      <c r="AG62" s="191">
        <v>5.9089999999999998</v>
      </c>
      <c r="AH62" s="191">
        <v>5.0709999999999997</v>
      </c>
    </row>
    <row r="63" spans="1:1005" ht="15" x14ac:dyDescent="0.25">
      <c r="A63" s="146">
        <v>46753</v>
      </c>
      <c r="B63" s="281"/>
      <c r="C63" s="271">
        <v>4</v>
      </c>
      <c r="D63" s="276">
        <v>5</v>
      </c>
      <c r="E63" s="191">
        <v>6.6120000000000001</v>
      </c>
      <c r="F63" s="191">
        <v>5.6509999999999998</v>
      </c>
      <c r="G63" s="191">
        <v>5.6710000000000003</v>
      </c>
      <c r="H63" s="191">
        <v>4.2809999999999997</v>
      </c>
      <c r="I63" s="191">
        <v>4.7649999999999997</v>
      </c>
      <c r="J63" s="191">
        <v>3.6549999999999998</v>
      </c>
      <c r="K63" s="191">
        <v>3.5049999999999999</v>
      </c>
      <c r="L63" s="191">
        <v>2.61</v>
      </c>
      <c r="M63" s="191">
        <v>3.488</v>
      </c>
      <c r="N63" s="191">
        <v>3.3780000000000001</v>
      </c>
      <c r="O63" s="191">
        <v>4.0279999999999996</v>
      </c>
      <c r="P63" s="191">
        <v>4.28</v>
      </c>
      <c r="Q63" s="191">
        <v>3.597</v>
      </c>
      <c r="R63" s="191">
        <v>5.343</v>
      </c>
      <c r="S63" s="191">
        <v>4.6260000000000003</v>
      </c>
      <c r="T63" s="191">
        <v>4.0949999999999998</v>
      </c>
      <c r="U63" s="191">
        <v>5.3639999999999999</v>
      </c>
      <c r="V63" s="191">
        <v>3.0920000000000001</v>
      </c>
      <c r="W63" s="191">
        <v>3.7010000000000001</v>
      </c>
      <c r="X63" s="191">
        <v>4.8230000000000004</v>
      </c>
      <c r="Y63" s="191">
        <v>4.1580000000000004</v>
      </c>
      <c r="Z63" s="191">
        <v>3.722</v>
      </c>
      <c r="AA63" s="191">
        <v>5.1050000000000004</v>
      </c>
      <c r="AB63" s="191">
        <v>3.383</v>
      </c>
      <c r="AC63" s="191">
        <v>5.0679999999999996</v>
      </c>
      <c r="AD63" s="191">
        <v>4.3940000000000001</v>
      </c>
      <c r="AE63" s="192">
        <v>4.0039999999999996</v>
      </c>
      <c r="AF63" s="191">
        <v>3.6139999999999999</v>
      </c>
      <c r="AG63" s="191">
        <v>5.33</v>
      </c>
      <c r="AH63" s="191">
        <v>4.5060000000000002</v>
      </c>
    </row>
    <row r="64" spans="1:1005" ht="15" x14ac:dyDescent="0.25">
      <c r="A64" s="146">
        <v>46784</v>
      </c>
      <c r="B64" s="281"/>
      <c r="C64" s="271">
        <v>4</v>
      </c>
      <c r="D64" s="276">
        <v>4</v>
      </c>
      <c r="E64" s="191">
        <v>5.3819999999999997</v>
      </c>
      <c r="F64" s="191">
        <v>4.5860000000000003</v>
      </c>
      <c r="G64" s="191">
        <v>4.6589999999999998</v>
      </c>
      <c r="H64" s="191">
        <v>3.5670000000000002</v>
      </c>
      <c r="I64" s="191">
        <v>3.9769999999999999</v>
      </c>
      <c r="J64" s="191">
        <v>3.03</v>
      </c>
      <c r="K64" s="191">
        <v>2.8839999999999999</v>
      </c>
      <c r="L64" s="191">
        <v>2.3199999999999998</v>
      </c>
      <c r="M64" s="191">
        <v>2.8849999999999998</v>
      </c>
      <c r="N64" s="191">
        <v>2.7909999999999999</v>
      </c>
      <c r="O64" s="191">
        <v>3.29</v>
      </c>
      <c r="P64" s="191">
        <v>3.58</v>
      </c>
      <c r="Q64" s="191">
        <v>2.9220000000000002</v>
      </c>
      <c r="R64" s="191">
        <v>4.4059999999999997</v>
      </c>
      <c r="S64" s="191">
        <v>3.8</v>
      </c>
      <c r="T64" s="191">
        <v>3.3580000000000001</v>
      </c>
      <c r="U64" s="191">
        <v>4.3949999999999996</v>
      </c>
      <c r="V64" s="191">
        <v>2.613</v>
      </c>
      <c r="W64" s="191">
        <v>3.0569999999999999</v>
      </c>
      <c r="X64" s="191">
        <v>4.5570000000000004</v>
      </c>
      <c r="Y64" s="191">
        <v>3.5960000000000001</v>
      </c>
      <c r="Z64" s="191">
        <v>3.1160000000000001</v>
      </c>
      <c r="AA64" s="191">
        <v>4.2779999999999996</v>
      </c>
      <c r="AB64" s="191">
        <v>2.8279999999999998</v>
      </c>
      <c r="AC64" s="191">
        <v>4.1710000000000003</v>
      </c>
      <c r="AD64" s="191">
        <v>3.589</v>
      </c>
      <c r="AE64" s="192">
        <v>3.427</v>
      </c>
      <c r="AF64" s="191">
        <v>3.0430000000000001</v>
      </c>
      <c r="AG64" s="191">
        <v>4.423</v>
      </c>
      <c r="AH64" s="191">
        <v>4.423</v>
      </c>
      <c r="ALQ64" s="167" t="e">
        <v>#N/A</v>
      </c>
    </row>
    <row r="65" spans="1:1005" ht="15" x14ac:dyDescent="0.25">
      <c r="A65" s="146">
        <v>46813</v>
      </c>
      <c r="B65" s="281"/>
      <c r="C65" s="271">
        <v>4</v>
      </c>
      <c r="D65" s="276">
        <v>5</v>
      </c>
      <c r="E65" s="191">
        <v>5.7140000000000004</v>
      </c>
      <c r="F65" s="191">
        <v>5.7539999999999996</v>
      </c>
      <c r="G65" s="191">
        <v>5.2779999999999996</v>
      </c>
      <c r="H65" s="191">
        <v>4.6539999999999999</v>
      </c>
      <c r="I65" s="191">
        <v>4.3280000000000003</v>
      </c>
      <c r="J65" s="191">
        <v>3.4849999999999999</v>
      </c>
      <c r="K65" s="191">
        <v>3.0329999999999999</v>
      </c>
      <c r="L65" s="191">
        <v>2.919</v>
      </c>
      <c r="M65" s="191">
        <v>4.7699999999999996</v>
      </c>
      <c r="N65" s="191">
        <v>2.9990000000000001</v>
      </c>
      <c r="O65" s="191">
        <v>3.5</v>
      </c>
      <c r="P65" s="191">
        <v>6.0750000000000002</v>
      </c>
      <c r="Q65" s="191">
        <v>2.9540000000000002</v>
      </c>
      <c r="R65" s="191">
        <v>5.3659999999999997</v>
      </c>
      <c r="S65" s="191">
        <v>3.835</v>
      </c>
      <c r="T65" s="191">
        <v>3.6859999999999999</v>
      </c>
      <c r="U65" s="191">
        <v>5.4530000000000003</v>
      </c>
      <c r="V65" s="191">
        <v>2.8079999999999998</v>
      </c>
      <c r="W65" s="191">
        <v>3.0529999999999999</v>
      </c>
      <c r="X65" s="191">
        <v>5.7320000000000002</v>
      </c>
      <c r="Y65" s="191">
        <v>4.375</v>
      </c>
      <c r="Z65" s="191">
        <v>4.9790000000000001</v>
      </c>
      <c r="AA65" s="191">
        <v>4.5090000000000003</v>
      </c>
      <c r="AB65" s="191">
        <v>2.8519999999999999</v>
      </c>
      <c r="AC65" s="191">
        <v>4.5449999999999999</v>
      </c>
      <c r="AD65" s="191">
        <v>3.7639999999999998</v>
      </c>
      <c r="AE65" s="192">
        <v>3.9510000000000001</v>
      </c>
      <c r="AF65" s="191">
        <v>3.427</v>
      </c>
      <c r="AG65" s="191">
        <v>5.2210000000000001</v>
      </c>
      <c r="AH65" s="191">
        <v>5.2210000000000001</v>
      </c>
      <c r="ALQ65" s="167" t="e">
        <v>#N/A</v>
      </c>
    </row>
    <row r="66" spans="1:1005" ht="15" x14ac:dyDescent="0.25">
      <c r="A66" s="146">
        <v>46844</v>
      </c>
      <c r="B66" s="281"/>
      <c r="C66" s="271">
        <v>8</v>
      </c>
      <c r="D66" s="276">
        <v>9</v>
      </c>
      <c r="E66" s="191">
        <v>10.032</v>
      </c>
      <c r="F66" s="191">
        <v>8.1189999999999998</v>
      </c>
      <c r="G66" s="191">
        <v>7.0419999999999998</v>
      </c>
      <c r="H66" s="191">
        <v>6.5620000000000003</v>
      </c>
      <c r="I66" s="191">
        <v>9.2479999999999993</v>
      </c>
      <c r="J66" s="191">
        <v>7.048</v>
      </c>
      <c r="K66" s="191">
        <v>7.3760000000000003</v>
      </c>
      <c r="L66" s="191">
        <v>5.7480000000000002</v>
      </c>
      <c r="M66" s="191">
        <v>9.8740000000000006</v>
      </c>
      <c r="N66" s="191">
        <v>6.4169999999999998</v>
      </c>
      <c r="O66" s="191">
        <v>9.1820000000000004</v>
      </c>
      <c r="P66" s="191">
        <v>9.39</v>
      </c>
      <c r="Q66" s="191">
        <v>3.5710000000000002</v>
      </c>
      <c r="R66" s="191">
        <v>7.0209999999999999</v>
      </c>
      <c r="S66" s="191">
        <v>7.056</v>
      </c>
      <c r="T66" s="191">
        <v>6.6310000000000002</v>
      </c>
      <c r="U66" s="191">
        <v>12.664999999999999</v>
      </c>
      <c r="V66" s="191">
        <v>4.8380000000000001</v>
      </c>
      <c r="W66" s="191">
        <v>5.3879999999999999</v>
      </c>
      <c r="X66" s="191">
        <v>9.6910000000000007</v>
      </c>
      <c r="Y66" s="191">
        <v>7.016</v>
      </c>
      <c r="Z66" s="191">
        <v>9.798</v>
      </c>
      <c r="AA66" s="191">
        <v>7.2380000000000004</v>
      </c>
      <c r="AB66" s="191">
        <v>6.4740000000000002</v>
      </c>
      <c r="AC66" s="191">
        <v>6.8620000000000001</v>
      </c>
      <c r="AD66" s="191">
        <v>6.8579999999999997</v>
      </c>
      <c r="AE66" s="192">
        <v>8.5190000000000001</v>
      </c>
      <c r="AF66" s="191">
        <v>6.4390000000000001</v>
      </c>
      <c r="AG66" s="191">
        <v>8.7680000000000007</v>
      </c>
      <c r="AH66" s="191">
        <v>8.7680000000000007</v>
      </c>
      <c r="ALQ66" s="167" t="e">
        <v>#N/A</v>
      </c>
    </row>
    <row r="67" spans="1:1005" ht="15" x14ac:dyDescent="0.25">
      <c r="A67" s="146">
        <v>46874</v>
      </c>
      <c r="B67" s="281"/>
      <c r="C67" s="271">
        <v>23</v>
      </c>
      <c r="D67" s="276">
        <v>26</v>
      </c>
      <c r="E67" s="191">
        <v>54.75</v>
      </c>
      <c r="F67" s="191">
        <v>38.417000000000002</v>
      </c>
      <c r="G67" s="191">
        <v>22.988</v>
      </c>
      <c r="H67" s="191">
        <v>22.238</v>
      </c>
      <c r="I67" s="191">
        <v>32.982999999999997</v>
      </c>
      <c r="J67" s="191">
        <v>25.727</v>
      </c>
      <c r="K67" s="191">
        <v>17.379000000000001</v>
      </c>
      <c r="L67" s="191">
        <v>19.774000000000001</v>
      </c>
      <c r="M67" s="191">
        <v>27.18</v>
      </c>
      <c r="N67" s="191">
        <v>24.271999999999998</v>
      </c>
      <c r="O67" s="191">
        <v>31.677</v>
      </c>
      <c r="P67" s="191">
        <v>29.550999999999998</v>
      </c>
      <c r="Q67" s="191">
        <v>22.986000000000001</v>
      </c>
      <c r="R67" s="191">
        <v>37.906999999999996</v>
      </c>
      <c r="S67" s="191">
        <v>16.361000000000001</v>
      </c>
      <c r="T67" s="191">
        <v>20.327000000000002</v>
      </c>
      <c r="U67" s="191">
        <v>24.530999999999999</v>
      </c>
      <c r="V67" s="191">
        <v>16.334</v>
      </c>
      <c r="W67" s="191">
        <v>26.741</v>
      </c>
      <c r="X67" s="191">
        <v>19.468</v>
      </c>
      <c r="Y67" s="191">
        <v>16.486999999999998</v>
      </c>
      <c r="Z67" s="191">
        <v>31.513999999999999</v>
      </c>
      <c r="AA67" s="191">
        <v>30.35</v>
      </c>
      <c r="AB67" s="191">
        <v>20.713999999999999</v>
      </c>
      <c r="AC67" s="191">
        <v>25.138999999999999</v>
      </c>
      <c r="AD67" s="191">
        <v>20.239000000000001</v>
      </c>
      <c r="AE67" s="192">
        <v>26.466999999999999</v>
      </c>
      <c r="AF67" s="191">
        <v>29.302</v>
      </c>
      <c r="AG67" s="191">
        <v>28.565000000000001</v>
      </c>
      <c r="AH67" s="191">
        <v>28.565000000000001</v>
      </c>
      <c r="ALQ67" s="167" t="e">
        <v>#N/A</v>
      </c>
    </row>
    <row r="68" spans="1:1005" ht="15" x14ac:dyDescent="0.25">
      <c r="A68" s="146">
        <v>46905</v>
      </c>
      <c r="B68" s="281"/>
      <c r="C68" s="271">
        <v>28</v>
      </c>
      <c r="D68" s="276">
        <v>40</v>
      </c>
      <c r="E68" s="191">
        <v>62.213000000000001</v>
      </c>
      <c r="F68" s="191">
        <v>73.087000000000003</v>
      </c>
      <c r="G68" s="191">
        <v>32.615000000000002</v>
      </c>
      <c r="H68" s="191">
        <v>48.234999999999999</v>
      </c>
      <c r="I68" s="191">
        <v>27.233000000000001</v>
      </c>
      <c r="J68" s="191">
        <v>26.213000000000001</v>
      </c>
      <c r="K68" s="191">
        <v>13.401999999999999</v>
      </c>
      <c r="L68" s="191">
        <v>35.000999999999998</v>
      </c>
      <c r="M68" s="191">
        <v>22.446999999999999</v>
      </c>
      <c r="N68" s="191">
        <v>35.65</v>
      </c>
      <c r="O68" s="191">
        <v>36.652000000000001</v>
      </c>
      <c r="P68" s="191">
        <v>28.266999999999999</v>
      </c>
      <c r="Q68" s="191">
        <v>74.569999999999993</v>
      </c>
      <c r="R68" s="191">
        <v>41.747999999999998</v>
      </c>
      <c r="S68" s="191">
        <v>42.238999999999997</v>
      </c>
      <c r="T68" s="191">
        <v>65.600999999999999</v>
      </c>
      <c r="U68" s="191">
        <v>12.010999999999999</v>
      </c>
      <c r="V68" s="191">
        <v>29.712</v>
      </c>
      <c r="W68" s="191">
        <v>51.468000000000004</v>
      </c>
      <c r="X68" s="191">
        <v>51.642000000000003</v>
      </c>
      <c r="Y68" s="191">
        <v>42.267000000000003</v>
      </c>
      <c r="Z68" s="191">
        <v>53.555999999999997</v>
      </c>
      <c r="AA68" s="191">
        <v>18.841000000000001</v>
      </c>
      <c r="AB68" s="191">
        <v>55.871000000000002</v>
      </c>
      <c r="AC68" s="191">
        <v>34.484000000000002</v>
      </c>
      <c r="AD68" s="191">
        <v>42.915999999999997</v>
      </c>
      <c r="AE68" s="192">
        <v>26.94</v>
      </c>
      <c r="AF68" s="191">
        <v>64.188000000000002</v>
      </c>
      <c r="AG68" s="191">
        <v>42.552</v>
      </c>
      <c r="AH68" s="191">
        <v>42.552</v>
      </c>
      <c r="ALQ68" s="167" t="e">
        <v>#N/A</v>
      </c>
    </row>
    <row r="69" spans="1:1005" ht="15" x14ac:dyDescent="0.25">
      <c r="A69" s="146">
        <v>46935</v>
      </c>
      <c r="B69" s="281"/>
      <c r="C69" s="271">
        <v>9</v>
      </c>
      <c r="D69" s="276">
        <v>15</v>
      </c>
      <c r="E69" s="191">
        <v>24.693000000000001</v>
      </c>
      <c r="F69" s="191">
        <v>27.914000000000001</v>
      </c>
      <c r="G69" s="191">
        <v>16.331</v>
      </c>
      <c r="H69" s="191">
        <v>30.553999999999998</v>
      </c>
      <c r="I69" s="191">
        <v>11.07</v>
      </c>
      <c r="J69" s="191">
        <v>10.279</v>
      </c>
      <c r="K69" s="191">
        <v>6.3090000000000002</v>
      </c>
      <c r="L69" s="191">
        <v>12.47</v>
      </c>
      <c r="M69" s="191">
        <v>9.3290000000000006</v>
      </c>
      <c r="N69" s="191">
        <v>15.238</v>
      </c>
      <c r="O69" s="191">
        <v>13.039</v>
      </c>
      <c r="P69" s="191">
        <v>12.069000000000001</v>
      </c>
      <c r="Q69" s="191">
        <v>39.198999999999998</v>
      </c>
      <c r="R69" s="191">
        <v>22.071999999999999</v>
      </c>
      <c r="S69" s="191">
        <v>14.378</v>
      </c>
      <c r="T69" s="191">
        <v>42.789000000000001</v>
      </c>
      <c r="U69" s="191">
        <v>7.3479999999999999</v>
      </c>
      <c r="V69" s="191">
        <v>12.238</v>
      </c>
      <c r="W69" s="191">
        <v>18.846</v>
      </c>
      <c r="X69" s="191">
        <v>18.623999999999999</v>
      </c>
      <c r="Y69" s="191">
        <v>15.805999999999999</v>
      </c>
      <c r="Z69" s="191">
        <v>20.597999999999999</v>
      </c>
      <c r="AA69" s="191">
        <v>8.3350000000000009</v>
      </c>
      <c r="AB69" s="191">
        <v>39.338000000000001</v>
      </c>
      <c r="AC69" s="191">
        <v>12.622999999999999</v>
      </c>
      <c r="AD69" s="191">
        <v>17.815999999999999</v>
      </c>
      <c r="AE69" s="192">
        <v>13.387</v>
      </c>
      <c r="AF69" s="191">
        <v>33.96</v>
      </c>
      <c r="AG69" s="191">
        <v>16.225999999999999</v>
      </c>
      <c r="AH69" s="191">
        <v>16.225999999999999</v>
      </c>
      <c r="ALQ69" s="167" t="e">
        <v>#N/A</v>
      </c>
    </row>
    <row r="70" spans="1:1005" ht="15" x14ac:dyDescent="0.25">
      <c r="A70" s="146">
        <v>46966</v>
      </c>
      <c r="B70" s="281"/>
      <c r="C70" s="271">
        <v>7</v>
      </c>
      <c r="D70" s="276">
        <v>8</v>
      </c>
      <c r="E70" s="191">
        <v>11.021000000000001</v>
      </c>
      <c r="F70" s="191">
        <v>13.542999999999999</v>
      </c>
      <c r="G70" s="191">
        <v>8.3970000000000002</v>
      </c>
      <c r="H70" s="191">
        <v>12.721</v>
      </c>
      <c r="I70" s="191">
        <v>7.2309999999999999</v>
      </c>
      <c r="J70" s="191">
        <v>7.0549999999999997</v>
      </c>
      <c r="K70" s="191">
        <v>4.3650000000000002</v>
      </c>
      <c r="L70" s="191">
        <v>6.75</v>
      </c>
      <c r="M70" s="191">
        <v>6.0540000000000003</v>
      </c>
      <c r="N70" s="191">
        <v>8.8970000000000002</v>
      </c>
      <c r="O70" s="191">
        <v>8.0820000000000007</v>
      </c>
      <c r="P70" s="191">
        <v>7.52</v>
      </c>
      <c r="Q70" s="191">
        <v>13.516</v>
      </c>
      <c r="R70" s="191">
        <v>9.6980000000000004</v>
      </c>
      <c r="S70" s="191">
        <v>9.1110000000000007</v>
      </c>
      <c r="T70" s="191">
        <v>14.984</v>
      </c>
      <c r="U70" s="191">
        <v>5.4779999999999998</v>
      </c>
      <c r="V70" s="191">
        <v>7.6349999999999998</v>
      </c>
      <c r="W70" s="191">
        <v>9.8230000000000004</v>
      </c>
      <c r="X70" s="191">
        <v>8.6419999999999995</v>
      </c>
      <c r="Y70" s="191">
        <v>8.42</v>
      </c>
      <c r="Z70" s="191">
        <v>12.077</v>
      </c>
      <c r="AA70" s="191">
        <v>5.6870000000000003</v>
      </c>
      <c r="AB70" s="191">
        <v>13.683</v>
      </c>
      <c r="AC70" s="191">
        <v>7.55</v>
      </c>
      <c r="AD70" s="191">
        <v>8.3629999999999995</v>
      </c>
      <c r="AE70" s="192">
        <v>8.6999999999999993</v>
      </c>
      <c r="AF70" s="191">
        <v>12.744999999999999</v>
      </c>
      <c r="AG70" s="191">
        <v>7.9569999999999999</v>
      </c>
      <c r="AH70" s="191">
        <v>7.9569999999999999</v>
      </c>
      <c r="ALQ70" s="167" t="e">
        <v>#N/A</v>
      </c>
    </row>
    <row r="71" spans="1:1005" ht="15" x14ac:dyDescent="0.25">
      <c r="A71" s="146">
        <v>46997</v>
      </c>
      <c r="B71" s="281"/>
      <c r="C71" s="271">
        <v>6</v>
      </c>
      <c r="D71" s="276">
        <v>7</v>
      </c>
      <c r="E71" s="191">
        <v>8.2159999999999993</v>
      </c>
      <c r="F71" s="191">
        <v>9.1639999999999997</v>
      </c>
      <c r="G71" s="191">
        <v>5.94</v>
      </c>
      <c r="H71" s="191">
        <v>7.8659999999999997</v>
      </c>
      <c r="I71" s="191">
        <v>5.5529999999999999</v>
      </c>
      <c r="J71" s="191">
        <v>5.2729999999999997</v>
      </c>
      <c r="K71" s="191">
        <v>3.6629999999999998</v>
      </c>
      <c r="L71" s="191">
        <v>7.2889999999999997</v>
      </c>
      <c r="M71" s="191">
        <v>4.8819999999999997</v>
      </c>
      <c r="N71" s="191">
        <v>5.9219999999999997</v>
      </c>
      <c r="O71" s="191">
        <v>6.6619999999999999</v>
      </c>
      <c r="P71" s="191">
        <v>6.4260000000000002</v>
      </c>
      <c r="Q71" s="191">
        <v>8.4369999999999994</v>
      </c>
      <c r="R71" s="191">
        <v>6.7990000000000004</v>
      </c>
      <c r="S71" s="191">
        <v>6.024</v>
      </c>
      <c r="T71" s="191">
        <v>8.5340000000000007</v>
      </c>
      <c r="U71" s="191">
        <v>4.8159999999999998</v>
      </c>
      <c r="V71" s="191">
        <v>6.5309999999999997</v>
      </c>
      <c r="W71" s="191">
        <v>9.1029999999999998</v>
      </c>
      <c r="X71" s="191">
        <v>6.5140000000000002</v>
      </c>
      <c r="Y71" s="191">
        <v>6.1360000000000001</v>
      </c>
      <c r="Z71" s="191">
        <v>7.5529999999999999</v>
      </c>
      <c r="AA71" s="191">
        <v>4.7380000000000004</v>
      </c>
      <c r="AB71" s="191">
        <v>8.0589999999999993</v>
      </c>
      <c r="AC71" s="191">
        <v>7.3550000000000004</v>
      </c>
      <c r="AD71" s="191">
        <v>5.9690000000000003</v>
      </c>
      <c r="AE71" s="192">
        <v>6.8209999999999997</v>
      </c>
      <c r="AF71" s="191">
        <v>8.99</v>
      </c>
      <c r="AG71" s="191">
        <v>6.3220000000000001</v>
      </c>
      <c r="AH71" s="191">
        <v>6.3220000000000001</v>
      </c>
      <c r="ALQ71" s="167" t="e">
        <v>#N/A</v>
      </c>
    </row>
    <row r="72" spans="1:1005" ht="15" x14ac:dyDescent="0.25">
      <c r="A72" s="146"/>
      <c r="B72" s="281"/>
      <c r="C72" s="271"/>
      <c r="D72" s="276"/>
      <c r="ALQ72" s="167" t="e">
        <v>#N/A</v>
      </c>
    </row>
    <row r="73" spans="1:1005" ht="15" x14ac:dyDescent="0.25">
      <c r="A73" s="146"/>
      <c r="B73" s="281"/>
      <c r="C73" s="271"/>
      <c r="D73" s="276"/>
    </row>
    <row r="74" spans="1:1005" ht="15" x14ac:dyDescent="0.25">
      <c r="A74" s="146"/>
      <c r="B74" s="281"/>
      <c r="C74" s="271"/>
      <c r="D74" s="276"/>
    </row>
    <row r="75" spans="1:1005" ht="15" x14ac:dyDescent="0.25">
      <c r="A75" s="146"/>
      <c r="B75" s="281"/>
      <c r="C75" s="271"/>
      <c r="D75" s="276"/>
    </row>
    <row r="76" spans="1:1005" ht="15" x14ac:dyDescent="0.25">
      <c r="A76" s="146"/>
      <c r="B76" s="281"/>
      <c r="C76" s="271"/>
      <c r="D76" s="276"/>
    </row>
    <row r="77" spans="1:1005" ht="15" x14ac:dyDescent="0.25">
      <c r="A77" s="146"/>
      <c r="B77" s="281"/>
      <c r="C77" s="271"/>
      <c r="D77" s="276"/>
    </row>
    <row r="78" spans="1:1005" ht="15" x14ac:dyDescent="0.25">
      <c r="A78" s="146"/>
      <c r="B78" s="281"/>
      <c r="C78" s="271"/>
      <c r="D78" s="276"/>
    </row>
    <row r="79" spans="1:1005" ht="15" x14ac:dyDescent="0.25">
      <c r="A79" s="146"/>
      <c r="B79" s="281"/>
      <c r="C79" s="271"/>
      <c r="D79" s="276"/>
    </row>
    <row r="80" spans="1:1005" ht="15" x14ac:dyDescent="0.25">
      <c r="A80" s="146"/>
      <c r="B80" s="281"/>
      <c r="C80" s="271"/>
      <c r="D80" s="276"/>
    </row>
    <row r="81" spans="1:4" ht="12.75" customHeight="1" x14ac:dyDescent="0.25">
      <c r="A81" s="146"/>
      <c r="B81" s="289"/>
      <c r="C81" s="261"/>
      <c r="D81" s="27"/>
    </row>
    <row r="82" spans="1:4" ht="12.75" customHeight="1" x14ac:dyDescent="0.25">
      <c r="A82" s="146"/>
      <c r="B82" s="289"/>
      <c r="C82" s="261"/>
      <c r="D82" s="27"/>
    </row>
    <row r="83" spans="1:4" ht="12.75" customHeight="1" x14ac:dyDescent="0.25">
      <c r="A83" s="146"/>
      <c r="B83" s="289"/>
      <c r="C83" s="261"/>
      <c r="D83" s="27"/>
    </row>
    <row r="84" spans="1:4" ht="12.75" customHeight="1" x14ac:dyDescent="0.25">
      <c r="A84" s="146"/>
      <c r="B84" s="289"/>
      <c r="C84" s="261"/>
      <c r="D84" s="27"/>
    </row>
    <row r="101" spans="3:4" ht="12.75" customHeight="1" x14ac:dyDescent="0.25">
      <c r="C101" s="162">
        <v>4</v>
      </c>
      <c r="D101" s="162">
        <v>5</v>
      </c>
    </row>
    <row r="102" spans="3:4" ht="12.75" customHeight="1" x14ac:dyDescent="0.25">
      <c r="C102" s="162">
        <v>8</v>
      </c>
      <c r="D102" s="162">
        <v>9</v>
      </c>
    </row>
    <row r="103" spans="3:4" ht="12.75" customHeight="1" x14ac:dyDescent="0.25">
      <c r="C103" s="162">
        <v>23</v>
      </c>
      <c r="D103" s="162">
        <v>26</v>
      </c>
    </row>
    <row r="104" spans="3:4" ht="12.75" customHeight="1" x14ac:dyDescent="0.25">
      <c r="C104" s="162">
        <v>28</v>
      </c>
      <c r="D104" s="162">
        <v>40</v>
      </c>
    </row>
    <row r="105" spans="3:4" ht="12.75" customHeight="1" x14ac:dyDescent="0.25">
      <c r="C105" s="162">
        <v>9</v>
      </c>
      <c r="D105" s="162">
        <v>15</v>
      </c>
    </row>
    <row r="106" spans="3:4" ht="12.75" customHeight="1" x14ac:dyDescent="0.25">
      <c r="C106" s="162">
        <v>7</v>
      </c>
      <c r="D106" s="162">
        <v>8</v>
      </c>
    </row>
    <row r="107" spans="3:4" ht="12.75" customHeight="1" x14ac:dyDescent="0.25">
      <c r="C107" s="162">
        <v>6</v>
      </c>
      <c r="D107" s="162">
        <v>7</v>
      </c>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107"/>
  <sheetViews>
    <sheetView topLeftCell="A40" workbookViewId="0">
      <selection activeCell="D4" sqref="D4"/>
    </sheetView>
  </sheetViews>
  <sheetFormatPr defaultColWidth="18.7109375" defaultRowHeight="12.75" customHeight="1" x14ac:dyDescent="0.25"/>
  <cols>
    <col min="1" max="1" width="7.5703125" style="162" customWidth="1"/>
    <col min="2" max="4" width="7.5703125" style="282"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1" s="162" customFormat="1" ht="15" x14ac:dyDescent="0.25">
      <c r="A1" s="34"/>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row>
    <row r="2" spans="1:51" s="162" customFormat="1" ht="15" x14ac:dyDescent="0.25">
      <c r="A2" s="34"/>
      <c r="B2" s="155" t="s">
        <v>46</v>
      </c>
      <c r="C2" s="155" t="s">
        <v>45</v>
      </c>
      <c r="D2" s="155" t="s">
        <v>47</v>
      </c>
      <c r="E2" s="155">
        <v>1991</v>
      </c>
      <c r="F2" s="155">
        <v>1992</v>
      </c>
      <c r="G2" s="155">
        <v>1993</v>
      </c>
      <c r="H2" s="155">
        <v>1994</v>
      </c>
      <c r="I2" s="155">
        <v>1995</v>
      </c>
      <c r="J2" s="155">
        <v>1996</v>
      </c>
      <c r="K2" s="155">
        <v>1997</v>
      </c>
      <c r="L2" s="155">
        <v>1998</v>
      </c>
      <c r="M2" s="155">
        <v>1999</v>
      </c>
      <c r="N2" s="155">
        <v>2000</v>
      </c>
      <c r="O2" s="155">
        <v>2001</v>
      </c>
      <c r="P2" s="155">
        <v>2002</v>
      </c>
      <c r="Q2" s="155">
        <v>2003</v>
      </c>
      <c r="R2" s="155">
        <v>2004</v>
      </c>
      <c r="S2" s="155">
        <v>2005</v>
      </c>
      <c r="T2" s="155">
        <v>2006</v>
      </c>
      <c r="U2" s="155">
        <v>2007</v>
      </c>
      <c r="V2" s="155">
        <v>2008</v>
      </c>
      <c r="W2" s="155">
        <v>2009</v>
      </c>
      <c r="X2" s="155">
        <v>2010</v>
      </c>
      <c r="Y2" s="155">
        <v>2011</v>
      </c>
      <c r="Z2" s="155">
        <v>2012</v>
      </c>
      <c r="AA2" s="155">
        <v>2013</v>
      </c>
      <c r="AB2" s="155">
        <v>2014</v>
      </c>
      <c r="AC2" s="155">
        <v>2015</v>
      </c>
      <c r="AD2" s="155">
        <v>2016</v>
      </c>
      <c r="AE2" s="155">
        <v>2017</v>
      </c>
      <c r="AF2" s="155">
        <v>2018</v>
      </c>
      <c r="AG2" s="155">
        <v>2019</v>
      </c>
      <c r="AH2" s="155">
        <v>2020</v>
      </c>
    </row>
    <row r="3" spans="1:51" s="162" customFormat="1" ht="15" x14ac:dyDescent="0.2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row>
    <row r="4" spans="1:51" ht="14.45" customHeight="1" x14ac:dyDescent="0.25">
      <c r="A4" s="294">
        <v>44958</v>
      </c>
      <c r="B4" s="292"/>
      <c r="C4" s="293">
        <v>4</v>
      </c>
      <c r="D4" s="273">
        <v>4</v>
      </c>
      <c r="E4" s="108">
        <v>4.3860000000000001</v>
      </c>
      <c r="F4" s="108">
        <v>3.92</v>
      </c>
      <c r="G4" s="108">
        <v>3.8980000000000001</v>
      </c>
      <c r="H4" s="108">
        <v>3.8959999999999999</v>
      </c>
      <c r="I4" s="108">
        <v>5.0270000000000001</v>
      </c>
      <c r="J4" s="108">
        <v>5.4009999999999998</v>
      </c>
      <c r="K4" s="108">
        <v>3.972</v>
      </c>
      <c r="L4" s="108">
        <v>3.891</v>
      </c>
      <c r="M4" s="108">
        <v>4.1360000000000001</v>
      </c>
      <c r="N4" s="108">
        <v>4.1980000000000004</v>
      </c>
      <c r="O4" s="108">
        <v>3.9780000000000002</v>
      </c>
      <c r="P4" s="108">
        <v>3.9710000000000001</v>
      </c>
      <c r="Q4" s="108">
        <v>3.9990000000000001</v>
      </c>
      <c r="R4" s="108">
        <v>4.0110000000000001</v>
      </c>
      <c r="S4" s="108">
        <v>4.0309999999999997</v>
      </c>
      <c r="T4" s="108">
        <v>4.0010000000000003</v>
      </c>
      <c r="U4" s="108">
        <v>4.3179999999999996</v>
      </c>
      <c r="V4" s="108">
        <v>3.8929999999999998</v>
      </c>
      <c r="W4" s="108">
        <v>4.09</v>
      </c>
      <c r="X4" s="108">
        <v>3.89</v>
      </c>
      <c r="Y4" s="108">
        <v>3.9460000000000002</v>
      </c>
      <c r="Z4" s="108">
        <v>3.9049999999999998</v>
      </c>
      <c r="AA4" s="108">
        <v>3.9</v>
      </c>
      <c r="AB4" s="108">
        <v>4.3499999999999996</v>
      </c>
      <c r="AC4" s="108">
        <v>5.3129999999999997</v>
      </c>
      <c r="AD4" s="108">
        <v>5.1109999999999998</v>
      </c>
      <c r="AE4" s="108">
        <v>4.8959999999999999</v>
      </c>
      <c r="AF4" s="108">
        <v>4.3490000000000002</v>
      </c>
      <c r="AG4" s="108">
        <v>3.9079999999999999</v>
      </c>
      <c r="AH4" s="109">
        <v>3.9569999999999999</v>
      </c>
      <c r="AI4" s="130"/>
      <c r="AJ4" s="130"/>
      <c r="AK4" s="130"/>
      <c r="AL4" s="130"/>
      <c r="AM4" s="130"/>
      <c r="AN4" s="130"/>
      <c r="AO4" s="130"/>
      <c r="AP4" s="130"/>
      <c r="AQ4" s="130"/>
      <c r="AR4" s="130"/>
      <c r="AS4" s="130"/>
      <c r="AT4" s="130"/>
      <c r="AU4" s="130"/>
      <c r="AV4" s="130"/>
      <c r="AW4" s="130"/>
      <c r="AX4" s="130"/>
      <c r="AY4" s="130"/>
    </row>
    <row r="5" spans="1:51" ht="14.45" customHeight="1" x14ac:dyDescent="0.25">
      <c r="A5" s="294">
        <v>44986</v>
      </c>
      <c r="B5" s="280"/>
      <c r="C5" s="270">
        <v>5</v>
      </c>
      <c r="D5" s="274">
        <v>6</v>
      </c>
      <c r="E5" s="108">
        <v>4.6079999999999997</v>
      </c>
      <c r="F5" s="108">
        <v>5.3890000000000002</v>
      </c>
      <c r="G5" s="108">
        <v>6.0720000000000001</v>
      </c>
      <c r="H5" s="108">
        <v>7.5590000000000002</v>
      </c>
      <c r="I5" s="108">
        <v>9.2959999999999994</v>
      </c>
      <c r="J5" s="108">
        <v>6.2969999999999997</v>
      </c>
      <c r="K5" s="108">
        <v>10.076000000000001</v>
      </c>
      <c r="L5" s="108">
        <v>5.7640000000000002</v>
      </c>
      <c r="M5" s="108">
        <v>7.383</v>
      </c>
      <c r="N5" s="108">
        <v>5.4669999999999996</v>
      </c>
      <c r="O5" s="108">
        <v>6.88</v>
      </c>
      <c r="P5" s="108">
        <v>5.5549999999999997</v>
      </c>
      <c r="Q5" s="108">
        <v>6.0419999999999998</v>
      </c>
      <c r="R5" s="108">
        <v>13.223000000000001</v>
      </c>
      <c r="S5" s="108">
        <v>5.3710000000000004</v>
      </c>
      <c r="T5" s="108">
        <v>5.4729999999999999</v>
      </c>
      <c r="U5" s="108">
        <v>11.329000000000001</v>
      </c>
      <c r="V5" s="108">
        <v>4.8109999999999999</v>
      </c>
      <c r="W5" s="108">
        <v>7.1970000000000001</v>
      </c>
      <c r="X5" s="108">
        <v>4.3289999999999997</v>
      </c>
      <c r="Y5" s="108">
        <v>5.8789999999999996</v>
      </c>
      <c r="Z5" s="108">
        <v>6.718</v>
      </c>
      <c r="AA5" s="108">
        <v>5.7160000000000002</v>
      </c>
      <c r="AB5" s="108">
        <v>5.9580000000000002</v>
      </c>
      <c r="AC5" s="108">
        <v>10.877000000000001</v>
      </c>
      <c r="AD5" s="108">
        <v>7.6619999999999999</v>
      </c>
      <c r="AE5" s="108">
        <v>12.612</v>
      </c>
      <c r="AF5" s="108">
        <v>5.9119999999999999</v>
      </c>
      <c r="AG5" s="108">
        <v>4.7839999999999998</v>
      </c>
      <c r="AH5" s="109">
        <v>5.8289999999999997</v>
      </c>
      <c r="AI5" s="130"/>
      <c r="AJ5" s="130"/>
      <c r="AK5" s="130"/>
      <c r="AL5" s="130"/>
      <c r="AM5" s="130"/>
      <c r="AN5" s="130"/>
      <c r="AO5" s="130"/>
      <c r="AP5" s="130"/>
      <c r="AQ5" s="130"/>
      <c r="AR5" s="130"/>
      <c r="AS5" s="130"/>
      <c r="AT5" s="130"/>
      <c r="AU5" s="130"/>
      <c r="AV5" s="130"/>
      <c r="AW5" s="130"/>
      <c r="AX5" s="130"/>
      <c r="AY5" s="130"/>
    </row>
    <row r="6" spans="1:51" ht="14.45" customHeight="1" x14ac:dyDescent="0.25">
      <c r="A6" s="294">
        <v>45017</v>
      </c>
      <c r="B6" s="280"/>
      <c r="C6" s="270">
        <v>15</v>
      </c>
      <c r="D6" s="274">
        <v>20</v>
      </c>
      <c r="E6" s="108">
        <v>11.118</v>
      </c>
      <c r="F6" s="108">
        <v>34.598999999999997</v>
      </c>
      <c r="G6" s="108">
        <v>16.45</v>
      </c>
      <c r="H6" s="108">
        <v>31.117000000000001</v>
      </c>
      <c r="I6" s="108">
        <v>16.047999999999998</v>
      </c>
      <c r="J6" s="108">
        <v>21.353999999999999</v>
      </c>
      <c r="K6" s="108">
        <v>20.689</v>
      </c>
      <c r="L6" s="108">
        <v>11.473000000000001</v>
      </c>
      <c r="M6" s="108">
        <v>15.102</v>
      </c>
      <c r="N6" s="108">
        <v>32.868000000000002</v>
      </c>
      <c r="O6" s="108">
        <v>31.574000000000002</v>
      </c>
      <c r="P6" s="108">
        <v>29.648</v>
      </c>
      <c r="Q6" s="108">
        <v>19.311</v>
      </c>
      <c r="R6" s="108">
        <v>42.540999999999997</v>
      </c>
      <c r="S6" s="108">
        <v>19.111999999999998</v>
      </c>
      <c r="T6" s="108">
        <v>27.146000000000001</v>
      </c>
      <c r="U6" s="108">
        <v>25.956</v>
      </c>
      <c r="V6" s="108">
        <v>12.007999999999999</v>
      </c>
      <c r="W6" s="108">
        <v>16.762</v>
      </c>
      <c r="X6" s="108">
        <v>17.228000000000002</v>
      </c>
      <c r="Y6" s="108">
        <v>16.367000000000001</v>
      </c>
      <c r="Z6" s="108">
        <v>36.799999999999997</v>
      </c>
      <c r="AA6" s="108">
        <v>15.675000000000001</v>
      </c>
      <c r="AB6" s="108">
        <v>17.965</v>
      </c>
      <c r="AC6" s="108">
        <v>22.013000000000002</v>
      </c>
      <c r="AD6" s="108">
        <v>18.436</v>
      </c>
      <c r="AE6" s="108">
        <v>28.213000000000001</v>
      </c>
      <c r="AF6" s="108">
        <v>24.420999999999999</v>
      </c>
      <c r="AG6" s="108">
        <v>28.306999999999999</v>
      </c>
      <c r="AH6" s="109">
        <v>17.431999999999999</v>
      </c>
      <c r="AI6" s="130"/>
      <c r="AJ6" s="130"/>
      <c r="AK6" s="130"/>
      <c r="AL6" s="130"/>
      <c r="AM6" s="130"/>
      <c r="AN6" s="130"/>
      <c r="AO6" s="130"/>
      <c r="AP6" s="130"/>
      <c r="AQ6" s="130"/>
      <c r="AR6" s="130"/>
      <c r="AS6" s="130"/>
      <c r="AT6" s="130"/>
      <c r="AU6" s="130"/>
      <c r="AV6" s="130"/>
      <c r="AW6" s="130"/>
      <c r="AX6" s="130"/>
      <c r="AY6" s="130"/>
    </row>
    <row r="7" spans="1:51" ht="14.45" customHeight="1" x14ac:dyDescent="0.25">
      <c r="A7" s="294">
        <v>45047</v>
      </c>
      <c r="B7" s="280"/>
      <c r="C7" s="270">
        <v>75</v>
      </c>
      <c r="D7" s="274">
        <v>77</v>
      </c>
      <c r="E7" s="108">
        <v>57.012</v>
      </c>
      <c r="F7" s="108">
        <v>92.397999999999996</v>
      </c>
      <c r="G7" s="108">
        <v>85.150999999999996</v>
      </c>
      <c r="H7" s="108">
        <v>85.855000000000004</v>
      </c>
      <c r="I7" s="108">
        <v>53.24</v>
      </c>
      <c r="J7" s="108">
        <v>84.938000000000002</v>
      </c>
      <c r="K7" s="108">
        <v>76.2</v>
      </c>
      <c r="L7" s="108">
        <v>66.837000000000003</v>
      </c>
      <c r="M7" s="108">
        <v>66.697999999999993</v>
      </c>
      <c r="N7" s="108">
        <v>98.046999999999997</v>
      </c>
      <c r="O7" s="108">
        <v>115.35899999999999</v>
      </c>
      <c r="P7" s="108">
        <v>52.484999999999999</v>
      </c>
      <c r="Q7" s="108">
        <v>79.200999999999993</v>
      </c>
      <c r="R7" s="108">
        <v>87.072000000000003</v>
      </c>
      <c r="S7" s="108">
        <v>79.534000000000006</v>
      </c>
      <c r="T7" s="108">
        <v>88.814999999999998</v>
      </c>
      <c r="U7" s="108">
        <v>83.956000000000003</v>
      </c>
      <c r="V7" s="108">
        <v>63.475999999999999</v>
      </c>
      <c r="W7" s="108">
        <v>96.328000000000003</v>
      </c>
      <c r="X7" s="108">
        <v>54.082000000000001</v>
      </c>
      <c r="Y7" s="108">
        <v>54.488999999999997</v>
      </c>
      <c r="Z7" s="108">
        <v>74.421000000000006</v>
      </c>
      <c r="AA7" s="108">
        <v>63.210999999999999</v>
      </c>
      <c r="AB7" s="108">
        <v>65.397999999999996</v>
      </c>
      <c r="AC7" s="108">
        <v>57.631999999999998</v>
      </c>
      <c r="AD7" s="108">
        <v>52.902999999999999</v>
      </c>
      <c r="AE7" s="108">
        <v>57</v>
      </c>
      <c r="AF7" s="108">
        <v>81.3</v>
      </c>
      <c r="AG7" s="108">
        <v>79.144999999999996</v>
      </c>
      <c r="AH7" s="109">
        <v>77.8</v>
      </c>
      <c r="AI7" s="130"/>
      <c r="AJ7" s="130"/>
      <c r="AK7" s="130"/>
      <c r="AL7" s="130"/>
      <c r="AM7" s="130"/>
      <c r="AN7" s="130"/>
      <c r="AO7" s="130"/>
      <c r="AP7" s="130"/>
      <c r="AQ7" s="130"/>
      <c r="AR7" s="130"/>
      <c r="AS7" s="130"/>
      <c r="AT7" s="130"/>
      <c r="AU7" s="130"/>
      <c r="AV7" s="130"/>
      <c r="AW7" s="130"/>
      <c r="AX7" s="130"/>
      <c r="AY7" s="130"/>
    </row>
    <row r="8" spans="1:51" ht="14.45" customHeight="1" x14ac:dyDescent="0.25">
      <c r="A8" s="294">
        <v>45078</v>
      </c>
      <c r="B8" s="280"/>
      <c r="C8" s="270">
        <v>43</v>
      </c>
      <c r="D8" s="274">
        <v>72</v>
      </c>
      <c r="E8" s="108">
        <v>95.671999999999997</v>
      </c>
      <c r="F8" s="108">
        <v>58.170999999999999</v>
      </c>
      <c r="G8" s="108">
        <v>95.376000000000005</v>
      </c>
      <c r="H8" s="108">
        <v>89.917000000000002</v>
      </c>
      <c r="I8" s="108">
        <v>118.654</v>
      </c>
      <c r="J8" s="108">
        <v>59.470999999999997</v>
      </c>
      <c r="K8" s="108">
        <v>83.796000000000006</v>
      </c>
      <c r="L8" s="108">
        <v>75.903999999999996</v>
      </c>
      <c r="M8" s="108">
        <v>109.04</v>
      </c>
      <c r="N8" s="108">
        <v>77.119</v>
      </c>
      <c r="O8" s="108">
        <v>64.628</v>
      </c>
      <c r="P8" s="108">
        <v>38.936999999999998</v>
      </c>
      <c r="Q8" s="108">
        <v>72.831000000000003</v>
      </c>
      <c r="R8" s="108">
        <v>48.122999999999998</v>
      </c>
      <c r="S8" s="108">
        <v>70.433000000000007</v>
      </c>
      <c r="T8" s="108">
        <v>60.104999999999997</v>
      </c>
      <c r="U8" s="108">
        <v>68.5</v>
      </c>
      <c r="V8" s="108">
        <v>79.344999999999999</v>
      </c>
      <c r="W8" s="108">
        <v>51.869</v>
      </c>
      <c r="X8" s="108">
        <v>71.168999999999997</v>
      </c>
      <c r="Y8" s="108">
        <v>103.57299999999999</v>
      </c>
      <c r="Z8" s="108">
        <v>37.738</v>
      </c>
      <c r="AA8" s="108">
        <v>53.216999999999999</v>
      </c>
      <c r="AB8" s="108">
        <v>82.347999999999999</v>
      </c>
      <c r="AC8" s="108">
        <v>122.78700000000001</v>
      </c>
      <c r="AD8" s="108">
        <v>80.31</v>
      </c>
      <c r="AE8" s="108">
        <v>63.466999999999999</v>
      </c>
      <c r="AF8" s="108">
        <v>41.936999999999998</v>
      </c>
      <c r="AG8" s="108">
        <v>150.46700000000001</v>
      </c>
      <c r="AH8" s="109">
        <v>51.713000000000001</v>
      </c>
      <c r="AI8" s="130"/>
      <c r="AJ8" s="130"/>
      <c r="AK8" s="130"/>
      <c r="AL8" s="130"/>
      <c r="AM8" s="130"/>
      <c r="AN8" s="130"/>
      <c r="AO8" s="130"/>
      <c r="AP8" s="130"/>
      <c r="AQ8" s="130"/>
      <c r="AR8" s="130"/>
      <c r="AS8" s="130"/>
      <c r="AT8" s="130"/>
      <c r="AU8" s="130"/>
      <c r="AV8" s="130"/>
      <c r="AW8" s="130"/>
      <c r="AX8" s="130"/>
      <c r="AY8" s="130"/>
    </row>
    <row r="9" spans="1:51" ht="14.45" customHeight="1" x14ac:dyDescent="0.25">
      <c r="A9" s="294">
        <v>45108</v>
      </c>
      <c r="B9" s="280"/>
      <c r="C9" s="270">
        <v>17</v>
      </c>
      <c r="D9" s="274">
        <v>21</v>
      </c>
      <c r="E9" s="108">
        <v>40.700000000000003</v>
      </c>
      <c r="F9" s="108">
        <v>24.041</v>
      </c>
      <c r="G9" s="108">
        <v>33.896000000000001</v>
      </c>
      <c r="H9" s="108">
        <v>20.867999999999999</v>
      </c>
      <c r="I9" s="108">
        <v>82.566999999999993</v>
      </c>
      <c r="J9" s="108">
        <v>21.132000000000001</v>
      </c>
      <c r="K9" s="108">
        <v>22.608000000000001</v>
      </c>
      <c r="L9" s="108">
        <v>43.747</v>
      </c>
      <c r="M9" s="108">
        <v>80.793999999999997</v>
      </c>
      <c r="N9" s="108">
        <v>17.670999999999999</v>
      </c>
      <c r="O9" s="108">
        <v>20.135000000000002</v>
      </c>
      <c r="P9" s="108">
        <v>10.87</v>
      </c>
      <c r="Q9" s="108">
        <v>18.917000000000002</v>
      </c>
      <c r="R9" s="108">
        <v>19.085999999999999</v>
      </c>
      <c r="S9" s="108">
        <v>23.93</v>
      </c>
      <c r="T9" s="108">
        <v>23.326000000000001</v>
      </c>
      <c r="U9" s="108">
        <v>22.759</v>
      </c>
      <c r="V9" s="108">
        <v>26.103999999999999</v>
      </c>
      <c r="W9" s="108">
        <v>17.988</v>
      </c>
      <c r="X9" s="108">
        <v>18.05</v>
      </c>
      <c r="Y9" s="108">
        <v>36.951000000000001</v>
      </c>
      <c r="Z9" s="108">
        <v>15.051</v>
      </c>
      <c r="AA9" s="108">
        <v>16.574000000000002</v>
      </c>
      <c r="AB9" s="108">
        <v>20.509</v>
      </c>
      <c r="AC9" s="108">
        <v>37.24</v>
      </c>
      <c r="AD9" s="108">
        <v>18.254000000000001</v>
      </c>
      <c r="AE9" s="108">
        <v>17.152000000000001</v>
      </c>
      <c r="AF9" s="108">
        <v>12.317</v>
      </c>
      <c r="AG9" s="108">
        <v>63.281999999999996</v>
      </c>
      <c r="AH9" s="109">
        <v>14.525</v>
      </c>
      <c r="AI9" s="130"/>
      <c r="AJ9" s="130"/>
      <c r="AK9" s="130"/>
      <c r="AL9" s="130"/>
      <c r="AM9" s="130"/>
      <c r="AN9" s="130"/>
      <c r="AO9" s="130"/>
      <c r="AP9" s="130"/>
      <c r="AQ9" s="130"/>
      <c r="AR9" s="130"/>
      <c r="AS9" s="130"/>
      <c r="AT9" s="130"/>
      <c r="AU9" s="130"/>
      <c r="AV9" s="130"/>
      <c r="AW9" s="130"/>
      <c r="AX9" s="130"/>
      <c r="AY9" s="130"/>
    </row>
    <row r="10" spans="1:51" ht="14.45" customHeight="1" x14ac:dyDescent="0.25">
      <c r="A10" s="294">
        <v>45139</v>
      </c>
      <c r="B10" s="280"/>
      <c r="C10" s="270">
        <v>12</v>
      </c>
      <c r="D10" s="274">
        <v>12</v>
      </c>
      <c r="E10" s="108">
        <v>14.26</v>
      </c>
      <c r="F10" s="108">
        <v>17.315000000000001</v>
      </c>
      <c r="G10" s="108">
        <v>15.103</v>
      </c>
      <c r="H10" s="108">
        <v>10.473000000000001</v>
      </c>
      <c r="I10" s="108">
        <v>22.241</v>
      </c>
      <c r="J10" s="108">
        <v>9.1110000000000007</v>
      </c>
      <c r="K10" s="108">
        <v>19.186</v>
      </c>
      <c r="L10" s="108">
        <v>15.067</v>
      </c>
      <c r="M10" s="108">
        <v>44.957999999999998</v>
      </c>
      <c r="N10" s="108">
        <v>9.4890000000000008</v>
      </c>
      <c r="O10" s="108">
        <v>21.201000000000001</v>
      </c>
      <c r="P10" s="108">
        <v>6.5250000000000004</v>
      </c>
      <c r="Q10" s="108">
        <v>12.057</v>
      </c>
      <c r="R10" s="108">
        <v>7.6779999999999999</v>
      </c>
      <c r="S10" s="108">
        <v>15.053000000000001</v>
      </c>
      <c r="T10" s="108">
        <v>14.098000000000001</v>
      </c>
      <c r="U10" s="108">
        <v>29.76</v>
      </c>
      <c r="V10" s="108">
        <v>11.273</v>
      </c>
      <c r="W10" s="108">
        <v>7.1609999999999996</v>
      </c>
      <c r="X10" s="108">
        <v>12.587</v>
      </c>
      <c r="Y10" s="108">
        <v>12.455</v>
      </c>
      <c r="Z10" s="108">
        <v>7.7830000000000004</v>
      </c>
      <c r="AA10" s="108">
        <v>12.448</v>
      </c>
      <c r="AB10" s="108">
        <v>12.492000000000001</v>
      </c>
      <c r="AC10" s="108">
        <v>13.48</v>
      </c>
      <c r="AD10" s="108">
        <v>12.507999999999999</v>
      </c>
      <c r="AE10" s="108">
        <v>9.8879999999999999</v>
      </c>
      <c r="AF10" s="108">
        <v>6.1230000000000002</v>
      </c>
      <c r="AG10" s="108">
        <v>13.146000000000001</v>
      </c>
      <c r="AH10" s="109">
        <v>7.7539999999999996</v>
      </c>
      <c r="AI10" s="130"/>
      <c r="AJ10" s="130"/>
      <c r="AK10" s="130"/>
      <c r="AL10" s="130"/>
      <c r="AM10" s="130"/>
      <c r="AN10" s="130"/>
      <c r="AO10" s="130"/>
      <c r="AP10" s="130"/>
      <c r="AQ10" s="130"/>
      <c r="AR10" s="130"/>
      <c r="AS10" s="130"/>
      <c r="AT10" s="130"/>
      <c r="AU10" s="130"/>
      <c r="AV10" s="130"/>
      <c r="AW10" s="130"/>
      <c r="AX10" s="130"/>
      <c r="AY10" s="130"/>
    </row>
    <row r="11" spans="1:51" ht="14.45" customHeight="1" x14ac:dyDescent="0.25">
      <c r="A11" s="294">
        <v>45170</v>
      </c>
      <c r="B11" s="280"/>
      <c r="C11" s="270">
        <v>12</v>
      </c>
      <c r="D11" s="274">
        <v>11</v>
      </c>
      <c r="E11" s="108">
        <v>26.637</v>
      </c>
      <c r="F11" s="108">
        <v>12.916</v>
      </c>
      <c r="G11" s="108">
        <v>16.033000000000001</v>
      </c>
      <c r="H11" s="108">
        <v>14.622999999999999</v>
      </c>
      <c r="I11" s="108">
        <v>12.757</v>
      </c>
      <c r="J11" s="108">
        <v>8.3569999999999993</v>
      </c>
      <c r="K11" s="108">
        <v>21.207000000000001</v>
      </c>
      <c r="L11" s="108">
        <v>10.853</v>
      </c>
      <c r="M11" s="108">
        <v>26.135999999999999</v>
      </c>
      <c r="N11" s="108">
        <v>7.9050000000000002</v>
      </c>
      <c r="O11" s="108">
        <v>9.1300000000000008</v>
      </c>
      <c r="P11" s="108">
        <v>11.198</v>
      </c>
      <c r="Q11" s="108">
        <v>21.207999999999998</v>
      </c>
      <c r="R11" s="108">
        <v>15.233000000000001</v>
      </c>
      <c r="S11" s="108">
        <v>9.6259999999999994</v>
      </c>
      <c r="T11" s="108">
        <v>12.862</v>
      </c>
      <c r="U11" s="108">
        <v>17.122</v>
      </c>
      <c r="V11" s="108">
        <v>11.147</v>
      </c>
      <c r="W11" s="108">
        <v>6.3479999999999999</v>
      </c>
      <c r="X11" s="108">
        <v>9.0969999999999995</v>
      </c>
      <c r="Y11" s="108">
        <v>8.24</v>
      </c>
      <c r="Z11" s="108">
        <v>5.8330000000000002</v>
      </c>
      <c r="AA11" s="108">
        <v>29.294</v>
      </c>
      <c r="AB11" s="108">
        <v>13.801</v>
      </c>
      <c r="AC11" s="108">
        <v>9.3919999999999995</v>
      </c>
      <c r="AD11" s="108">
        <v>9.4719999999999995</v>
      </c>
      <c r="AE11" s="108">
        <v>5.9649999999999999</v>
      </c>
      <c r="AF11" s="108">
        <v>4.8289999999999997</v>
      </c>
      <c r="AG11" s="108">
        <v>6.7889999999999997</v>
      </c>
      <c r="AH11" s="109">
        <v>5.8250000000000002</v>
      </c>
      <c r="AI11" s="130"/>
      <c r="AJ11" s="130"/>
      <c r="AK11" s="130"/>
      <c r="AL11" s="130"/>
      <c r="AM11" s="130"/>
      <c r="AN11" s="130"/>
      <c r="AO11" s="130"/>
      <c r="AP11" s="130"/>
      <c r="AQ11" s="130"/>
      <c r="AR11" s="130"/>
      <c r="AS11" s="130"/>
      <c r="AT11" s="130"/>
      <c r="AU11" s="130"/>
      <c r="AV11" s="130"/>
      <c r="AW11" s="130"/>
      <c r="AX11" s="130"/>
      <c r="AY11" s="130"/>
    </row>
    <row r="12" spans="1:51" ht="14.45" customHeight="1" x14ac:dyDescent="0.25">
      <c r="A12" s="294">
        <v>45200</v>
      </c>
      <c r="B12" s="280"/>
      <c r="C12" s="270">
        <v>10</v>
      </c>
      <c r="D12" s="274">
        <v>13</v>
      </c>
      <c r="E12" s="108">
        <v>11.451000000000001</v>
      </c>
      <c r="F12" s="108">
        <v>8.08</v>
      </c>
      <c r="G12" s="108">
        <v>9.8420000000000005</v>
      </c>
      <c r="H12" s="108">
        <v>11.962</v>
      </c>
      <c r="I12" s="108">
        <v>11.786</v>
      </c>
      <c r="J12" s="108">
        <v>13.452</v>
      </c>
      <c r="K12" s="108">
        <v>26.538</v>
      </c>
      <c r="L12" s="108">
        <v>10.31</v>
      </c>
      <c r="M12" s="108">
        <v>12.521000000000001</v>
      </c>
      <c r="N12" s="108">
        <v>8.5660000000000007</v>
      </c>
      <c r="O12" s="108">
        <v>7.149</v>
      </c>
      <c r="P12" s="108">
        <v>11.957000000000001</v>
      </c>
      <c r="Q12" s="108">
        <v>10.935</v>
      </c>
      <c r="R12" s="108">
        <v>21.129000000000001</v>
      </c>
      <c r="S12" s="108">
        <v>19.007000000000001</v>
      </c>
      <c r="T12" s="108">
        <v>35.930999999999997</v>
      </c>
      <c r="U12" s="108">
        <v>16.640999999999998</v>
      </c>
      <c r="V12" s="108">
        <v>9.09</v>
      </c>
      <c r="W12" s="108">
        <v>7.3079999999999998</v>
      </c>
      <c r="X12" s="108">
        <v>12.398999999999999</v>
      </c>
      <c r="Y12" s="108">
        <v>11.114000000000001</v>
      </c>
      <c r="Z12" s="108">
        <v>5.4219999999999997</v>
      </c>
      <c r="AA12" s="108">
        <v>18.448</v>
      </c>
      <c r="AB12" s="108">
        <v>24.158999999999999</v>
      </c>
      <c r="AC12" s="108">
        <v>10.196999999999999</v>
      </c>
      <c r="AD12" s="108">
        <v>9.6649999999999991</v>
      </c>
      <c r="AE12" s="108">
        <v>7.3390000000000004</v>
      </c>
      <c r="AF12" s="108">
        <v>6.0890000000000004</v>
      </c>
      <c r="AG12" s="108">
        <v>6.2430000000000003</v>
      </c>
      <c r="AH12" s="109">
        <v>5.96</v>
      </c>
      <c r="AI12" s="130"/>
      <c r="AJ12" s="130"/>
      <c r="AK12" s="130"/>
      <c r="AL12" s="130"/>
      <c r="AM12" s="130"/>
      <c r="AN12" s="130"/>
      <c r="AO12" s="130"/>
      <c r="AP12" s="130"/>
      <c r="AQ12" s="130"/>
      <c r="AR12" s="130"/>
      <c r="AS12" s="130"/>
      <c r="AT12" s="130"/>
      <c r="AU12" s="130"/>
      <c r="AV12" s="130"/>
      <c r="AW12" s="130"/>
      <c r="AX12" s="130"/>
      <c r="AY12" s="130"/>
    </row>
    <row r="13" spans="1:51" ht="14.45" customHeight="1" x14ac:dyDescent="0.25">
      <c r="A13" s="294">
        <v>45231</v>
      </c>
      <c r="B13" s="280"/>
      <c r="C13" s="270">
        <v>8</v>
      </c>
      <c r="D13" s="274">
        <v>8</v>
      </c>
      <c r="E13" s="108">
        <v>7.2320000000000002</v>
      </c>
      <c r="F13" s="108">
        <v>6.19</v>
      </c>
      <c r="G13" s="108">
        <v>6.6849999999999996</v>
      </c>
      <c r="H13" s="108">
        <v>8.718</v>
      </c>
      <c r="I13" s="108">
        <v>8.4130000000000003</v>
      </c>
      <c r="J13" s="108">
        <v>8.4760000000000009</v>
      </c>
      <c r="K13" s="108">
        <v>11.382999999999999</v>
      </c>
      <c r="L13" s="108">
        <v>8.7240000000000002</v>
      </c>
      <c r="M13" s="108">
        <v>7.4269999999999996</v>
      </c>
      <c r="N13" s="108">
        <v>6.649</v>
      </c>
      <c r="O13" s="108">
        <v>6.1020000000000003</v>
      </c>
      <c r="P13" s="108">
        <v>7.1289999999999996</v>
      </c>
      <c r="Q13" s="108">
        <v>6.8259999999999996</v>
      </c>
      <c r="R13" s="108">
        <v>11.372</v>
      </c>
      <c r="S13" s="108">
        <v>12.693</v>
      </c>
      <c r="T13" s="108">
        <v>14.516999999999999</v>
      </c>
      <c r="U13" s="108">
        <v>8.609</v>
      </c>
      <c r="V13" s="108">
        <v>7.99</v>
      </c>
      <c r="W13" s="108">
        <v>6.5910000000000002</v>
      </c>
      <c r="X13" s="108">
        <v>9.0030000000000001</v>
      </c>
      <c r="Y13" s="108">
        <v>8.0549999999999997</v>
      </c>
      <c r="Z13" s="108">
        <v>4.726</v>
      </c>
      <c r="AA13" s="108">
        <v>9.3610000000000007</v>
      </c>
      <c r="AB13" s="108">
        <v>11.067</v>
      </c>
      <c r="AC13" s="108">
        <v>7.5170000000000003</v>
      </c>
      <c r="AD13" s="108">
        <v>6.1589999999999998</v>
      </c>
      <c r="AE13" s="108">
        <v>5.649</v>
      </c>
      <c r="AF13" s="108">
        <v>5.4939999999999998</v>
      </c>
      <c r="AG13" s="108">
        <v>5.5190000000000001</v>
      </c>
      <c r="AH13" s="109">
        <v>6.5209999999999999</v>
      </c>
      <c r="AI13" s="130"/>
      <c r="AJ13" s="130"/>
      <c r="AK13" s="130"/>
      <c r="AL13" s="130"/>
      <c r="AM13" s="130"/>
      <c r="AN13" s="130"/>
      <c r="AO13" s="130"/>
      <c r="AP13" s="130"/>
      <c r="AQ13" s="130"/>
      <c r="AR13" s="130"/>
      <c r="AS13" s="130"/>
      <c r="AT13" s="130"/>
      <c r="AU13" s="130"/>
      <c r="AV13" s="130"/>
      <c r="AW13" s="130"/>
      <c r="AX13" s="130"/>
      <c r="AY13" s="130"/>
    </row>
    <row r="14" spans="1:51" ht="14.45" customHeight="1" x14ac:dyDescent="0.25">
      <c r="A14" s="294">
        <v>45261</v>
      </c>
      <c r="B14" s="280"/>
      <c r="C14" s="270">
        <v>6</v>
      </c>
      <c r="D14" s="274">
        <v>7</v>
      </c>
      <c r="E14" s="108">
        <v>5.94</v>
      </c>
      <c r="F14" s="108">
        <v>5.4429999999999996</v>
      </c>
      <c r="G14" s="108">
        <v>5.774</v>
      </c>
      <c r="H14" s="108">
        <v>6.2320000000000002</v>
      </c>
      <c r="I14" s="108">
        <v>6.9889999999999999</v>
      </c>
      <c r="J14" s="108">
        <v>6.3810000000000002</v>
      </c>
      <c r="K14" s="108">
        <v>7.0960000000000001</v>
      </c>
      <c r="L14" s="108">
        <v>7.2450000000000001</v>
      </c>
      <c r="M14" s="108">
        <v>6.1310000000000002</v>
      </c>
      <c r="N14" s="108">
        <v>5.5579999999999998</v>
      </c>
      <c r="O14" s="108">
        <v>5.2690000000000001</v>
      </c>
      <c r="P14" s="108">
        <v>5.54</v>
      </c>
      <c r="Q14" s="108">
        <v>5.8609999999999998</v>
      </c>
      <c r="R14" s="108">
        <v>7.1769999999999996</v>
      </c>
      <c r="S14" s="108">
        <v>7.6449999999999996</v>
      </c>
      <c r="T14" s="108">
        <v>8.4260000000000002</v>
      </c>
      <c r="U14" s="108">
        <v>6.681</v>
      </c>
      <c r="V14" s="108">
        <v>6.2720000000000002</v>
      </c>
      <c r="W14" s="108">
        <v>5.0629999999999997</v>
      </c>
      <c r="X14" s="108">
        <v>5.9930000000000003</v>
      </c>
      <c r="Y14" s="108">
        <v>6.2510000000000003</v>
      </c>
      <c r="Z14" s="108">
        <v>4.6120000000000001</v>
      </c>
      <c r="AA14" s="108">
        <v>6.53</v>
      </c>
      <c r="AB14" s="108">
        <v>7.2919999999999998</v>
      </c>
      <c r="AC14" s="108">
        <v>6.069</v>
      </c>
      <c r="AD14" s="108">
        <v>5.0999999999999996</v>
      </c>
      <c r="AE14" s="108">
        <v>5.2130000000000001</v>
      </c>
      <c r="AF14" s="108">
        <v>4.5279999999999996</v>
      </c>
      <c r="AG14" s="108">
        <v>5.2450000000000001</v>
      </c>
      <c r="AH14" s="109">
        <v>5.4260000000000002</v>
      </c>
      <c r="AI14" s="130"/>
      <c r="AJ14" s="130"/>
      <c r="AK14" s="130"/>
      <c r="AL14" s="130"/>
      <c r="AM14" s="130"/>
      <c r="AN14" s="130"/>
      <c r="AO14" s="130"/>
      <c r="AP14" s="130"/>
      <c r="AQ14" s="130"/>
      <c r="AR14" s="130"/>
      <c r="AS14" s="130"/>
      <c r="AT14" s="130"/>
      <c r="AU14" s="130"/>
      <c r="AV14" s="130"/>
      <c r="AW14" s="130"/>
      <c r="AX14" s="130"/>
      <c r="AY14" s="130"/>
    </row>
    <row r="15" spans="1:51" ht="14.45" customHeight="1" x14ac:dyDescent="0.25">
      <c r="A15" s="294">
        <v>45292</v>
      </c>
      <c r="B15" s="280"/>
      <c r="C15" s="270">
        <v>6</v>
      </c>
      <c r="D15" s="274">
        <v>6</v>
      </c>
      <c r="E15" s="108">
        <v>5.1950000000000003</v>
      </c>
      <c r="F15" s="108">
        <v>4.8460000000000001</v>
      </c>
      <c r="G15" s="108">
        <v>5.2869999999999999</v>
      </c>
      <c r="H15" s="108">
        <v>5.3360000000000003</v>
      </c>
      <c r="I15" s="108">
        <v>5.8</v>
      </c>
      <c r="J15" s="108">
        <v>5.2130000000000001</v>
      </c>
      <c r="K15" s="108">
        <v>5.7320000000000002</v>
      </c>
      <c r="L15" s="108">
        <v>5.7430000000000003</v>
      </c>
      <c r="M15" s="108">
        <v>5.625</v>
      </c>
      <c r="N15" s="108">
        <v>5.04</v>
      </c>
      <c r="O15" s="108">
        <v>4.7939999999999996</v>
      </c>
      <c r="P15" s="108">
        <v>4.7089999999999996</v>
      </c>
      <c r="Q15" s="108">
        <v>5.0469999999999997</v>
      </c>
      <c r="R15" s="108">
        <v>6.3929999999999998</v>
      </c>
      <c r="S15" s="108">
        <v>6.0490000000000004</v>
      </c>
      <c r="T15" s="108">
        <v>6.3449999999999998</v>
      </c>
      <c r="U15" s="108">
        <v>5.4749999999999996</v>
      </c>
      <c r="V15" s="108">
        <v>5.0170000000000003</v>
      </c>
      <c r="W15" s="108">
        <v>4.3780000000000001</v>
      </c>
      <c r="X15" s="108">
        <v>4.9050000000000002</v>
      </c>
      <c r="Y15" s="108">
        <v>5.718</v>
      </c>
      <c r="Z15" s="108">
        <v>4.1870000000000003</v>
      </c>
      <c r="AA15" s="108">
        <v>5.5090000000000003</v>
      </c>
      <c r="AB15" s="108">
        <v>6.1340000000000003</v>
      </c>
      <c r="AC15" s="108">
        <v>5.1239999999999997</v>
      </c>
      <c r="AD15" s="108">
        <v>4.5979999999999999</v>
      </c>
      <c r="AE15" s="108">
        <v>4.5720000000000001</v>
      </c>
      <c r="AF15" s="108">
        <v>4.0350000000000001</v>
      </c>
      <c r="AG15" s="108">
        <v>4.8680000000000003</v>
      </c>
      <c r="AH15" s="109">
        <v>4.415</v>
      </c>
      <c r="AI15" s="130"/>
      <c r="AJ15" s="130"/>
      <c r="AK15" s="130"/>
      <c r="AL15" s="130"/>
      <c r="AM15" s="130"/>
      <c r="AN15" s="130"/>
      <c r="AO15" s="130"/>
      <c r="AP15" s="130"/>
      <c r="AQ15" s="130"/>
      <c r="AR15" s="130"/>
      <c r="AS15" s="130"/>
      <c r="AT15" s="130"/>
      <c r="AU15" s="130"/>
      <c r="AV15" s="130"/>
      <c r="AW15" s="130"/>
      <c r="AX15" s="130"/>
      <c r="AY15" s="130"/>
    </row>
    <row r="16" spans="1:51" ht="14.45" customHeight="1" x14ac:dyDescent="0.25">
      <c r="A16" s="294">
        <v>45323</v>
      </c>
      <c r="B16" s="280"/>
      <c r="C16" s="270">
        <v>5</v>
      </c>
      <c r="D16" s="274">
        <v>5</v>
      </c>
      <c r="E16" s="108">
        <v>4.742</v>
      </c>
      <c r="F16" s="108">
        <v>4.1379999999999999</v>
      </c>
      <c r="G16" s="108">
        <v>4.5179999999999998</v>
      </c>
      <c r="H16" s="108">
        <v>6.2359999999999998</v>
      </c>
      <c r="I16" s="108">
        <v>6.3259999999999996</v>
      </c>
      <c r="J16" s="108">
        <v>4.375</v>
      </c>
      <c r="K16" s="108">
        <v>4.7779999999999996</v>
      </c>
      <c r="L16" s="108">
        <v>5.2370000000000001</v>
      </c>
      <c r="M16" s="108">
        <v>5.2850000000000001</v>
      </c>
      <c r="N16" s="108">
        <v>4.2789999999999999</v>
      </c>
      <c r="O16" s="108">
        <v>4.2869999999999999</v>
      </c>
      <c r="P16" s="108">
        <v>4.5519999999999996</v>
      </c>
      <c r="Q16" s="108">
        <v>4.4690000000000003</v>
      </c>
      <c r="R16" s="108">
        <v>5.4340000000000002</v>
      </c>
      <c r="S16" s="108">
        <v>5.0839999999999996</v>
      </c>
      <c r="T16" s="108">
        <v>6.4580000000000002</v>
      </c>
      <c r="U16" s="108">
        <v>4.4509999999999996</v>
      </c>
      <c r="V16" s="108">
        <v>4.524</v>
      </c>
      <c r="W16" s="108">
        <v>3.718</v>
      </c>
      <c r="X16" s="108">
        <v>4.1420000000000003</v>
      </c>
      <c r="Y16" s="108">
        <v>4.4889999999999999</v>
      </c>
      <c r="Z16" s="108">
        <v>3.79</v>
      </c>
      <c r="AA16" s="108">
        <v>5.609</v>
      </c>
      <c r="AB16" s="108">
        <v>7.3339999999999996</v>
      </c>
      <c r="AC16" s="108">
        <v>5.98</v>
      </c>
      <c r="AD16" s="108">
        <v>4.67</v>
      </c>
      <c r="AE16" s="108">
        <v>4.3140000000000001</v>
      </c>
      <c r="AF16" s="108">
        <v>3.452</v>
      </c>
      <c r="AG16" s="108">
        <v>4.2969999999999997</v>
      </c>
      <c r="AH16" s="109">
        <v>4.2389999999999999</v>
      </c>
      <c r="AI16" s="130"/>
      <c r="AJ16" s="130"/>
      <c r="AK16" s="130"/>
      <c r="AL16" s="130"/>
      <c r="AM16" s="130"/>
      <c r="AN16" s="130"/>
      <c r="AO16" s="130"/>
      <c r="AP16" s="130"/>
      <c r="AQ16" s="130"/>
      <c r="AR16" s="130"/>
      <c r="AS16" s="130"/>
      <c r="AT16" s="130"/>
      <c r="AU16" s="130"/>
      <c r="AV16" s="130"/>
      <c r="AW16" s="130"/>
      <c r="AX16" s="130"/>
      <c r="AY16" s="130"/>
    </row>
    <row r="17" spans="1:51" ht="14.45" customHeight="1" x14ac:dyDescent="0.25">
      <c r="A17" s="294">
        <v>45352</v>
      </c>
      <c r="B17" s="280"/>
      <c r="C17" s="270">
        <v>8</v>
      </c>
      <c r="D17" s="274">
        <v>10</v>
      </c>
      <c r="E17" s="108">
        <v>6.57</v>
      </c>
      <c r="F17" s="108">
        <v>6.3550000000000004</v>
      </c>
      <c r="G17" s="108">
        <v>8.5210000000000008</v>
      </c>
      <c r="H17" s="108">
        <v>11.419</v>
      </c>
      <c r="I17" s="108">
        <v>6.9880000000000004</v>
      </c>
      <c r="J17" s="108">
        <v>13.775</v>
      </c>
      <c r="K17" s="108">
        <v>7.3470000000000004</v>
      </c>
      <c r="L17" s="108">
        <v>8.35</v>
      </c>
      <c r="M17" s="108">
        <v>6.4550000000000001</v>
      </c>
      <c r="N17" s="108">
        <v>7.7149999999999999</v>
      </c>
      <c r="O17" s="108">
        <v>5.5030000000000001</v>
      </c>
      <c r="P17" s="108">
        <v>6.41</v>
      </c>
      <c r="Q17" s="108">
        <v>13.381</v>
      </c>
      <c r="R17" s="108">
        <v>9.1069999999999993</v>
      </c>
      <c r="S17" s="108">
        <v>6.2409999999999997</v>
      </c>
      <c r="T17" s="108">
        <v>18.024000000000001</v>
      </c>
      <c r="U17" s="108">
        <v>5.4710000000000001</v>
      </c>
      <c r="V17" s="108">
        <v>7.5659999999999998</v>
      </c>
      <c r="W17" s="108">
        <v>4.1109999999999998</v>
      </c>
      <c r="X17" s="108">
        <v>6.1719999999999997</v>
      </c>
      <c r="Y17" s="108">
        <v>8.5579999999999998</v>
      </c>
      <c r="Z17" s="108">
        <v>5.0789999999999997</v>
      </c>
      <c r="AA17" s="108">
        <v>8.2080000000000002</v>
      </c>
      <c r="AB17" s="108">
        <v>13.209</v>
      </c>
      <c r="AC17" s="108">
        <v>8.58</v>
      </c>
      <c r="AD17" s="108">
        <v>11.705</v>
      </c>
      <c r="AE17" s="108">
        <v>4.931</v>
      </c>
      <c r="AF17" s="108">
        <v>4.1500000000000004</v>
      </c>
      <c r="AG17" s="108">
        <v>5.8979999999999997</v>
      </c>
      <c r="AH17" s="109">
        <v>4.3090000000000002</v>
      </c>
      <c r="AI17" s="130"/>
      <c r="AJ17" s="130"/>
      <c r="AK17" s="130"/>
      <c r="AL17" s="130"/>
      <c r="AM17" s="130"/>
      <c r="AN17" s="130"/>
      <c r="AO17" s="130"/>
      <c r="AP17" s="130"/>
      <c r="AQ17" s="130"/>
      <c r="AR17" s="130"/>
      <c r="AS17" s="130"/>
      <c r="AT17" s="130"/>
      <c r="AU17" s="130"/>
      <c r="AV17" s="130"/>
      <c r="AW17" s="130"/>
      <c r="AX17" s="130"/>
      <c r="AY17" s="130"/>
    </row>
    <row r="18" spans="1:51" ht="14.45" customHeight="1" x14ac:dyDescent="0.25">
      <c r="A18" s="294">
        <v>45383</v>
      </c>
      <c r="B18" s="280"/>
      <c r="C18" s="270">
        <v>20</v>
      </c>
      <c r="D18" s="274">
        <v>23</v>
      </c>
      <c r="E18" s="108">
        <v>33.887999999999998</v>
      </c>
      <c r="F18" s="108">
        <v>17.486000000000001</v>
      </c>
      <c r="G18" s="108">
        <v>26.911000000000001</v>
      </c>
      <c r="H18" s="108">
        <v>19.146999999999998</v>
      </c>
      <c r="I18" s="108">
        <v>18.033000000000001</v>
      </c>
      <c r="J18" s="108">
        <v>26.271000000000001</v>
      </c>
      <c r="K18" s="108">
        <v>14.56</v>
      </c>
      <c r="L18" s="108">
        <v>16.568999999999999</v>
      </c>
      <c r="M18" s="108">
        <v>27.126000000000001</v>
      </c>
      <c r="N18" s="108">
        <v>30.507999999999999</v>
      </c>
      <c r="O18" s="108">
        <v>16.332999999999998</v>
      </c>
      <c r="P18" s="108">
        <v>17.754999999999999</v>
      </c>
      <c r="Q18" s="108">
        <v>39.597999999999999</v>
      </c>
      <c r="R18" s="108">
        <v>30.468</v>
      </c>
      <c r="S18" s="108">
        <v>25.52</v>
      </c>
      <c r="T18" s="108">
        <v>27.812000000000001</v>
      </c>
      <c r="U18" s="108">
        <v>14.355</v>
      </c>
      <c r="V18" s="108">
        <v>15.957000000000001</v>
      </c>
      <c r="W18" s="108">
        <v>13.919</v>
      </c>
      <c r="X18" s="108">
        <v>15.238</v>
      </c>
      <c r="Y18" s="108">
        <v>33.929000000000002</v>
      </c>
      <c r="Z18" s="108">
        <v>9.7629999999999999</v>
      </c>
      <c r="AA18" s="108">
        <v>22.247</v>
      </c>
      <c r="AB18" s="108">
        <v>18.425999999999998</v>
      </c>
      <c r="AC18" s="108">
        <v>18.420999999999999</v>
      </c>
      <c r="AD18" s="108">
        <v>26.167000000000002</v>
      </c>
      <c r="AE18" s="108">
        <v>13.31</v>
      </c>
      <c r="AF18" s="108">
        <v>21.457999999999998</v>
      </c>
      <c r="AG18" s="108">
        <v>13.509</v>
      </c>
      <c r="AH18" s="109">
        <v>8.7249999999999996</v>
      </c>
      <c r="AI18" s="130"/>
      <c r="AJ18" s="130"/>
      <c r="AK18" s="130"/>
      <c r="AL18" s="130"/>
      <c r="AM18" s="130"/>
      <c r="AN18" s="130"/>
      <c r="AO18" s="130"/>
      <c r="AP18" s="130"/>
      <c r="AQ18" s="130"/>
      <c r="AR18" s="130"/>
      <c r="AS18" s="130"/>
      <c r="AT18" s="130"/>
      <c r="AU18" s="130"/>
      <c r="AV18" s="130"/>
      <c r="AW18" s="130"/>
      <c r="AX18" s="130"/>
      <c r="AY18" s="130"/>
    </row>
    <row r="19" spans="1:51" ht="14.45" customHeight="1" x14ac:dyDescent="0.25">
      <c r="A19" s="294">
        <v>45413</v>
      </c>
      <c r="B19" s="280"/>
      <c r="C19" s="270">
        <v>56</v>
      </c>
      <c r="D19" s="274">
        <v>68</v>
      </c>
      <c r="E19" s="108">
        <v>83.784000000000006</v>
      </c>
      <c r="F19" s="108">
        <v>91.739000000000004</v>
      </c>
      <c r="G19" s="108">
        <v>75.891999999999996</v>
      </c>
      <c r="H19" s="108">
        <v>56.777000000000001</v>
      </c>
      <c r="I19" s="108">
        <v>66.835999999999999</v>
      </c>
      <c r="J19" s="108">
        <v>94.638000000000005</v>
      </c>
      <c r="K19" s="108">
        <v>65.274000000000001</v>
      </c>
      <c r="L19" s="108">
        <v>67.561000000000007</v>
      </c>
      <c r="M19" s="108">
        <v>65.156999999999996</v>
      </c>
      <c r="N19" s="108">
        <v>112.38800000000001</v>
      </c>
      <c r="O19" s="108">
        <v>27.507000000000001</v>
      </c>
      <c r="P19" s="108">
        <v>64.099000000000004</v>
      </c>
      <c r="Q19" s="108">
        <v>87.106999999999999</v>
      </c>
      <c r="R19" s="108">
        <v>114.16</v>
      </c>
      <c r="S19" s="108">
        <v>66.540999999999997</v>
      </c>
      <c r="T19" s="108">
        <v>79.090999999999994</v>
      </c>
      <c r="U19" s="108">
        <v>77.468000000000004</v>
      </c>
      <c r="V19" s="108">
        <v>93.744</v>
      </c>
      <c r="W19" s="108">
        <v>50.317999999999998</v>
      </c>
      <c r="X19" s="108">
        <v>54.161999999999999</v>
      </c>
      <c r="Y19" s="108">
        <v>64.605000000000004</v>
      </c>
      <c r="Z19" s="108">
        <v>42.216999999999999</v>
      </c>
      <c r="AA19" s="108">
        <v>67.619</v>
      </c>
      <c r="AB19" s="108">
        <v>50.566000000000003</v>
      </c>
      <c r="AC19" s="108">
        <v>52.75</v>
      </c>
      <c r="AD19" s="108">
        <v>61.771999999999998</v>
      </c>
      <c r="AE19" s="108">
        <v>35.343000000000004</v>
      </c>
      <c r="AF19" s="108">
        <v>62.122999999999998</v>
      </c>
      <c r="AG19" s="108">
        <v>63.075000000000003</v>
      </c>
      <c r="AH19" s="109">
        <v>47.682000000000002</v>
      </c>
      <c r="AI19" s="130"/>
      <c r="AJ19" s="130"/>
      <c r="AK19" s="130"/>
      <c r="AL19" s="130"/>
      <c r="AM19" s="130"/>
      <c r="AN19" s="130"/>
      <c r="AO19" s="130"/>
      <c r="AP19" s="130"/>
      <c r="AQ19" s="130"/>
      <c r="AR19" s="130"/>
      <c r="AS19" s="130"/>
      <c r="AT19" s="130"/>
      <c r="AU19" s="130"/>
      <c r="AV19" s="130"/>
      <c r="AW19" s="130"/>
      <c r="AX19" s="130"/>
      <c r="AY19" s="130"/>
    </row>
    <row r="20" spans="1:51" ht="14.45" customHeight="1" x14ac:dyDescent="0.25">
      <c r="A20" s="294">
        <v>45444</v>
      </c>
      <c r="B20" s="280"/>
      <c r="C20" s="270">
        <v>40</v>
      </c>
      <c r="D20" s="274">
        <v>62</v>
      </c>
      <c r="E20" s="108">
        <v>47.423000000000002</v>
      </c>
      <c r="F20" s="108">
        <v>107.526</v>
      </c>
      <c r="G20" s="108">
        <v>64.605000000000004</v>
      </c>
      <c r="H20" s="108">
        <v>126.13500000000001</v>
      </c>
      <c r="I20" s="108">
        <v>33.270000000000003</v>
      </c>
      <c r="J20" s="108">
        <v>120.15</v>
      </c>
      <c r="K20" s="108">
        <v>55.02</v>
      </c>
      <c r="L20" s="108">
        <v>104.739</v>
      </c>
      <c r="M20" s="108">
        <v>30.251999999999999</v>
      </c>
      <c r="N20" s="108">
        <v>66.134</v>
      </c>
      <c r="O20" s="108">
        <v>11.622</v>
      </c>
      <c r="P20" s="108">
        <v>42.034999999999997</v>
      </c>
      <c r="Q20" s="108">
        <v>49.072000000000003</v>
      </c>
      <c r="R20" s="108">
        <v>109.294</v>
      </c>
      <c r="S20" s="108">
        <v>33.237000000000002</v>
      </c>
      <c r="T20" s="108">
        <v>58.23</v>
      </c>
      <c r="U20" s="108">
        <v>100.19</v>
      </c>
      <c r="V20" s="108">
        <v>48.595999999999997</v>
      </c>
      <c r="W20" s="108">
        <v>62.274000000000001</v>
      </c>
      <c r="X20" s="108">
        <v>95.561999999999998</v>
      </c>
      <c r="Y20" s="108">
        <v>29.84</v>
      </c>
      <c r="Z20" s="108">
        <v>32.542000000000002</v>
      </c>
      <c r="AA20" s="108">
        <v>73.569000000000003</v>
      </c>
      <c r="AB20" s="108">
        <v>92.555000000000007</v>
      </c>
      <c r="AC20" s="108">
        <v>77.372</v>
      </c>
      <c r="AD20" s="108">
        <v>78.097999999999999</v>
      </c>
      <c r="AE20" s="108">
        <v>11.581</v>
      </c>
      <c r="AF20" s="108">
        <v>130.185</v>
      </c>
      <c r="AG20" s="108">
        <v>38.805</v>
      </c>
      <c r="AH20" s="109">
        <v>77.114999999999995</v>
      </c>
      <c r="AI20" s="130"/>
      <c r="AJ20" s="130"/>
      <c r="AK20" s="130"/>
      <c r="AL20" s="130"/>
      <c r="AM20" s="130"/>
      <c r="AN20" s="130"/>
      <c r="AO20" s="130"/>
      <c r="AP20" s="130"/>
      <c r="AQ20" s="130"/>
      <c r="AR20" s="130"/>
      <c r="AS20" s="130"/>
      <c r="AT20" s="130"/>
      <c r="AU20" s="130"/>
      <c r="AV20" s="130"/>
      <c r="AW20" s="130"/>
      <c r="AX20" s="130"/>
      <c r="AY20" s="130"/>
    </row>
    <row r="21" spans="1:51" ht="14.45" customHeight="1" x14ac:dyDescent="0.25">
      <c r="A21" s="294">
        <v>45474</v>
      </c>
      <c r="B21" s="280"/>
      <c r="C21" s="270">
        <v>13</v>
      </c>
      <c r="D21" s="274">
        <v>21</v>
      </c>
      <c r="E21" s="108">
        <v>19.222999999999999</v>
      </c>
      <c r="F21" s="108">
        <v>36.783000000000001</v>
      </c>
      <c r="G21" s="108">
        <v>14.733000000000001</v>
      </c>
      <c r="H21" s="108">
        <v>80.102000000000004</v>
      </c>
      <c r="I21" s="108">
        <v>13.06</v>
      </c>
      <c r="J21" s="108">
        <v>33.649000000000001</v>
      </c>
      <c r="K21" s="108">
        <v>24.917999999999999</v>
      </c>
      <c r="L21" s="108">
        <v>71.816999999999993</v>
      </c>
      <c r="M21" s="108">
        <v>9.15</v>
      </c>
      <c r="N21" s="108">
        <v>19.622</v>
      </c>
      <c r="O21" s="108">
        <v>5.657</v>
      </c>
      <c r="P21" s="108">
        <v>12.113</v>
      </c>
      <c r="Q21" s="108">
        <v>16.684000000000001</v>
      </c>
      <c r="R21" s="108">
        <v>38.35</v>
      </c>
      <c r="S21" s="108">
        <v>14.706</v>
      </c>
      <c r="T21" s="108">
        <v>18.792000000000002</v>
      </c>
      <c r="U21" s="108">
        <v>32.674999999999997</v>
      </c>
      <c r="V21" s="108">
        <v>15.91</v>
      </c>
      <c r="W21" s="108">
        <v>15.233000000000001</v>
      </c>
      <c r="X21" s="108">
        <v>29.526</v>
      </c>
      <c r="Y21" s="108">
        <v>12.173999999999999</v>
      </c>
      <c r="Z21" s="108">
        <v>11.326000000000001</v>
      </c>
      <c r="AA21" s="108">
        <v>17.582000000000001</v>
      </c>
      <c r="AB21" s="108">
        <v>23.512</v>
      </c>
      <c r="AC21" s="108">
        <v>16.257999999999999</v>
      </c>
      <c r="AD21" s="108">
        <v>19.016999999999999</v>
      </c>
      <c r="AE21" s="108">
        <v>5.3730000000000002</v>
      </c>
      <c r="AF21" s="108">
        <v>50.284999999999997</v>
      </c>
      <c r="AG21" s="108">
        <v>11.452</v>
      </c>
      <c r="AH21" s="109">
        <v>28.198</v>
      </c>
      <c r="AI21" s="130"/>
      <c r="AJ21" s="130"/>
      <c r="AK21" s="130"/>
      <c r="AL21" s="130"/>
      <c r="AM21" s="130"/>
      <c r="AN21" s="130"/>
      <c r="AO21" s="130"/>
      <c r="AP21" s="130"/>
      <c r="AQ21" s="130"/>
      <c r="AR21" s="130"/>
      <c r="AS21" s="130"/>
      <c r="AT21" s="130"/>
      <c r="AU21" s="130"/>
      <c r="AV21" s="130"/>
      <c r="AW21" s="130"/>
      <c r="AX21" s="130"/>
      <c r="AY21" s="130"/>
    </row>
    <row r="22" spans="1:51" ht="14.45" customHeight="1" x14ac:dyDescent="0.25">
      <c r="A22" s="294">
        <v>45505</v>
      </c>
      <c r="B22" s="280"/>
      <c r="C22" s="270">
        <v>12</v>
      </c>
      <c r="D22" s="274">
        <v>15</v>
      </c>
      <c r="E22" s="108">
        <v>16.506</v>
      </c>
      <c r="F22" s="108">
        <v>16.498999999999999</v>
      </c>
      <c r="G22" s="108">
        <v>9.4120000000000008</v>
      </c>
      <c r="H22" s="108">
        <v>23.341999999999999</v>
      </c>
      <c r="I22" s="108">
        <v>7.95</v>
      </c>
      <c r="J22" s="108">
        <v>24.901</v>
      </c>
      <c r="K22" s="108">
        <v>12.606</v>
      </c>
      <c r="L22" s="108">
        <v>44.713999999999999</v>
      </c>
      <c r="M22" s="108">
        <v>7.4189999999999996</v>
      </c>
      <c r="N22" s="108">
        <v>21.829000000000001</v>
      </c>
      <c r="O22" s="108">
        <v>4.8470000000000004</v>
      </c>
      <c r="P22" s="108">
        <v>9.9090000000000007</v>
      </c>
      <c r="Q22" s="108">
        <v>7.7679999999999998</v>
      </c>
      <c r="R22" s="108">
        <v>19.95</v>
      </c>
      <c r="S22" s="108">
        <v>11.74</v>
      </c>
      <c r="T22" s="108">
        <v>29.093</v>
      </c>
      <c r="U22" s="108">
        <v>14.044</v>
      </c>
      <c r="V22" s="108">
        <v>7.0960000000000001</v>
      </c>
      <c r="W22" s="108">
        <v>12.081</v>
      </c>
      <c r="X22" s="108">
        <v>11.632999999999999</v>
      </c>
      <c r="Y22" s="108">
        <v>7.3319999999999999</v>
      </c>
      <c r="Z22" s="108">
        <v>10.382</v>
      </c>
      <c r="AA22" s="108">
        <v>12.121</v>
      </c>
      <c r="AB22" s="108">
        <v>11.365</v>
      </c>
      <c r="AC22" s="108">
        <v>12.757</v>
      </c>
      <c r="AD22" s="108">
        <v>11.209</v>
      </c>
      <c r="AE22" s="108">
        <v>4.1840000000000002</v>
      </c>
      <c r="AF22" s="108">
        <v>12.231999999999999</v>
      </c>
      <c r="AG22" s="108">
        <v>7.2930000000000001</v>
      </c>
      <c r="AH22" s="109">
        <v>12.465</v>
      </c>
      <c r="AI22" s="130"/>
      <c r="AJ22" s="130"/>
      <c r="AK22" s="130"/>
      <c r="AL22" s="130"/>
      <c r="AM22" s="130"/>
      <c r="AN22" s="130"/>
      <c r="AO22" s="130"/>
      <c r="AP22" s="130"/>
      <c r="AQ22" s="130"/>
      <c r="AR22" s="130"/>
      <c r="AS22" s="130"/>
      <c r="AT22" s="130"/>
      <c r="AU22" s="130"/>
      <c r="AV22" s="130"/>
      <c r="AW22" s="130"/>
      <c r="AX22" s="130"/>
      <c r="AY22" s="130"/>
    </row>
    <row r="23" spans="1:51" ht="14.45" customHeight="1" x14ac:dyDescent="0.25">
      <c r="A23" s="294">
        <v>45536</v>
      </c>
      <c r="B23" s="280"/>
      <c r="C23" s="270">
        <v>11</v>
      </c>
      <c r="D23" s="274">
        <v>16</v>
      </c>
      <c r="E23" s="108">
        <v>13</v>
      </c>
      <c r="F23" s="108">
        <v>17.776</v>
      </c>
      <c r="G23" s="108">
        <v>14.659000000000001</v>
      </c>
      <c r="H23" s="108">
        <v>13.779</v>
      </c>
      <c r="I23" s="108">
        <v>8.0860000000000003</v>
      </c>
      <c r="J23" s="108">
        <v>24.937999999999999</v>
      </c>
      <c r="K23" s="108">
        <v>10.324</v>
      </c>
      <c r="L23" s="108">
        <v>27.122</v>
      </c>
      <c r="M23" s="108">
        <v>7.0149999999999997</v>
      </c>
      <c r="N23" s="108">
        <v>9.8019999999999996</v>
      </c>
      <c r="O23" s="108">
        <v>9.6609999999999996</v>
      </c>
      <c r="P23" s="108">
        <v>20.187999999999999</v>
      </c>
      <c r="Q23" s="108">
        <v>17.277999999999999</v>
      </c>
      <c r="R23" s="108">
        <v>12.079000000000001</v>
      </c>
      <c r="S23" s="108">
        <v>12.561999999999999</v>
      </c>
      <c r="T23" s="108">
        <v>17.945</v>
      </c>
      <c r="U23" s="108">
        <v>13.317</v>
      </c>
      <c r="V23" s="108">
        <v>6.6820000000000004</v>
      </c>
      <c r="W23" s="108">
        <v>8.9849999999999994</v>
      </c>
      <c r="X23" s="108">
        <v>8.48</v>
      </c>
      <c r="Y23" s="108">
        <v>5.8769999999999998</v>
      </c>
      <c r="Z23" s="108">
        <v>28.501999999999999</v>
      </c>
      <c r="AA23" s="108">
        <v>15.169</v>
      </c>
      <c r="AB23" s="108">
        <v>9.0530000000000008</v>
      </c>
      <c r="AC23" s="108">
        <v>10.193</v>
      </c>
      <c r="AD23" s="108">
        <v>6.7830000000000004</v>
      </c>
      <c r="AE23" s="108">
        <v>3.5979999999999999</v>
      </c>
      <c r="AF23" s="108">
        <v>6.9279999999999999</v>
      </c>
      <c r="AG23" s="108">
        <v>5.9720000000000004</v>
      </c>
      <c r="AH23" s="109">
        <v>26.751000000000001</v>
      </c>
      <c r="AI23" s="130"/>
      <c r="AJ23" s="130"/>
      <c r="AK23" s="130"/>
      <c r="AL23" s="130"/>
      <c r="AM23" s="130"/>
      <c r="AN23" s="130"/>
      <c r="AO23" s="130"/>
      <c r="AP23" s="130"/>
      <c r="AQ23" s="130"/>
      <c r="AR23" s="130"/>
      <c r="AS23" s="130"/>
      <c r="AT23" s="130"/>
      <c r="AU23" s="130"/>
      <c r="AV23" s="130"/>
      <c r="AW23" s="130"/>
      <c r="AX23" s="130"/>
      <c r="AY23" s="130"/>
    </row>
    <row r="24" spans="1:51" ht="14.45" customHeight="1" x14ac:dyDescent="0.25">
      <c r="A24" s="294">
        <v>45566</v>
      </c>
      <c r="B24" s="280"/>
      <c r="C24" s="270">
        <v>10</v>
      </c>
      <c r="D24" s="274">
        <v>13</v>
      </c>
      <c r="E24" s="108">
        <v>7.7910000000000004</v>
      </c>
      <c r="F24" s="108">
        <v>10.211</v>
      </c>
      <c r="G24" s="108">
        <v>11.196999999999999</v>
      </c>
      <c r="H24" s="108">
        <v>11.814</v>
      </c>
      <c r="I24" s="108">
        <v>12.321</v>
      </c>
      <c r="J24" s="108">
        <v>27.888000000000002</v>
      </c>
      <c r="K24" s="108">
        <v>9.8109999999999999</v>
      </c>
      <c r="L24" s="108">
        <v>12.086</v>
      </c>
      <c r="M24" s="108">
        <v>7.4509999999999996</v>
      </c>
      <c r="N24" s="108">
        <v>7.1859999999999999</v>
      </c>
      <c r="O24" s="108">
        <v>9.8870000000000005</v>
      </c>
      <c r="P24" s="108">
        <v>9.7439999999999998</v>
      </c>
      <c r="Q24" s="108">
        <v>20.600999999999999</v>
      </c>
      <c r="R24" s="108">
        <v>20.609000000000002</v>
      </c>
      <c r="S24" s="108">
        <v>33.747</v>
      </c>
      <c r="T24" s="108">
        <v>16.123999999999999</v>
      </c>
      <c r="U24" s="108">
        <v>9.9640000000000004</v>
      </c>
      <c r="V24" s="108">
        <v>7.25</v>
      </c>
      <c r="W24" s="108">
        <v>11.935</v>
      </c>
      <c r="X24" s="108">
        <v>10.958</v>
      </c>
      <c r="Y24" s="108">
        <v>5.1539999999999999</v>
      </c>
      <c r="Z24" s="108">
        <v>17.268000000000001</v>
      </c>
      <c r="AA24" s="108">
        <v>23.466000000000001</v>
      </c>
      <c r="AB24" s="108">
        <v>9.5280000000000005</v>
      </c>
      <c r="AC24" s="108">
        <v>9.3469999999999995</v>
      </c>
      <c r="AD24" s="108">
        <v>7.74</v>
      </c>
      <c r="AE24" s="108">
        <v>4.4800000000000004</v>
      </c>
      <c r="AF24" s="108">
        <v>6</v>
      </c>
      <c r="AG24" s="108">
        <v>5.7759999999999998</v>
      </c>
      <c r="AH24" s="109">
        <v>10.847</v>
      </c>
      <c r="AI24" s="130"/>
      <c r="AJ24" s="130"/>
      <c r="AK24" s="130"/>
      <c r="AL24" s="130"/>
      <c r="AM24" s="130"/>
      <c r="AN24" s="130"/>
      <c r="AO24" s="130"/>
      <c r="AP24" s="130"/>
      <c r="AQ24" s="130"/>
      <c r="AR24" s="130"/>
      <c r="AS24" s="130"/>
      <c r="AT24" s="130"/>
      <c r="AU24" s="130"/>
      <c r="AV24" s="130"/>
      <c r="AW24" s="130"/>
      <c r="AX24" s="130"/>
      <c r="AY24" s="130"/>
    </row>
    <row r="25" spans="1:51" ht="14.45" customHeight="1" x14ac:dyDescent="0.25">
      <c r="A25" s="294">
        <v>45597</v>
      </c>
      <c r="B25" s="280"/>
      <c r="C25" s="270">
        <v>8</v>
      </c>
      <c r="D25" s="274">
        <v>9</v>
      </c>
      <c r="E25" s="108">
        <v>6.0540000000000003</v>
      </c>
      <c r="F25" s="108">
        <v>6.9290000000000003</v>
      </c>
      <c r="G25" s="108">
        <v>8.077</v>
      </c>
      <c r="H25" s="108">
        <v>8.3989999999999991</v>
      </c>
      <c r="I25" s="108">
        <v>7.7389999999999999</v>
      </c>
      <c r="J25" s="108">
        <v>12.026</v>
      </c>
      <c r="K25" s="108">
        <v>8.2089999999999996</v>
      </c>
      <c r="L25" s="108">
        <v>7.2619999999999996</v>
      </c>
      <c r="M25" s="108">
        <v>5.7629999999999999</v>
      </c>
      <c r="N25" s="108">
        <v>6.12</v>
      </c>
      <c r="O25" s="108">
        <v>5.93</v>
      </c>
      <c r="P25" s="108">
        <v>6.0819999999999999</v>
      </c>
      <c r="Q25" s="108">
        <v>11.233000000000001</v>
      </c>
      <c r="R25" s="108">
        <v>13.510999999999999</v>
      </c>
      <c r="S25" s="108">
        <v>13.430999999999999</v>
      </c>
      <c r="T25" s="108">
        <v>8.3179999999999996</v>
      </c>
      <c r="U25" s="108">
        <v>8.4220000000000006</v>
      </c>
      <c r="V25" s="108">
        <v>6.5419999999999998</v>
      </c>
      <c r="W25" s="108">
        <v>8.5459999999999994</v>
      </c>
      <c r="X25" s="108">
        <v>7.7160000000000002</v>
      </c>
      <c r="Y25" s="108">
        <v>4.5110000000000001</v>
      </c>
      <c r="Z25" s="108">
        <v>8.6809999999999992</v>
      </c>
      <c r="AA25" s="108">
        <v>10.803000000000001</v>
      </c>
      <c r="AB25" s="108">
        <v>6.91</v>
      </c>
      <c r="AC25" s="108">
        <v>6.1029999999999998</v>
      </c>
      <c r="AD25" s="108">
        <v>5.944</v>
      </c>
      <c r="AE25" s="108">
        <v>4.0549999999999997</v>
      </c>
      <c r="AF25" s="108">
        <v>5.3179999999999996</v>
      </c>
      <c r="AG25" s="108">
        <v>6.25</v>
      </c>
      <c r="AH25" s="109">
        <v>6.7809999999999997</v>
      </c>
      <c r="AI25" s="130"/>
      <c r="AJ25" s="130"/>
      <c r="AK25" s="130"/>
      <c r="AL25" s="130"/>
      <c r="AM25" s="130"/>
      <c r="AN25" s="130"/>
      <c r="AO25" s="130"/>
      <c r="AP25" s="130"/>
      <c r="AQ25" s="130"/>
      <c r="AR25" s="130"/>
      <c r="AS25" s="130"/>
      <c r="AT25" s="130"/>
      <c r="AU25" s="130"/>
      <c r="AV25" s="130"/>
      <c r="AW25" s="130"/>
      <c r="AX25" s="130"/>
      <c r="AY25" s="130"/>
    </row>
    <row r="26" spans="1:51" ht="14.45" customHeight="1" x14ac:dyDescent="0.25">
      <c r="A26" s="294">
        <v>45627</v>
      </c>
      <c r="B26" s="280"/>
      <c r="C26" s="270">
        <v>7</v>
      </c>
      <c r="D26" s="274">
        <v>7</v>
      </c>
      <c r="E26" s="108">
        <v>5.3289999999999997</v>
      </c>
      <c r="F26" s="108">
        <v>5.9930000000000003</v>
      </c>
      <c r="G26" s="108">
        <v>5.8339999999999996</v>
      </c>
      <c r="H26" s="108">
        <v>6.9960000000000004</v>
      </c>
      <c r="I26" s="108">
        <v>5.8419999999999996</v>
      </c>
      <c r="J26" s="108">
        <v>7.62</v>
      </c>
      <c r="K26" s="108">
        <v>6.8959999999999999</v>
      </c>
      <c r="L26" s="108">
        <v>6.0259999999999998</v>
      </c>
      <c r="M26" s="108">
        <v>4.8520000000000003</v>
      </c>
      <c r="N26" s="108">
        <v>5.2809999999999997</v>
      </c>
      <c r="O26" s="108">
        <v>4.5659999999999998</v>
      </c>
      <c r="P26" s="108">
        <v>5.2160000000000002</v>
      </c>
      <c r="Q26" s="108">
        <v>7.3079999999999998</v>
      </c>
      <c r="R26" s="108">
        <v>8.2379999999999995</v>
      </c>
      <c r="S26" s="108">
        <v>7.806</v>
      </c>
      <c r="T26" s="108">
        <v>6.5449999999999999</v>
      </c>
      <c r="U26" s="108">
        <v>6.7160000000000002</v>
      </c>
      <c r="V26" s="108">
        <v>5.024</v>
      </c>
      <c r="W26" s="108">
        <v>5.6909999999999998</v>
      </c>
      <c r="X26" s="108">
        <v>6.0359999999999996</v>
      </c>
      <c r="Y26" s="108">
        <v>4.3890000000000002</v>
      </c>
      <c r="Z26" s="108">
        <v>6.0170000000000003</v>
      </c>
      <c r="AA26" s="108">
        <v>7.1630000000000003</v>
      </c>
      <c r="AB26" s="108">
        <v>5.6470000000000002</v>
      </c>
      <c r="AC26" s="108">
        <v>5.101</v>
      </c>
      <c r="AD26" s="108">
        <v>5.5110000000000001</v>
      </c>
      <c r="AE26" s="108">
        <v>3.3079999999999998</v>
      </c>
      <c r="AF26" s="108">
        <v>5.0529999999999999</v>
      </c>
      <c r="AG26" s="108">
        <v>5.1959999999999997</v>
      </c>
      <c r="AH26" s="109">
        <v>5.5540000000000003</v>
      </c>
      <c r="AI26" s="130"/>
      <c r="AJ26" s="130"/>
      <c r="AK26" s="130"/>
      <c r="AL26" s="130"/>
      <c r="AM26" s="130"/>
      <c r="AN26" s="130"/>
      <c r="AO26" s="130"/>
      <c r="AP26" s="130"/>
      <c r="AQ26" s="130"/>
      <c r="AR26" s="130"/>
      <c r="AS26" s="130"/>
      <c r="AT26" s="130"/>
      <c r="AU26" s="130"/>
      <c r="AV26" s="130"/>
      <c r="AW26" s="130"/>
      <c r="AX26" s="130"/>
      <c r="AY26" s="130"/>
    </row>
    <row r="27" spans="1:51" ht="15" x14ac:dyDescent="0.25">
      <c r="A27" s="294">
        <v>45658</v>
      </c>
      <c r="B27" s="280"/>
      <c r="C27" s="270">
        <v>6</v>
      </c>
      <c r="D27" s="274">
        <v>6</v>
      </c>
      <c r="E27" s="108">
        <v>4.758</v>
      </c>
      <c r="F27" s="108">
        <v>5.4889999999999999</v>
      </c>
      <c r="G27" s="108">
        <v>5.01</v>
      </c>
      <c r="H27" s="108">
        <v>5.8559999999999999</v>
      </c>
      <c r="I27" s="108">
        <v>4.8010000000000002</v>
      </c>
      <c r="J27" s="108">
        <v>6.2039999999999997</v>
      </c>
      <c r="K27" s="108">
        <v>5.4829999999999997</v>
      </c>
      <c r="L27" s="108">
        <v>5.5419999999999998</v>
      </c>
      <c r="M27" s="108">
        <v>4.4109999999999996</v>
      </c>
      <c r="N27" s="108">
        <v>4.8040000000000003</v>
      </c>
      <c r="O27" s="108">
        <v>3.9340000000000002</v>
      </c>
      <c r="P27" s="108">
        <v>4.5060000000000002</v>
      </c>
      <c r="Q27" s="108">
        <v>6.2809999999999997</v>
      </c>
      <c r="R27" s="108">
        <v>6.5670000000000002</v>
      </c>
      <c r="S27" s="108">
        <v>5.9009999999999998</v>
      </c>
      <c r="T27" s="108">
        <v>5.3769999999999998</v>
      </c>
      <c r="U27" s="108">
        <v>5.4630000000000001</v>
      </c>
      <c r="V27" s="108">
        <v>4.3449999999999998</v>
      </c>
      <c r="W27" s="108">
        <v>4.6680000000000001</v>
      </c>
      <c r="X27" s="108">
        <v>5.5730000000000004</v>
      </c>
      <c r="Y27" s="108">
        <v>4.0010000000000003</v>
      </c>
      <c r="Z27" s="108">
        <v>5.0599999999999996</v>
      </c>
      <c r="AA27" s="108">
        <v>6.1029999999999998</v>
      </c>
      <c r="AB27" s="108">
        <v>4.7889999999999997</v>
      </c>
      <c r="AC27" s="108">
        <v>4.6189999999999998</v>
      </c>
      <c r="AD27" s="108">
        <v>4.8150000000000004</v>
      </c>
      <c r="AE27" s="108">
        <v>2.9460000000000002</v>
      </c>
      <c r="AF27" s="108">
        <v>4.6909999999999998</v>
      </c>
      <c r="AG27" s="108">
        <v>4.2430000000000003</v>
      </c>
      <c r="AH27" s="109">
        <v>4.8499999999999996</v>
      </c>
      <c r="AI27" s="130"/>
      <c r="AJ27" s="130"/>
      <c r="AK27" s="130"/>
      <c r="AL27" s="130"/>
      <c r="AM27" s="130"/>
      <c r="AN27" s="130"/>
      <c r="AO27" s="130"/>
      <c r="AP27" s="130"/>
      <c r="AQ27" s="130"/>
      <c r="AR27" s="130"/>
      <c r="AS27" s="130"/>
      <c r="AT27" s="130"/>
      <c r="AU27" s="130"/>
      <c r="AV27" s="130"/>
      <c r="AW27" s="130"/>
      <c r="AX27" s="130"/>
      <c r="AY27" s="130"/>
    </row>
    <row r="28" spans="1:51" ht="14.45" customHeight="1" x14ac:dyDescent="0.25">
      <c r="A28" s="294">
        <v>45689</v>
      </c>
      <c r="B28" s="280"/>
      <c r="C28" s="270">
        <v>5</v>
      </c>
      <c r="D28" s="274">
        <v>5</v>
      </c>
      <c r="E28" s="108">
        <v>3.9319999999999999</v>
      </c>
      <c r="F28" s="108">
        <v>4.5309999999999997</v>
      </c>
      <c r="G28" s="108">
        <v>5.6719999999999997</v>
      </c>
      <c r="H28" s="108">
        <v>6.2140000000000004</v>
      </c>
      <c r="I28" s="108">
        <v>3.91</v>
      </c>
      <c r="J28" s="108">
        <v>5.0110000000000001</v>
      </c>
      <c r="K28" s="108">
        <v>4.867</v>
      </c>
      <c r="L28" s="108">
        <v>5.03</v>
      </c>
      <c r="M28" s="108">
        <v>3.6179999999999999</v>
      </c>
      <c r="N28" s="108">
        <v>4.1440000000000001</v>
      </c>
      <c r="O28" s="108">
        <v>3.7010000000000001</v>
      </c>
      <c r="P28" s="108">
        <v>3.8650000000000002</v>
      </c>
      <c r="Q28" s="108">
        <v>5.2359999999999998</v>
      </c>
      <c r="R28" s="108">
        <v>5.28</v>
      </c>
      <c r="S28" s="108">
        <v>5.7119999999999997</v>
      </c>
      <c r="T28" s="108">
        <v>4.234</v>
      </c>
      <c r="U28" s="108">
        <v>4.7830000000000004</v>
      </c>
      <c r="V28" s="108">
        <v>3.5680000000000001</v>
      </c>
      <c r="W28" s="108">
        <v>3.8180000000000001</v>
      </c>
      <c r="X28" s="108">
        <v>4.2389999999999999</v>
      </c>
      <c r="Y28" s="108">
        <v>3.488</v>
      </c>
      <c r="Z28" s="108">
        <v>4.8929999999999998</v>
      </c>
      <c r="AA28" s="108">
        <v>7.0750000000000002</v>
      </c>
      <c r="AB28" s="108">
        <v>5.4560000000000004</v>
      </c>
      <c r="AC28" s="108">
        <v>4.55</v>
      </c>
      <c r="AD28" s="108">
        <v>4.3899999999999997</v>
      </c>
      <c r="AE28" s="108">
        <v>2.4420000000000002</v>
      </c>
      <c r="AF28" s="108">
        <v>4.0090000000000003</v>
      </c>
      <c r="AG28" s="108">
        <v>3.964</v>
      </c>
      <c r="AH28" s="109">
        <v>4.2809999999999997</v>
      </c>
      <c r="AI28" s="130"/>
      <c r="AJ28" s="130"/>
      <c r="AK28" s="130"/>
      <c r="AL28" s="130"/>
      <c r="AM28" s="130"/>
      <c r="AN28" s="130"/>
      <c r="AO28" s="130"/>
      <c r="AP28" s="130"/>
      <c r="AQ28" s="130"/>
      <c r="AR28" s="130"/>
      <c r="AS28" s="130"/>
      <c r="AT28" s="130"/>
      <c r="AU28" s="130"/>
      <c r="AV28" s="130"/>
      <c r="AW28" s="130"/>
      <c r="AX28" s="130"/>
      <c r="AY28" s="130"/>
    </row>
    <row r="29" spans="1:51" ht="14.45" customHeight="1" x14ac:dyDescent="0.25">
      <c r="A29" s="294">
        <v>45717</v>
      </c>
      <c r="B29" s="280"/>
      <c r="C29" s="270">
        <v>8</v>
      </c>
      <c r="D29" s="274">
        <v>10</v>
      </c>
      <c r="E29" s="108">
        <v>6.298</v>
      </c>
      <c r="F29" s="108">
        <v>8.7629999999999999</v>
      </c>
      <c r="G29" s="108">
        <v>10.653</v>
      </c>
      <c r="H29" s="108">
        <v>7.07</v>
      </c>
      <c r="I29" s="108">
        <v>12.935</v>
      </c>
      <c r="J29" s="108">
        <v>7.9690000000000003</v>
      </c>
      <c r="K29" s="108">
        <v>7.9560000000000004</v>
      </c>
      <c r="L29" s="108">
        <v>6.3289999999999997</v>
      </c>
      <c r="M29" s="108">
        <v>6.8979999999999997</v>
      </c>
      <c r="N29" s="108">
        <v>5.3609999999999998</v>
      </c>
      <c r="O29" s="108">
        <v>5.6040000000000001</v>
      </c>
      <c r="P29" s="108">
        <v>12.151999999999999</v>
      </c>
      <c r="Q29" s="108">
        <v>9.1219999999999999</v>
      </c>
      <c r="R29" s="108">
        <v>6.8170000000000002</v>
      </c>
      <c r="S29" s="108">
        <v>17.02</v>
      </c>
      <c r="T29" s="108">
        <v>5.3730000000000002</v>
      </c>
      <c r="U29" s="108">
        <v>8.2129999999999992</v>
      </c>
      <c r="V29" s="108">
        <v>3.9860000000000002</v>
      </c>
      <c r="W29" s="108">
        <v>5.8840000000000003</v>
      </c>
      <c r="X29" s="108">
        <v>8.3460000000000001</v>
      </c>
      <c r="Y29" s="108">
        <v>4.8609999999999998</v>
      </c>
      <c r="Z29" s="108">
        <v>7.5970000000000004</v>
      </c>
      <c r="AA29" s="108">
        <v>13.000999999999999</v>
      </c>
      <c r="AB29" s="108">
        <v>8.1259999999999994</v>
      </c>
      <c r="AC29" s="108">
        <v>11.702999999999999</v>
      </c>
      <c r="AD29" s="108">
        <v>5.1139999999999999</v>
      </c>
      <c r="AE29" s="108">
        <v>3.1579999999999999</v>
      </c>
      <c r="AF29" s="108">
        <v>5.6980000000000004</v>
      </c>
      <c r="AG29" s="108">
        <v>4.1829999999999998</v>
      </c>
      <c r="AH29" s="109">
        <v>6.0049999999999999</v>
      </c>
      <c r="AI29" s="130"/>
      <c r="AJ29" s="130"/>
      <c r="AK29" s="130"/>
      <c r="AL29" s="130"/>
      <c r="AM29" s="130"/>
      <c r="AN29" s="130"/>
      <c r="AO29" s="130"/>
      <c r="AP29" s="130"/>
      <c r="AQ29" s="130"/>
      <c r="AR29" s="130"/>
      <c r="AS29" s="130"/>
      <c r="AT29" s="130"/>
      <c r="AU29" s="130"/>
      <c r="AV29" s="130"/>
      <c r="AW29" s="130"/>
      <c r="AX29" s="130"/>
      <c r="AY29" s="130"/>
    </row>
    <row r="30" spans="1:51" ht="14.45" customHeight="1" x14ac:dyDescent="0.25">
      <c r="A30" s="294">
        <v>45748</v>
      </c>
      <c r="B30" s="280"/>
      <c r="C30" s="270">
        <v>20</v>
      </c>
      <c r="D30" s="274">
        <v>23</v>
      </c>
      <c r="E30" s="108">
        <v>17.364999999999998</v>
      </c>
      <c r="F30" s="108">
        <v>27.137</v>
      </c>
      <c r="G30" s="108">
        <v>18.335999999999999</v>
      </c>
      <c r="H30" s="108">
        <v>18.058</v>
      </c>
      <c r="I30" s="108">
        <v>25.277000000000001</v>
      </c>
      <c r="J30" s="108">
        <v>14.779</v>
      </c>
      <c r="K30" s="108">
        <v>16.050999999999998</v>
      </c>
      <c r="L30" s="108">
        <v>26.478999999999999</v>
      </c>
      <c r="M30" s="108">
        <v>28.459</v>
      </c>
      <c r="N30" s="108">
        <v>16.088000000000001</v>
      </c>
      <c r="O30" s="108">
        <v>16.195</v>
      </c>
      <c r="P30" s="108">
        <v>37.692</v>
      </c>
      <c r="Q30" s="108">
        <v>30.489000000000001</v>
      </c>
      <c r="R30" s="108">
        <v>26.302</v>
      </c>
      <c r="S30" s="108">
        <v>27.009</v>
      </c>
      <c r="T30" s="108">
        <v>14.06</v>
      </c>
      <c r="U30" s="108">
        <v>16.742999999999999</v>
      </c>
      <c r="V30" s="108">
        <v>13.6</v>
      </c>
      <c r="W30" s="108">
        <v>14.673</v>
      </c>
      <c r="X30" s="108">
        <v>33.537999999999997</v>
      </c>
      <c r="Y30" s="108">
        <v>9.4420000000000002</v>
      </c>
      <c r="Z30" s="108">
        <v>20.992000000000001</v>
      </c>
      <c r="AA30" s="108">
        <v>18.326000000000001</v>
      </c>
      <c r="AB30" s="108">
        <v>17.702999999999999</v>
      </c>
      <c r="AC30" s="108">
        <v>26.062999999999999</v>
      </c>
      <c r="AD30" s="108">
        <v>13.038</v>
      </c>
      <c r="AE30" s="108">
        <v>18.762</v>
      </c>
      <c r="AF30" s="108">
        <v>13.08</v>
      </c>
      <c r="AG30" s="108">
        <v>8.5210000000000008</v>
      </c>
      <c r="AH30" s="109">
        <v>30.495000000000001</v>
      </c>
      <c r="AI30" s="130"/>
      <c r="AJ30" s="130"/>
      <c r="AK30" s="130"/>
      <c r="AL30" s="130"/>
      <c r="AM30" s="130"/>
      <c r="AN30" s="130"/>
      <c r="AO30" s="130"/>
      <c r="AP30" s="130"/>
      <c r="AQ30" s="130"/>
      <c r="AR30" s="130"/>
      <c r="AS30" s="130"/>
      <c r="AT30" s="130"/>
      <c r="AU30" s="130"/>
      <c r="AV30" s="130"/>
      <c r="AW30" s="130"/>
      <c r="AX30" s="130"/>
      <c r="AY30" s="130"/>
    </row>
    <row r="31" spans="1:51" ht="14.45" customHeight="1" x14ac:dyDescent="0.25">
      <c r="A31" s="294">
        <v>45778</v>
      </c>
      <c r="B31" s="280"/>
      <c r="C31" s="270">
        <v>56</v>
      </c>
      <c r="D31" s="274">
        <v>68</v>
      </c>
      <c r="E31" s="108">
        <v>91.087000000000003</v>
      </c>
      <c r="F31" s="108">
        <v>73.724000000000004</v>
      </c>
      <c r="G31" s="108">
        <v>55.814999999999998</v>
      </c>
      <c r="H31" s="108">
        <v>66.972999999999999</v>
      </c>
      <c r="I31" s="108">
        <v>93.1</v>
      </c>
      <c r="J31" s="108">
        <v>64.603999999999999</v>
      </c>
      <c r="K31" s="108">
        <v>66.637</v>
      </c>
      <c r="L31" s="108">
        <v>64.837000000000003</v>
      </c>
      <c r="M31" s="108">
        <v>109.378</v>
      </c>
      <c r="N31" s="108">
        <v>27.375</v>
      </c>
      <c r="O31" s="108">
        <v>61.372</v>
      </c>
      <c r="P31" s="108">
        <v>85.823999999999998</v>
      </c>
      <c r="Q31" s="108">
        <v>114.232</v>
      </c>
      <c r="R31" s="108">
        <v>66.814999999999998</v>
      </c>
      <c r="S31" s="108">
        <v>78.283000000000001</v>
      </c>
      <c r="T31" s="108">
        <v>76.902000000000001</v>
      </c>
      <c r="U31" s="108">
        <v>95.042000000000002</v>
      </c>
      <c r="V31" s="108">
        <v>48.158999999999999</v>
      </c>
      <c r="W31" s="108">
        <v>53.530999999999999</v>
      </c>
      <c r="X31" s="108">
        <v>64.37</v>
      </c>
      <c r="Y31" s="108">
        <v>41.518000000000001</v>
      </c>
      <c r="Z31" s="108">
        <v>63.018999999999998</v>
      </c>
      <c r="AA31" s="108">
        <v>50.457999999999998</v>
      </c>
      <c r="AB31" s="108">
        <v>51.953000000000003</v>
      </c>
      <c r="AC31" s="108">
        <v>61.734000000000002</v>
      </c>
      <c r="AD31" s="108">
        <v>35.912999999999997</v>
      </c>
      <c r="AE31" s="108">
        <v>57.698</v>
      </c>
      <c r="AF31" s="108">
        <v>62.411999999999999</v>
      </c>
      <c r="AG31" s="108">
        <v>46.866</v>
      </c>
      <c r="AH31" s="109">
        <v>83.099000000000004</v>
      </c>
      <c r="AI31" s="130"/>
      <c r="AJ31" s="130"/>
      <c r="AK31" s="130"/>
      <c r="AL31" s="130"/>
      <c r="AM31" s="130"/>
      <c r="AN31" s="130"/>
      <c r="AO31" s="130"/>
      <c r="AP31" s="130"/>
      <c r="AQ31" s="130"/>
      <c r="AR31" s="130"/>
      <c r="AS31" s="130"/>
      <c r="AT31" s="130"/>
      <c r="AU31" s="130"/>
      <c r="AV31" s="130"/>
      <c r="AW31" s="130"/>
      <c r="AX31" s="130"/>
      <c r="AY31" s="130"/>
    </row>
    <row r="32" spans="1:51" ht="14.45" customHeight="1" x14ac:dyDescent="0.25">
      <c r="A32" s="294">
        <v>45809</v>
      </c>
      <c r="B32" s="280"/>
      <c r="C32" s="270">
        <v>40</v>
      </c>
      <c r="D32" s="274">
        <v>62</v>
      </c>
      <c r="E32" s="108">
        <v>107.29</v>
      </c>
      <c r="F32" s="108">
        <v>66.748000000000005</v>
      </c>
      <c r="G32" s="108">
        <v>125.54300000000001</v>
      </c>
      <c r="H32" s="108">
        <v>33.304000000000002</v>
      </c>
      <c r="I32" s="108">
        <v>119.658</v>
      </c>
      <c r="J32" s="108">
        <v>56.603999999999999</v>
      </c>
      <c r="K32" s="108">
        <v>104.158</v>
      </c>
      <c r="L32" s="108">
        <v>30.181999999999999</v>
      </c>
      <c r="M32" s="108">
        <v>65.631</v>
      </c>
      <c r="N32" s="108">
        <v>11.891</v>
      </c>
      <c r="O32" s="108">
        <v>41.122</v>
      </c>
      <c r="P32" s="108">
        <v>48.787999999999997</v>
      </c>
      <c r="Q32" s="108">
        <v>109.26300000000001</v>
      </c>
      <c r="R32" s="108">
        <v>34.088999999999999</v>
      </c>
      <c r="S32" s="108">
        <v>57.89</v>
      </c>
      <c r="T32" s="108">
        <v>100.02800000000001</v>
      </c>
      <c r="U32" s="108">
        <v>48.901000000000003</v>
      </c>
      <c r="V32" s="108">
        <v>63.665999999999997</v>
      </c>
      <c r="W32" s="108">
        <v>95.296000000000006</v>
      </c>
      <c r="X32" s="108">
        <v>29.727</v>
      </c>
      <c r="Y32" s="108">
        <v>32.308</v>
      </c>
      <c r="Z32" s="108">
        <v>75.763000000000005</v>
      </c>
      <c r="AA32" s="108">
        <v>92.492999999999995</v>
      </c>
      <c r="AB32" s="108">
        <v>76.995999999999995</v>
      </c>
      <c r="AC32" s="108">
        <v>78.081999999999994</v>
      </c>
      <c r="AD32" s="108">
        <v>11.975</v>
      </c>
      <c r="AE32" s="108">
        <v>127.254</v>
      </c>
      <c r="AF32" s="108">
        <v>38.628999999999998</v>
      </c>
      <c r="AG32" s="108">
        <v>76.605999999999995</v>
      </c>
      <c r="AH32" s="109">
        <v>48.207999999999998</v>
      </c>
      <c r="AI32" s="130"/>
      <c r="AJ32" s="130"/>
      <c r="AK32" s="130"/>
      <c r="AL32" s="130"/>
      <c r="AM32" s="130"/>
      <c r="AN32" s="130"/>
      <c r="AO32" s="130"/>
      <c r="AP32" s="130"/>
      <c r="AQ32" s="130"/>
      <c r="AR32" s="130"/>
      <c r="AS32" s="130"/>
      <c r="AT32" s="130"/>
      <c r="AU32" s="130"/>
      <c r="AV32" s="130"/>
      <c r="AW32" s="130"/>
      <c r="AX32" s="130"/>
      <c r="AY32" s="130"/>
    </row>
    <row r="33" spans="1:51" ht="14.45" customHeight="1" x14ac:dyDescent="0.25">
      <c r="A33" s="294">
        <v>45839</v>
      </c>
      <c r="B33" s="280"/>
      <c r="C33" s="270">
        <v>13</v>
      </c>
      <c r="D33" s="274">
        <v>21</v>
      </c>
      <c r="E33" s="108">
        <v>36.756999999999998</v>
      </c>
      <c r="F33" s="108">
        <v>15.305</v>
      </c>
      <c r="G33" s="108">
        <v>80.013000000000005</v>
      </c>
      <c r="H33" s="108">
        <v>13.090999999999999</v>
      </c>
      <c r="I33" s="108">
        <v>33.573</v>
      </c>
      <c r="J33" s="108">
        <v>25.584</v>
      </c>
      <c r="K33" s="108">
        <v>71.683000000000007</v>
      </c>
      <c r="L33" s="108">
        <v>9.11</v>
      </c>
      <c r="M33" s="108">
        <v>19.495000000000001</v>
      </c>
      <c r="N33" s="108">
        <v>5.694</v>
      </c>
      <c r="O33" s="108">
        <v>11.943</v>
      </c>
      <c r="P33" s="108">
        <v>16.550999999999998</v>
      </c>
      <c r="Q33" s="108">
        <v>38.329000000000001</v>
      </c>
      <c r="R33" s="108">
        <v>15.01</v>
      </c>
      <c r="S33" s="108">
        <v>18.651</v>
      </c>
      <c r="T33" s="108">
        <v>32.639000000000003</v>
      </c>
      <c r="U33" s="108">
        <v>16.074999999999999</v>
      </c>
      <c r="V33" s="108">
        <v>15.388999999999999</v>
      </c>
      <c r="W33" s="108">
        <v>29.437000000000001</v>
      </c>
      <c r="X33" s="108">
        <v>12.116</v>
      </c>
      <c r="Y33" s="108">
        <v>11.228999999999999</v>
      </c>
      <c r="Z33" s="108">
        <v>17.803999999999998</v>
      </c>
      <c r="AA33" s="108">
        <v>23.498000000000001</v>
      </c>
      <c r="AB33" s="108">
        <v>16.169</v>
      </c>
      <c r="AC33" s="108">
        <v>19.027999999999999</v>
      </c>
      <c r="AD33" s="108">
        <v>5.52</v>
      </c>
      <c r="AE33" s="108">
        <v>50.006999999999998</v>
      </c>
      <c r="AF33" s="108">
        <v>11.365</v>
      </c>
      <c r="AG33" s="108">
        <v>28.085000000000001</v>
      </c>
      <c r="AH33" s="109">
        <v>19.224</v>
      </c>
      <c r="AI33" s="130"/>
      <c r="AJ33" s="130"/>
      <c r="AK33" s="130"/>
      <c r="AL33" s="130"/>
      <c r="AM33" s="130"/>
      <c r="AN33" s="130"/>
      <c r="AO33" s="130"/>
      <c r="AP33" s="130"/>
      <c r="AQ33" s="130"/>
      <c r="AR33" s="130"/>
      <c r="AS33" s="130"/>
      <c r="AT33" s="130"/>
      <c r="AU33" s="130"/>
      <c r="AV33" s="130"/>
      <c r="AW33" s="130"/>
      <c r="AX33" s="130"/>
      <c r="AY33" s="130"/>
    </row>
    <row r="34" spans="1:51" ht="14.45" customHeight="1" x14ac:dyDescent="0.25">
      <c r="A34" s="294">
        <v>45870</v>
      </c>
      <c r="B34" s="279"/>
      <c r="C34" s="269">
        <v>12</v>
      </c>
      <c r="D34" s="274">
        <v>15</v>
      </c>
      <c r="E34" s="108">
        <v>16.489999999999998</v>
      </c>
      <c r="F34" s="108">
        <v>9.5109999999999992</v>
      </c>
      <c r="G34" s="108">
        <v>23.300999999999998</v>
      </c>
      <c r="H34" s="108">
        <v>7.9779999999999998</v>
      </c>
      <c r="I34" s="108">
        <v>24.847999999999999</v>
      </c>
      <c r="J34" s="108">
        <v>12.897</v>
      </c>
      <c r="K34" s="108">
        <v>44.63</v>
      </c>
      <c r="L34" s="108">
        <v>7.3719999999999999</v>
      </c>
      <c r="M34" s="108">
        <v>21.670999999999999</v>
      </c>
      <c r="N34" s="108">
        <v>4.8570000000000002</v>
      </c>
      <c r="O34" s="108">
        <v>9.718</v>
      </c>
      <c r="P34" s="108">
        <v>7.6669999999999998</v>
      </c>
      <c r="Q34" s="108">
        <v>19.942</v>
      </c>
      <c r="R34" s="108">
        <v>11.935</v>
      </c>
      <c r="S34" s="108">
        <v>28.901</v>
      </c>
      <c r="T34" s="108">
        <v>14.02</v>
      </c>
      <c r="U34" s="108">
        <v>7.2309999999999999</v>
      </c>
      <c r="V34" s="108">
        <v>12.036</v>
      </c>
      <c r="W34" s="108">
        <v>11.561</v>
      </c>
      <c r="X34" s="108">
        <v>7.2859999999999996</v>
      </c>
      <c r="Y34" s="108">
        <v>10.276999999999999</v>
      </c>
      <c r="Z34" s="108">
        <v>12.179</v>
      </c>
      <c r="AA34" s="108">
        <v>11.355</v>
      </c>
      <c r="AB34" s="108">
        <v>12.647</v>
      </c>
      <c r="AC34" s="108">
        <v>11.212999999999999</v>
      </c>
      <c r="AD34" s="108">
        <v>4.2779999999999996</v>
      </c>
      <c r="AE34" s="108">
        <v>12.118</v>
      </c>
      <c r="AF34" s="108">
        <v>7.2089999999999996</v>
      </c>
      <c r="AG34" s="108">
        <v>12.42</v>
      </c>
      <c r="AH34" s="109">
        <v>16.241</v>
      </c>
      <c r="AI34" s="130"/>
      <c r="AJ34" s="130"/>
      <c r="AK34" s="130"/>
      <c r="AL34" s="130"/>
      <c r="AM34" s="130"/>
      <c r="AN34" s="130"/>
      <c r="AO34" s="130"/>
      <c r="AP34" s="130"/>
      <c r="AQ34" s="130"/>
      <c r="AR34" s="130"/>
      <c r="AS34" s="130"/>
      <c r="AT34" s="130"/>
      <c r="AU34" s="130"/>
      <c r="AV34" s="130"/>
      <c r="AW34" s="130"/>
      <c r="AX34" s="130"/>
      <c r="AY34" s="130"/>
    </row>
    <row r="35" spans="1:51" ht="14.45" customHeight="1" x14ac:dyDescent="0.25">
      <c r="A35" s="294">
        <v>45901</v>
      </c>
      <c r="B35" s="279"/>
      <c r="C35" s="269">
        <v>11</v>
      </c>
      <c r="D35" s="274">
        <v>16</v>
      </c>
      <c r="E35" s="108">
        <v>17.77</v>
      </c>
      <c r="F35" s="108">
        <v>14.663</v>
      </c>
      <c r="G35" s="108">
        <v>13.747999999999999</v>
      </c>
      <c r="H35" s="108">
        <v>8.1170000000000009</v>
      </c>
      <c r="I35" s="108">
        <v>24.87</v>
      </c>
      <c r="J35" s="108">
        <v>10.531000000000001</v>
      </c>
      <c r="K35" s="108">
        <v>27.077999999999999</v>
      </c>
      <c r="L35" s="108">
        <v>6.9779999999999998</v>
      </c>
      <c r="M35" s="108">
        <v>9.7119999999999997</v>
      </c>
      <c r="N35" s="108">
        <v>9.5150000000000006</v>
      </c>
      <c r="O35" s="108">
        <v>19.949000000000002</v>
      </c>
      <c r="P35" s="108">
        <v>17.13</v>
      </c>
      <c r="Q35" s="108">
        <v>12.079000000000001</v>
      </c>
      <c r="R35" s="108">
        <v>12.423</v>
      </c>
      <c r="S35" s="108">
        <v>17.834</v>
      </c>
      <c r="T35" s="108">
        <v>13.303000000000001</v>
      </c>
      <c r="U35" s="108">
        <v>6.8120000000000003</v>
      </c>
      <c r="V35" s="108">
        <v>9.25</v>
      </c>
      <c r="W35" s="108">
        <v>8.4179999999999993</v>
      </c>
      <c r="X35" s="108">
        <v>5.8380000000000001</v>
      </c>
      <c r="Y35" s="108">
        <v>28.327999999999999</v>
      </c>
      <c r="Z35" s="108">
        <v>14.444000000000001</v>
      </c>
      <c r="AA35" s="108">
        <v>9.0470000000000006</v>
      </c>
      <c r="AB35" s="108">
        <v>10.111000000000001</v>
      </c>
      <c r="AC35" s="108">
        <v>6.79</v>
      </c>
      <c r="AD35" s="108">
        <v>3.69</v>
      </c>
      <c r="AE35" s="108">
        <v>6.8520000000000003</v>
      </c>
      <c r="AF35" s="108">
        <v>5.9279999999999999</v>
      </c>
      <c r="AG35" s="108">
        <v>26.696999999999999</v>
      </c>
      <c r="AH35" s="109">
        <v>13.208</v>
      </c>
      <c r="AI35" s="130"/>
      <c r="AJ35" s="130"/>
      <c r="AK35" s="130"/>
      <c r="AL35" s="130"/>
      <c r="AM35" s="130"/>
      <c r="AN35" s="130"/>
      <c r="AO35" s="130"/>
      <c r="AP35" s="130"/>
      <c r="AQ35" s="130"/>
      <c r="AR35" s="130"/>
      <c r="AS35" s="130"/>
      <c r="AT35" s="130"/>
      <c r="AU35" s="130"/>
      <c r="AV35" s="130"/>
      <c r="AW35" s="130"/>
      <c r="AX35" s="130"/>
      <c r="AY35" s="130"/>
    </row>
    <row r="36" spans="1:51" ht="15" x14ac:dyDescent="0.25">
      <c r="A36" s="294">
        <v>45931</v>
      </c>
      <c r="B36" s="279"/>
      <c r="C36" s="269">
        <v>10</v>
      </c>
      <c r="D36" s="276">
        <v>13</v>
      </c>
      <c r="E36" s="108">
        <v>10.207000000000001</v>
      </c>
      <c r="F36" s="108">
        <v>11.417</v>
      </c>
      <c r="G36" s="108">
        <v>11.785</v>
      </c>
      <c r="H36" s="108">
        <v>12.353</v>
      </c>
      <c r="I36" s="108">
        <v>27.843</v>
      </c>
      <c r="J36" s="108">
        <v>9.8580000000000005</v>
      </c>
      <c r="K36" s="108">
        <v>12.06</v>
      </c>
      <c r="L36" s="108">
        <v>7.4089999999999998</v>
      </c>
      <c r="M36" s="108">
        <v>7.1120000000000001</v>
      </c>
      <c r="N36" s="108">
        <v>10.028</v>
      </c>
      <c r="O36" s="108">
        <v>9.6140000000000008</v>
      </c>
      <c r="P36" s="108">
        <v>20.452999999999999</v>
      </c>
      <c r="Q36" s="108">
        <v>20.61</v>
      </c>
      <c r="R36" s="108">
        <v>34.174999999999997</v>
      </c>
      <c r="S36" s="108">
        <v>16.033000000000001</v>
      </c>
      <c r="T36" s="108">
        <v>9.9489999999999998</v>
      </c>
      <c r="U36" s="108">
        <v>7.38</v>
      </c>
      <c r="V36" s="108">
        <v>12.003</v>
      </c>
      <c r="W36" s="108">
        <v>10.875999999999999</v>
      </c>
      <c r="X36" s="108">
        <v>5.117</v>
      </c>
      <c r="Y36" s="108">
        <v>17.164999999999999</v>
      </c>
      <c r="Z36" s="108">
        <v>23.978999999999999</v>
      </c>
      <c r="AA36" s="108">
        <v>9.52</v>
      </c>
      <c r="AB36" s="108">
        <v>9.2729999999999997</v>
      </c>
      <c r="AC36" s="108">
        <v>7.7480000000000002</v>
      </c>
      <c r="AD36" s="108">
        <v>4.5229999999999997</v>
      </c>
      <c r="AE36" s="109">
        <v>5.931</v>
      </c>
      <c r="AF36" s="108">
        <v>5.72</v>
      </c>
      <c r="AG36" s="108">
        <v>10.824999999999999</v>
      </c>
      <c r="AH36" s="108">
        <v>7.8220000000000001</v>
      </c>
      <c r="AI36" s="130"/>
      <c r="AJ36" s="130"/>
      <c r="AK36" s="130"/>
      <c r="AL36" s="130"/>
      <c r="AM36" s="130"/>
      <c r="AN36" s="130"/>
      <c r="AO36" s="130"/>
      <c r="AP36" s="130"/>
      <c r="AQ36" s="130"/>
      <c r="AR36" s="130"/>
      <c r="AS36" s="130"/>
      <c r="AT36" s="130"/>
      <c r="AU36" s="130"/>
      <c r="AV36" s="130"/>
      <c r="AW36" s="130"/>
      <c r="AX36" s="130"/>
      <c r="AY36" s="130"/>
    </row>
    <row r="37" spans="1:51" ht="15" x14ac:dyDescent="0.25">
      <c r="A37" s="294">
        <v>45962</v>
      </c>
      <c r="B37" s="281"/>
      <c r="C37" s="271">
        <v>8</v>
      </c>
      <c r="D37" s="276">
        <v>9</v>
      </c>
      <c r="E37" s="108">
        <v>6.9260000000000002</v>
      </c>
      <c r="F37" s="108">
        <v>8.3390000000000004</v>
      </c>
      <c r="G37" s="108">
        <v>8.3759999999999994</v>
      </c>
      <c r="H37" s="108">
        <v>7.77</v>
      </c>
      <c r="I37" s="108">
        <v>11.997</v>
      </c>
      <c r="J37" s="108">
        <v>8.5280000000000005</v>
      </c>
      <c r="K37" s="108">
        <v>7.2409999999999997</v>
      </c>
      <c r="L37" s="108">
        <v>5.7290000000000001</v>
      </c>
      <c r="M37" s="108">
        <v>6.0540000000000003</v>
      </c>
      <c r="N37" s="108">
        <v>6.0220000000000002</v>
      </c>
      <c r="O37" s="108">
        <v>5.9820000000000002</v>
      </c>
      <c r="P37" s="108">
        <v>11.116</v>
      </c>
      <c r="Q37" s="108">
        <v>13.512</v>
      </c>
      <c r="R37" s="108">
        <v>13.957000000000001</v>
      </c>
      <c r="S37" s="108">
        <v>8.2490000000000006</v>
      </c>
      <c r="T37" s="108">
        <v>8.4090000000000007</v>
      </c>
      <c r="U37" s="108">
        <v>6.6539999999999999</v>
      </c>
      <c r="V37" s="108">
        <v>8.718</v>
      </c>
      <c r="W37" s="108">
        <v>7.6580000000000004</v>
      </c>
      <c r="X37" s="108">
        <v>4.4770000000000003</v>
      </c>
      <c r="Y37" s="108">
        <v>8.6110000000000007</v>
      </c>
      <c r="Z37" s="108">
        <v>10.986000000000001</v>
      </c>
      <c r="AA37" s="108">
        <v>6.9039999999999999</v>
      </c>
      <c r="AB37" s="108">
        <v>6.04</v>
      </c>
      <c r="AC37" s="108">
        <v>5.95</v>
      </c>
      <c r="AD37" s="108">
        <v>4.194</v>
      </c>
      <c r="AE37" s="109">
        <v>5.2560000000000002</v>
      </c>
      <c r="AF37" s="108">
        <v>6.1879999999999997</v>
      </c>
      <c r="AG37" s="108">
        <v>6.7640000000000002</v>
      </c>
      <c r="AH37" s="108">
        <v>6.0090000000000003</v>
      </c>
      <c r="AI37" s="130"/>
      <c r="AJ37" s="130"/>
      <c r="AK37" s="130"/>
      <c r="AL37" s="130"/>
      <c r="AM37" s="130"/>
      <c r="AN37" s="130"/>
      <c r="AO37" s="130"/>
      <c r="AP37" s="130"/>
      <c r="AQ37" s="130"/>
      <c r="AR37" s="130"/>
      <c r="AS37" s="130"/>
      <c r="AT37" s="130"/>
      <c r="AU37" s="130"/>
      <c r="AV37" s="130"/>
      <c r="AW37" s="130"/>
      <c r="AX37" s="130"/>
      <c r="AY37" s="130"/>
    </row>
    <row r="38" spans="1:51" ht="15" x14ac:dyDescent="0.25">
      <c r="A38" s="294">
        <v>45992</v>
      </c>
      <c r="B38" s="281"/>
      <c r="C38" s="271">
        <v>7</v>
      </c>
      <c r="D38" s="276">
        <v>7</v>
      </c>
      <c r="E38" s="108">
        <v>5.99</v>
      </c>
      <c r="F38" s="108">
        <v>5.9420000000000002</v>
      </c>
      <c r="G38" s="108">
        <v>6.9749999999999996</v>
      </c>
      <c r="H38" s="108">
        <v>5.867</v>
      </c>
      <c r="I38" s="108">
        <v>7.5940000000000003</v>
      </c>
      <c r="J38" s="108">
        <v>7.0919999999999996</v>
      </c>
      <c r="K38" s="108">
        <v>6.0060000000000002</v>
      </c>
      <c r="L38" s="108">
        <v>4.8220000000000001</v>
      </c>
      <c r="M38" s="108">
        <v>5.2169999999999996</v>
      </c>
      <c r="N38" s="108">
        <v>4.6379999999999999</v>
      </c>
      <c r="O38" s="108">
        <v>5.1239999999999997</v>
      </c>
      <c r="P38" s="108">
        <v>7.218</v>
      </c>
      <c r="Q38" s="108">
        <v>8.2390000000000008</v>
      </c>
      <c r="R38" s="108">
        <v>8.0649999999999995</v>
      </c>
      <c r="S38" s="108">
        <v>6.4729999999999999</v>
      </c>
      <c r="T38" s="108">
        <v>6.7039999999999997</v>
      </c>
      <c r="U38" s="108">
        <v>5.1289999999999996</v>
      </c>
      <c r="V38" s="108">
        <v>5.75</v>
      </c>
      <c r="W38" s="108">
        <v>5.9870000000000001</v>
      </c>
      <c r="X38" s="108">
        <v>4.3570000000000002</v>
      </c>
      <c r="Y38" s="108">
        <v>5.9560000000000004</v>
      </c>
      <c r="Z38" s="108">
        <v>7.2279999999999998</v>
      </c>
      <c r="AA38" s="108">
        <v>5.641</v>
      </c>
      <c r="AB38" s="108">
        <v>5.0410000000000004</v>
      </c>
      <c r="AC38" s="108">
        <v>5.5170000000000003</v>
      </c>
      <c r="AD38" s="108">
        <v>3.3980000000000001</v>
      </c>
      <c r="AE38" s="109">
        <v>4.9930000000000003</v>
      </c>
      <c r="AF38" s="108">
        <v>5.1390000000000002</v>
      </c>
      <c r="AG38" s="108">
        <v>5.5389999999999997</v>
      </c>
      <c r="AH38" s="108">
        <v>5.2880000000000003</v>
      </c>
      <c r="AI38" s="130"/>
      <c r="AJ38" s="130"/>
      <c r="AK38" s="130"/>
      <c r="AL38" s="130"/>
      <c r="AM38" s="130"/>
      <c r="AN38" s="130"/>
      <c r="AO38" s="130"/>
      <c r="AP38" s="130"/>
      <c r="AQ38" s="130"/>
      <c r="AR38" s="130"/>
      <c r="AS38" s="130"/>
      <c r="AT38" s="130"/>
      <c r="AU38" s="130"/>
      <c r="AV38" s="130"/>
      <c r="AW38" s="130"/>
      <c r="AX38" s="130"/>
      <c r="AY38" s="130"/>
    </row>
    <row r="39" spans="1:51" ht="15" x14ac:dyDescent="0.25">
      <c r="A39" s="294">
        <v>46023</v>
      </c>
      <c r="B39" s="281"/>
      <c r="C39" s="271">
        <v>6</v>
      </c>
      <c r="D39" s="276">
        <v>6</v>
      </c>
      <c r="E39" s="108">
        <v>5.4870000000000001</v>
      </c>
      <c r="F39" s="108">
        <v>5.0830000000000002</v>
      </c>
      <c r="G39" s="108">
        <v>5.8360000000000003</v>
      </c>
      <c r="H39" s="108">
        <v>4.8220000000000001</v>
      </c>
      <c r="I39" s="108">
        <v>6.1790000000000003</v>
      </c>
      <c r="J39" s="108">
        <v>5.6210000000000004</v>
      </c>
      <c r="K39" s="108">
        <v>5.5229999999999997</v>
      </c>
      <c r="L39" s="108">
        <v>4.3840000000000003</v>
      </c>
      <c r="M39" s="108">
        <v>4.7439999999999998</v>
      </c>
      <c r="N39" s="108">
        <v>3.9289999999999998</v>
      </c>
      <c r="O39" s="108">
        <v>4.4240000000000004</v>
      </c>
      <c r="P39" s="108">
        <v>6.1950000000000003</v>
      </c>
      <c r="Q39" s="108">
        <v>6.569</v>
      </c>
      <c r="R39" s="108">
        <v>6.0540000000000003</v>
      </c>
      <c r="S39" s="108">
        <v>5.3120000000000003</v>
      </c>
      <c r="T39" s="108">
        <v>5.4509999999999996</v>
      </c>
      <c r="U39" s="108">
        <v>4.4409999999999998</v>
      </c>
      <c r="V39" s="108">
        <v>4.6890000000000001</v>
      </c>
      <c r="W39" s="108">
        <v>5.5259999999999998</v>
      </c>
      <c r="X39" s="108">
        <v>3.97</v>
      </c>
      <c r="Y39" s="108">
        <v>5.0039999999999996</v>
      </c>
      <c r="Z39" s="108">
        <v>6.0720000000000001</v>
      </c>
      <c r="AA39" s="108">
        <v>4.7839999999999998</v>
      </c>
      <c r="AB39" s="108">
        <v>4.5629999999999997</v>
      </c>
      <c r="AC39" s="108">
        <v>4.8209999999999997</v>
      </c>
      <c r="AD39" s="108">
        <v>3.0209999999999999</v>
      </c>
      <c r="AE39" s="109">
        <v>4.6349999999999998</v>
      </c>
      <c r="AF39" s="108">
        <v>4.194</v>
      </c>
      <c r="AG39" s="108">
        <v>4.8369999999999997</v>
      </c>
      <c r="AH39" s="108">
        <v>4.7089999999999996</v>
      </c>
      <c r="AI39" s="130"/>
      <c r="AJ39" s="130"/>
      <c r="AK39" s="130"/>
      <c r="AL39" s="130"/>
      <c r="AM39" s="130"/>
      <c r="AN39" s="130"/>
      <c r="AO39" s="130"/>
      <c r="AP39" s="130"/>
      <c r="AQ39" s="130"/>
      <c r="AR39" s="130"/>
      <c r="AS39" s="130"/>
      <c r="AT39" s="130"/>
      <c r="AU39" s="130"/>
      <c r="AV39" s="130"/>
      <c r="AW39" s="130"/>
      <c r="AX39" s="130"/>
      <c r="AY39" s="130"/>
    </row>
    <row r="40" spans="1:51" ht="15" x14ac:dyDescent="0.25">
      <c r="A40" s="294">
        <v>46054</v>
      </c>
      <c r="B40" s="281"/>
      <c r="C40" s="271">
        <v>5</v>
      </c>
      <c r="D40" s="276">
        <v>5</v>
      </c>
      <c r="E40" s="108">
        <v>4.5289999999999999</v>
      </c>
      <c r="F40" s="108">
        <v>5.6349999999999998</v>
      </c>
      <c r="G40" s="108">
        <v>6.19</v>
      </c>
      <c r="H40" s="108">
        <v>3.9289999999999998</v>
      </c>
      <c r="I40" s="108">
        <v>4.9909999999999997</v>
      </c>
      <c r="J40" s="108">
        <v>4.9269999999999996</v>
      </c>
      <c r="K40" s="108">
        <v>5.0119999999999996</v>
      </c>
      <c r="L40" s="108">
        <v>3.5960000000000001</v>
      </c>
      <c r="M40" s="108">
        <v>4.0919999999999996</v>
      </c>
      <c r="N40" s="108">
        <v>3.7509999999999999</v>
      </c>
      <c r="O40" s="108">
        <v>3.7959999999999998</v>
      </c>
      <c r="P40" s="108">
        <v>5.165</v>
      </c>
      <c r="Q40" s="108">
        <v>5.2809999999999997</v>
      </c>
      <c r="R40" s="108">
        <v>5.875</v>
      </c>
      <c r="S40" s="108">
        <v>4.1829999999999998</v>
      </c>
      <c r="T40" s="108">
        <v>4.7720000000000002</v>
      </c>
      <c r="U40" s="108">
        <v>3.6480000000000001</v>
      </c>
      <c r="V40" s="108">
        <v>3.8239999999999998</v>
      </c>
      <c r="W40" s="108">
        <v>4.202</v>
      </c>
      <c r="X40" s="108">
        <v>3.4620000000000002</v>
      </c>
      <c r="Y40" s="108">
        <v>4.8360000000000003</v>
      </c>
      <c r="Z40" s="108">
        <v>7.05</v>
      </c>
      <c r="AA40" s="108">
        <v>5.45</v>
      </c>
      <c r="AB40" s="108">
        <v>4.492</v>
      </c>
      <c r="AC40" s="108">
        <v>4.3949999999999996</v>
      </c>
      <c r="AD40" s="108">
        <v>2.5019999999999998</v>
      </c>
      <c r="AE40" s="109">
        <v>3.9609999999999999</v>
      </c>
      <c r="AF40" s="108">
        <v>3.919</v>
      </c>
      <c r="AG40" s="108">
        <v>4.2709999999999999</v>
      </c>
      <c r="AH40" s="108">
        <v>3.89</v>
      </c>
      <c r="AI40" s="130"/>
      <c r="AJ40" s="130"/>
      <c r="AK40" s="130"/>
      <c r="AL40" s="130"/>
      <c r="AM40" s="130"/>
      <c r="AN40" s="130"/>
      <c r="AO40" s="130"/>
      <c r="AP40" s="130"/>
      <c r="AQ40" s="130"/>
      <c r="AR40" s="130"/>
      <c r="AS40" s="130"/>
      <c r="AT40" s="130"/>
      <c r="AU40" s="130"/>
      <c r="AV40" s="130"/>
      <c r="AW40" s="130"/>
      <c r="AX40" s="130"/>
      <c r="AY40" s="130"/>
    </row>
    <row r="41" spans="1:51" ht="15" x14ac:dyDescent="0.25">
      <c r="A41" s="294">
        <v>46082</v>
      </c>
      <c r="B41" s="281"/>
      <c r="C41" s="271">
        <v>8</v>
      </c>
      <c r="D41" s="276">
        <v>10</v>
      </c>
      <c r="E41" s="108">
        <v>8.76</v>
      </c>
      <c r="F41" s="108">
        <v>10.944000000000001</v>
      </c>
      <c r="G41" s="108">
        <v>7.0430000000000001</v>
      </c>
      <c r="H41" s="108">
        <v>12.984999999999999</v>
      </c>
      <c r="I41" s="108">
        <v>7.9340000000000002</v>
      </c>
      <c r="J41" s="108">
        <v>7.9859999999999998</v>
      </c>
      <c r="K41" s="108">
        <v>6.3029999999999999</v>
      </c>
      <c r="L41" s="108">
        <v>6.8579999999999997</v>
      </c>
      <c r="M41" s="108">
        <v>5.2990000000000004</v>
      </c>
      <c r="N41" s="108">
        <v>5.5490000000000004</v>
      </c>
      <c r="O41" s="108">
        <v>12.010999999999999</v>
      </c>
      <c r="P41" s="108">
        <v>9.0109999999999992</v>
      </c>
      <c r="Q41" s="108">
        <v>6.8179999999999996</v>
      </c>
      <c r="R41" s="108">
        <v>17.059000000000001</v>
      </c>
      <c r="S41" s="108">
        <v>5.3010000000000002</v>
      </c>
      <c r="T41" s="108">
        <v>8.1950000000000003</v>
      </c>
      <c r="U41" s="108">
        <v>4.0789999999999997</v>
      </c>
      <c r="V41" s="108">
        <v>5.7809999999999997</v>
      </c>
      <c r="W41" s="108">
        <v>8.2759999999999998</v>
      </c>
      <c r="X41" s="108">
        <v>4.8259999999999996</v>
      </c>
      <c r="Y41" s="108">
        <v>7.524</v>
      </c>
      <c r="Z41" s="108">
        <v>12.397</v>
      </c>
      <c r="AA41" s="108">
        <v>8.1180000000000003</v>
      </c>
      <c r="AB41" s="108">
        <v>11.58</v>
      </c>
      <c r="AC41" s="108">
        <v>5.12</v>
      </c>
      <c r="AD41" s="108">
        <v>3.1909999999999998</v>
      </c>
      <c r="AE41" s="109">
        <v>5.63</v>
      </c>
      <c r="AF41" s="108">
        <v>4.1360000000000001</v>
      </c>
      <c r="AG41" s="108">
        <v>5.9969999999999999</v>
      </c>
      <c r="AH41" s="108">
        <v>6.0970000000000004</v>
      </c>
      <c r="AI41" s="130"/>
      <c r="AJ41" s="130"/>
      <c r="AK41" s="130"/>
      <c r="AL41" s="130"/>
      <c r="AM41" s="130"/>
      <c r="AN41" s="130"/>
      <c r="AO41" s="130"/>
      <c r="AP41" s="130"/>
      <c r="AQ41" s="130"/>
      <c r="AR41" s="130"/>
      <c r="AS41" s="130"/>
      <c r="AT41" s="130"/>
      <c r="AU41" s="130"/>
      <c r="AV41" s="130"/>
      <c r="AW41" s="130"/>
      <c r="AX41" s="130"/>
      <c r="AY41" s="130"/>
    </row>
    <row r="42" spans="1:51" ht="15" x14ac:dyDescent="0.25">
      <c r="A42" s="294">
        <v>46113</v>
      </c>
      <c r="B42" s="281"/>
      <c r="C42" s="271">
        <v>20</v>
      </c>
      <c r="D42" s="276">
        <v>23</v>
      </c>
      <c r="E42" s="108">
        <v>27.126000000000001</v>
      </c>
      <c r="F42" s="108">
        <v>17.565000000000001</v>
      </c>
      <c r="G42" s="108">
        <v>18.024000000000001</v>
      </c>
      <c r="H42" s="108">
        <v>25.335000000000001</v>
      </c>
      <c r="I42" s="108">
        <v>14.73</v>
      </c>
      <c r="J42" s="108">
        <v>15.637</v>
      </c>
      <c r="K42" s="108">
        <v>26.443999999999999</v>
      </c>
      <c r="L42" s="108">
        <v>28.388000000000002</v>
      </c>
      <c r="M42" s="108">
        <v>16.021000000000001</v>
      </c>
      <c r="N42" s="108">
        <v>15.664999999999999</v>
      </c>
      <c r="O42" s="108">
        <v>37.472000000000001</v>
      </c>
      <c r="P42" s="108">
        <v>30.225000000000001</v>
      </c>
      <c r="Q42" s="108">
        <v>26.306999999999999</v>
      </c>
      <c r="R42" s="108">
        <v>25.79</v>
      </c>
      <c r="S42" s="108">
        <v>13.926</v>
      </c>
      <c r="T42" s="108">
        <v>16.722000000000001</v>
      </c>
      <c r="U42" s="108">
        <v>13.808999999999999</v>
      </c>
      <c r="V42" s="108">
        <v>14.481</v>
      </c>
      <c r="W42" s="108">
        <v>33.468000000000004</v>
      </c>
      <c r="X42" s="108">
        <v>9.3989999999999991</v>
      </c>
      <c r="Y42" s="108">
        <v>20.898</v>
      </c>
      <c r="Z42" s="108">
        <v>18.338000000000001</v>
      </c>
      <c r="AA42" s="108">
        <v>17.693000000000001</v>
      </c>
      <c r="AB42" s="108">
        <v>25.937000000000001</v>
      </c>
      <c r="AC42" s="108">
        <v>13.042</v>
      </c>
      <c r="AD42" s="108">
        <v>17.434000000000001</v>
      </c>
      <c r="AE42" s="109">
        <v>12.962</v>
      </c>
      <c r="AF42" s="108">
        <v>8.4499999999999993</v>
      </c>
      <c r="AG42" s="108">
        <v>30.468</v>
      </c>
      <c r="AH42" s="108">
        <v>16.138000000000002</v>
      </c>
      <c r="AI42" s="130"/>
      <c r="AJ42" s="130"/>
      <c r="AK42" s="130"/>
      <c r="AL42" s="130"/>
      <c r="AM42" s="130"/>
      <c r="AN42" s="130"/>
      <c r="AO42" s="130"/>
      <c r="AP42" s="130"/>
      <c r="AQ42" s="130"/>
      <c r="AR42" s="130"/>
      <c r="AS42" s="130"/>
      <c r="AT42" s="130"/>
      <c r="AU42" s="130"/>
      <c r="AV42" s="130"/>
      <c r="AW42" s="130"/>
      <c r="AX42" s="130"/>
      <c r="AY42" s="130"/>
    </row>
    <row r="43" spans="1:51" ht="15" x14ac:dyDescent="0.25">
      <c r="A43" s="294">
        <v>46143</v>
      </c>
      <c r="B43" s="281"/>
      <c r="C43" s="271">
        <v>56</v>
      </c>
      <c r="D43" s="276">
        <v>68</v>
      </c>
      <c r="E43" s="108">
        <v>73.715000000000003</v>
      </c>
      <c r="F43" s="108">
        <v>54.923000000000002</v>
      </c>
      <c r="G43" s="108">
        <v>66.95</v>
      </c>
      <c r="H43" s="108">
        <v>93.141000000000005</v>
      </c>
      <c r="I43" s="108">
        <v>64.545000000000002</v>
      </c>
      <c r="J43" s="108">
        <v>64.647000000000006</v>
      </c>
      <c r="K43" s="108">
        <v>64.817999999999998</v>
      </c>
      <c r="L43" s="108">
        <v>109.31699999999999</v>
      </c>
      <c r="M43" s="108">
        <v>27.324999999999999</v>
      </c>
      <c r="N43" s="108">
        <v>58.801000000000002</v>
      </c>
      <c r="O43" s="108">
        <v>85.63</v>
      </c>
      <c r="P43" s="108">
        <v>114.056</v>
      </c>
      <c r="Q43" s="108">
        <v>66.817999999999998</v>
      </c>
      <c r="R43" s="108">
        <v>77.811000000000007</v>
      </c>
      <c r="S43" s="108">
        <v>76.728999999999999</v>
      </c>
      <c r="T43" s="108">
        <v>95.018000000000001</v>
      </c>
      <c r="U43" s="108">
        <v>48.296999999999997</v>
      </c>
      <c r="V43" s="108">
        <v>51.814</v>
      </c>
      <c r="W43" s="108">
        <v>64.334000000000003</v>
      </c>
      <c r="X43" s="108">
        <v>41.48</v>
      </c>
      <c r="Y43" s="108">
        <v>62.936</v>
      </c>
      <c r="Z43" s="108">
        <v>48.732999999999997</v>
      </c>
      <c r="AA43" s="108">
        <v>51.942</v>
      </c>
      <c r="AB43" s="108">
        <v>61.658000000000001</v>
      </c>
      <c r="AC43" s="108">
        <v>35.917000000000002</v>
      </c>
      <c r="AD43" s="108">
        <v>58.158000000000001</v>
      </c>
      <c r="AE43" s="109">
        <v>62.259</v>
      </c>
      <c r="AF43" s="108">
        <v>46.767000000000003</v>
      </c>
      <c r="AG43" s="108">
        <v>83.054000000000002</v>
      </c>
      <c r="AH43" s="108">
        <v>88.1</v>
      </c>
      <c r="AI43" s="130"/>
      <c r="AJ43" s="130"/>
      <c r="AK43" s="130"/>
      <c r="AL43" s="130"/>
      <c r="AM43" s="130"/>
      <c r="AN43" s="130"/>
      <c r="AO43" s="130"/>
      <c r="AP43" s="130"/>
      <c r="AQ43" s="130"/>
      <c r="AR43" s="130"/>
      <c r="AS43" s="130"/>
      <c r="AT43" s="130"/>
      <c r="AU43" s="130"/>
      <c r="AV43" s="130"/>
      <c r="AW43" s="130"/>
      <c r="AX43" s="130"/>
      <c r="AY43" s="130"/>
    </row>
    <row r="44" spans="1:51" ht="15" x14ac:dyDescent="0.25">
      <c r="A44" s="294">
        <v>46174</v>
      </c>
      <c r="B44" s="281"/>
      <c r="C44" s="271">
        <v>40</v>
      </c>
      <c r="D44" s="276">
        <v>62</v>
      </c>
      <c r="E44" s="108">
        <v>66.745999999999995</v>
      </c>
      <c r="F44" s="108">
        <v>123.617</v>
      </c>
      <c r="G44" s="108">
        <v>33.292000000000002</v>
      </c>
      <c r="H44" s="108">
        <v>119.67</v>
      </c>
      <c r="I44" s="108">
        <v>56.591000000000001</v>
      </c>
      <c r="J44" s="108">
        <v>103.768</v>
      </c>
      <c r="K44" s="108">
        <v>30.170999999999999</v>
      </c>
      <c r="L44" s="108">
        <v>65.617999999999995</v>
      </c>
      <c r="M44" s="108">
        <v>11.852</v>
      </c>
      <c r="N44" s="108">
        <v>43.543999999999997</v>
      </c>
      <c r="O44" s="108">
        <v>48.75</v>
      </c>
      <c r="P44" s="108">
        <v>109.232</v>
      </c>
      <c r="Q44" s="108">
        <v>34.088999999999999</v>
      </c>
      <c r="R44" s="108">
        <v>59.261000000000003</v>
      </c>
      <c r="S44" s="108">
        <v>99.978999999999999</v>
      </c>
      <c r="T44" s="108">
        <v>48.893999999999998</v>
      </c>
      <c r="U44" s="108">
        <v>63.731000000000002</v>
      </c>
      <c r="V44" s="108">
        <v>95.504000000000005</v>
      </c>
      <c r="W44" s="108">
        <v>29.704000000000001</v>
      </c>
      <c r="X44" s="108">
        <v>32.286000000000001</v>
      </c>
      <c r="Y44" s="108">
        <v>75.728999999999999</v>
      </c>
      <c r="Z44" s="108">
        <v>93.474999999999994</v>
      </c>
      <c r="AA44" s="108">
        <v>76.992000000000004</v>
      </c>
      <c r="AB44" s="108">
        <v>78.052000000000007</v>
      </c>
      <c r="AC44" s="108">
        <v>11.978</v>
      </c>
      <c r="AD44" s="108">
        <v>124.73099999999999</v>
      </c>
      <c r="AE44" s="109">
        <v>38.582000000000001</v>
      </c>
      <c r="AF44" s="108">
        <v>76.558000000000007</v>
      </c>
      <c r="AG44" s="108">
        <v>48.201999999999998</v>
      </c>
      <c r="AH44" s="108">
        <v>108.631</v>
      </c>
      <c r="AI44" s="130"/>
      <c r="AJ44" s="130"/>
      <c r="AK44" s="130"/>
      <c r="AL44" s="130"/>
      <c r="AM44" s="130"/>
      <c r="AN44" s="130"/>
      <c r="AO44" s="130"/>
      <c r="AP44" s="130"/>
      <c r="AQ44" s="130"/>
      <c r="AR44" s="130"/>
      <c r="AS44" s="130"/>
      <c r="AT44" s="130"/>
      <c r="AU44" s="130"/>
      <c r="AV44" s="130"/>
      <c r="AW44" s="130"/>
      <c r="AX44" s="130"/>
      <c r="AY44" s="130"/>
    </row>
    <row r="45" spans="1:51" ht="15" x14ac:dyDescent="0.25">
      <c r="A45" s="294">
        <v>46204</v>
      </c>
      <c r="B45" s="281"/>
      <c r="C45" s="271">
        <v>13</v>
      </c>
      <c r="D45" s="276">
        <v>21</v>
      </c>
      <c r="E45" s="108">
        <v>15.304</v>
      </c>
      <c r="F45" s="108">
        <v>82.751000000000005</v>
      </c>
      <c r="G45" s="108">
        <v>13.08</v>
      </c>
      <c r="H45" s="108">
        <v>33.576999999999998</v>
      </c>
      <c r="I45" s="108">
        <v>25.576000000000001</v>
      </c>
      <c r="J45" s="108">
        <v>73.822000000000003</v>
      </c>
      <c r="K45" s="108">
        <v>9.1010000000000009</v>
      </c>
      <c r="L45" s="108">
        <v>19.486999999999998</v>
      </c>
      <c r="M45" s="108">
        <v>5.6580000000000004</v>
      </c>
      <c r="N45" s="108">
        <v>11.896000000000001</v>
      </c>
      <c r="O45" s="108">
        <v>16.535</v>
      </c>
      <c r="P45" s="108">
        <v>38.320999999999998</v>
      </c>
      <c r="Q45" s="108">
        <v>15.010999999999999</v>
      </c>
      <c r="R45" s="108">
        <v>18.940000000000001</v>
      </c>
      <c r="S45" s="108">
        <v>32.616</v>
      </c>
      <c r="T45" s="108">
        <v>16.07</v>
      </c>
      <c r="U45" s="108">
        <v>15.438000000000001</v>
      </c>
      <c r="V45" s="108">
        <v>30.375</v>
      </c>
      <c r="W45" s="108">
        <v>12.095000000000001</v>
      </c>
      <c r="X45" s="108">
        <v>11.212</v>
      </c>
      <c r="Y45" s="108">
        <v>17.785</v>
      </c>
      <c r="Z45" s="108">
        <v>23.972999999999999</v>
      </c>
      <c r="AA45" s="108">
        <v>16.167000000000002</v>
      </c>
      <c r="AB45" s="108">
        <v>19.010000000000002</v>
      </c>
      <c r="AC45" s="108">
        <v>5.5229999999999997</v>
      </c>
      <c r="AD45" s="108">
        <v>53.003</v>
      </c>
      <c r="AE45" s="109">
        <v>11.331</v>
      </c>
      <c r="AF45" s="108">
        <v>28.061</v>
      </c>
      <c r="AG45" s="108">
        <v>19.222999999999999</v>
      </c>
      <c r="AH45" s="108">
        <v>39.017000000000003</v>
      </c>
      <c r="AI45" s="130"/>
      <c r="AJ45" s="130"/>
      <c r="AK45" s="130"/>
      <c r="AL45" s="130"/>
      <c r="AM45" s="130"/>
      <c r="AN45" s="130"/>
      <c r="AO45" s="130"/>
      <c r="AP45" s="130"/>
      <c r="AQ45" s="130"/>
      <c r="AR45" s="130"/>
      <c r="AS45" s="130"/>
      <c r="AT45" s="130"/>
      <c r="AU45" s="130"/>
      <c r="AV45" s="130"/>
      <c r="AW45" s="130"/>
      <c r="AX45" s="130"/>
      <c r="AY45" s="130"/>
    </row>
    <row r="46" spans="1:51" ht="15" x14ac:dyDescent="0.25">
      <c r="A46" s="294">
        <v>46235</v>
      </c>
      <c r="B46" s="281"/>
      <c r="C46" s="271">
        <v>12</v>
      </c>
      <c r="D46" s="276">
        <v>15</v>
      </c>
      <c r="E46" s="108">
        <v>9.51</v>
      </c>
      <c r="F46" s="108">
        <v>23.718</v>
      </c>
      <c r="G46" s="108">
        <v>7.968</v>
      </c>
      <c r="H46" s="108">
        <v>24.853999999999999</v>
      </c>
      <c r="I46" s="108">
        <v>12.891</v>
      </c>
      <c r="J46" s="108">
        <v>45.003999999999998</v>
      </c>
      <c r="K46" s="108">
        <v>7.3620000000000001</v>
      </c>
      <c r="L46" s="108">
        <v>21.661000000000001</v>
      </c>
      <c r="M46" s="108">
        <v>4.8230000000000004</v>
      </c>
      <c r="N46" s="108">
        <v>9.7210000000000001</v>
      </c>
      <c r="O46" s="108">
        <v>7.6529999999999996</v>
      </c>
      <c r="P46" s="108">
        <v>19.936</v>
      </c>
      <c r="Q46" s="108">
        <v>11.936</v>
      </c>
      <c r="R46" s="108">
        <v>29.001999999999999</v>
      </c>
      <c r="S46" s="108">
        <v>14.003</v>
      </c>
      <c r="T46" s="108">
        <v>7.226</v>
      </c>
      <c r="U46" s="108">
        <v>12.087</v>
      </c>
      <c r="V46" s="108">
        <v>11.911</v>
      </c>
      <c r="W46" s="108">
        <v>7.2670000000000003</v>
      </c>
      <c r="X46" s="108">
        <v>10.259</v>
      </c>
      <c r="Y46" s="108">
        <v>12.156000000000001</v>
      </c>
      <c r="Z46" s="108">
        <v>11.475</v>
      </c>
      <c r="AA46" s="108">
        <v>12.644</v>
      </c>
      <c r="AB46" s="108">
        <v>11.195</v>
      </c>
      <c r="AC46" s="108">
        <v>4.2809999999999997</v>
      </c>
      <c r="AD46" s="108">
        <v>12.464</v>
      </c>
      <c r="AE46" s="109">
        <v>7.1779999999999999</v>
      </c>
      <c r="AF46" s="108">
        <v>12.4</v>
      </c>
      <c r="AG46" s="108">
        <v>16.239999999999998</v>
      </c>
      <c r="AH46" s="108">
        <v>15.512</v>
      </c>
      <c r="AI46" s="130"/>
      <c r="AJ46" s="130"/>
      <c r="AK46" s="130"/>
      <c r="AL46" s="130"/>
      <c r="AM46" s="130"/>
      <c r="AN46" s="130"/>
      <c r="AO46" s="130"/>
      <c r="AP46" s="130"/>
      <c r="AQ46" s="130"/>
      <c r="AR46" s="130"/>
      <c r="AS46" s="130"/>
      <c r="AT46" s="130"/>
      <c r="AU46" s="130"/>
      <c r="AV46" s="130"/>
      <c r="AW46" s="130"/>
      <c r="AX46" s="130"/>
      <c r="AY46" s="130"/>
    </row>
    <row r="47" spans="1:51" ht="15" x14ac:dyDescent="0.25">
      <c r="A47" s="294">
        <v>46266</v>
      </c>
      <c r="B47" s="281"/>
      <c r="C47" s="271">
        <v>11</v>
      </c>
      <c r="D47" s="276">
        <v>16</v>
      </c>
      <c r="E47" s="108">
        <v>14.662000000000001</v>
      </c>
      <c r="F47" s="108">
        <v>14.053000000000001</v>
      </c>
      <c r="G47" s="108">
        <v>8.1069999999999993</v>
      </c>
      <c r="H47" s="108">
        <v>24.876999999999999</v>
      </c>
      <c r="I47" s="108">
        <v>10.525</v>
      </c>
      <c r="J47" s="108">
        <v>27.632000000000001</v>
      </c>
      <c r="K47" s="108">
        <v>6.9690000000000003</v>
      </c>
      <c r="L47" s="108">
        <v>9.7059999999999995</v>
      </c>
      <c r="M47" s="108">
        <v>9.4760000000000009</v>
      </c>
      <c r="N47" s="108">
        <v>20.134</v>
      </c>
      <c r="O47" s="108">
        <v>17.11</v>
      </c>
      <c r="P47" s="108">
        <v>12.073</v>
      </c>
      <c r="Q47" s="108">
        <v>12.423999999999999</v>
      </c>
      <c r="R47" s="108">
        <v>17.859000000000002</v>
      </c>
      <c r="S47" s="108">
        <v>13.286</v>
      </c>
      <c r="T47" s="108">
        <v>6.8079999999999998</v>
      </c>
      <c r="U47" s="108">
        <v>9.2949999999999999</v>
      </c>
      <c r="V47" s="108">
        <v>8.4710000000000001</v>
      </c>
      <c r="W47" s="108">
        <v>5.82</v>
      </c>
      <c r="X47" s="108">
        <v>28.303000000000001</v>
      </c>
      <c r="Y47" s="108">
        <v>14.423</v>
      </c>
      <c r="Z47" s="108">
        <v>9.0920000000000005</v>
      </c>
      <c r="AA47" s="108">
        <v>10.109</v>
      </c>
      <c r="AB47" s="108">
        <v>6.7750000000000004</v>
      </c>
      <c r="AC47" s="108">
        <v>3.6930000000000001</v>
      </c>
      <c r="AD47" s="108">
        <v>6.9459999999999997</v>
      </c>
      <c r="AE47" s="109">
        <v>5.9050000000000002</v>
      </c>
      <c r="AF47" s="108">
        <v>26.669</v>
      </c>
      <c r="AG47" s="108">
        <v>13.207000000000001</v>
      </c>
      <c r="AH47" s="108">
        <v>18.942</v>
      </c>
      <c r="AI47" s="130"/>
      <c r="AJ47" s="130"/>
      <c r="AK47" s="130"/>
      <c r="AL47" s="130"/>
      <c r="AM47" s="130"/>
      <c r="AN47" s="130"/>
      <c r="AO47" s="130"/>
      <c r="AP47" s="130"/>
      <c r="AQ47" s="130"/>
      <c r="AR47" s="130"/>
      <c r="AS47" s="130"/>
      <c r="AT47" s="130"/>
      <c r="AU47" s="130"/>
      <c r="AV47" s="130"/>
      <c r="AW47" s="130"/>
      <c r="AX47" s="130"/>
      <c r="AY47" s="130"/>
    </row>
    <row r="48" spans="1:51" ht="15" x14ac:dyDescent="0.25">
      <c r="A48" s="294">
        <v>46296</v>
      </c>
      <c r="B48" s="281"/>
      <c r="C48" s="271">
        <v>10</v>
      </c>
      <c r="D48" s="276">
        <v>13</v>
      </c>
      <c r="E48" s="108">
        <v>11.417</v>
      </c>
      <c r="F48" s="108">
        <v>11.997</v>
      </c>
      <c r="G48" s="108">
        <v>12.343</v>
      </c>
      <c r="H48" s="108">
        <v>27.847000000000001</v>
      </c>
      <c r="I48" s="108">
        <v>9.8510000000000009</v>
      </c>
      <c r="J48" s="108">
        <v>12.427</v>
      </c>
      <c r="K48" s="108">
        <v>7.399</v>
      </c>
      <c r="L48" s="108">
        <v>7.1070000000000002</v>
      </c>
      <c r="M48" s="108">
        <v>9.9939999999999998</v>
      </c>
      <c r="N48" s="108">
        <v>9.86</v>
      </c>
      <c r="O48" s="108">
        <v>20.434000000000001</v>
      </c>
      <c r="P48" s="108">
        <v>20.603000000000002</v>
      </c>
      <c r="Q48" s="108">
        <v>34.176000000000002</v>
      </c>
      <c r="R48" s="108">
        <v>16.428000000000001</v>
      </c>
      <c r="S48" s="108">
        <v>9.9350000000000005</v>
      </c>
      <c r="T48" s="108">
        <v>7.3760000000000003</v>
      </c>
      <c r="U48" s="108">
        <v>12.048</v>
      </c>
      <c r="V48" s="108">
        <v>10.79</v>
      </c>
      <c r="W48" s="108">
        <v>5.0999999999999996</v>
      </c>
      <c r="X48" s="108">
        <v>17.146999999999998</v>
      </c>
      <c r="Y48" s="108">
        <v>23.957000000000001</v>
      </c>
      <c r="Z48" s="108">
        <v>9.5229999999999997</v>
      </c>
      <c r="AA48" s="108">
        <v>9.2710000000000008</v>
      </c>
      <c r="AB48" s="108">
        <v>7.7320000000000002</v>
      </c>
      <c r="AC48" s="108">
        <v>4.5259999999999998</v>
      </c>
      <c r="AD48" s="108">
        <v>5.9859999999999998</v>
      </c>
      <c r="AE48" s="109">
        <v>5.6959999999999997</v>
      </c>
      <c r="AF48" s="108">
        <v>10.807</v>
      </c>
      <c r="AG48" s="108">
        <v>7.8209999999999997</v>
      </c>
      <c r="AH48" s="108">
        <v>10.361000000000001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94">
        <v>46327</v>
      </c>
      <c r="B49" s="281"/>
      <c r="C49" s="271">
        <v>8</v>
      </c>
      <c r="D49" s="276">
        <v>9</v>
      </c>
      <c r="E49" s="108">
        <v>8.3390000000000004</v>
      </c>
      <c r="F49" s="108">
        <v>8.5259999999999998</v>
      </c>
      <c r="G49" s="108">
        <v>7.7610000000000001</v>
      </c>
      <c r="H49" s="108">
        <v>12</v>
      </c>
      <c r="I49" s="108">
        <v>8.52</v>
      </c>
      <c r="J49" s="108">
        <v>7.351</v>
      </c>
      <c r="K49" s="108">
        <v>5.7210000000000001</v>
      </c>
      <c r="L49" s="108">
        <v>6.0490000000000004</v>
      </c>
      <c r="M49" s="108">
        <v>5.9930000000000003</v>
      </c>
      <c r="N49" s="108">
        <v>6.0359999999999996</v>
      </c>
      <c r="O49" s="108">
        <v>11.102</v>
      </c>
      <c r="P49" s="108">
        <v>13.507999999999999</v>
      </c>
      <c r="Q49" s="108">
        <v>13.957000000000001</v>
      </c>
      <c r="R49" s="108">
        <v>8.4789999999999992</v>
      </c>
      <c r="S49" s="108">
        <v>8.3979999999999997</v>
      </c>
      <c r="T49" s="108">
        <v>6.6509999999999998</v>
      </c>
      <c r="U49" s="108">
        <v>8.7539999999999996</v>
      </c>
      <c r="V49" s="108">
        <v>7.835</v>
      </c>
      <c r="W49" s="108">
        <v>4.4610000000000003</v>
      </c>
      <c r="X49" s="108">
        <v>8.5980000000000008</v>
      </c>
      <c r="Y49" s="108">
        <v>10.971</v>
      </c>
      <c r="Z49" s="108">
        <v>7.0380000000000003</v>
      </c>
      <c r="AA49" s="108">
        <v>6.0380000000000003</v>
      </c>
      <c r="AB49" s="108">
        <v>5.9370000000000003</v>
      </c>
      <c r="AC49" s="108">
        <v>4.1959999999999997</v>
      </c>
      <c r="AD49" s="108">
        <v>5.2880000000000003</v>
      </c>
      <c r="AE49" s="109">
        <v>6.1630000000000003</v>
      </c>
      <c r="AF49" s="108">
        <v>6.7480000000000002</v>
      </c>
      <c r="AG49" s="108">
        <v>6.0090000000000003</v>
      </c>
      <c r="AH49" s="108">
        <v>7.008</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94">
        <v>46357</v>
      </c>
      <c r="B50" s="281"/>
      <c r="C50" s="271">
        <v>7</v>
      </c>
      <c r="D50" s="276">
        <v>7</v>
      </c>
      <c r="E50" s="108">
        <v>5.9409999999999998</v>
      </c>
      <c r="F50" s="108">
        <v>7.0789999999999997</v>
      </c>
      <c r="G50" s="108">
        <v>5.859</v>
      </c>
      <c r="H50" s="108">
        <v>7.5970000000000004</v>
      </c>
      <c r="I50" s="108">
        <v>7.0860000000000003</v>
      </c>
      <c r="J50" s="108">
        <v>6.0590000000000002</v>
      </c>
      <c r="K50" s="108">
        <v>4.8159999999999998</v>
      </c>
      <c r="L50" s="108">
        <v>5.2119999999999997</v>
      </c>
      <c r="M50" s="108">
        <v>4.6120000000000001</v>
      </c>
      <c r="N50" s="108">
        <v>5.149</v>
      </c>
      <c r="O50" s="108">
        <v>7.2089999999999996</v>
      </c>
      <c r="P50" s="108">
        <v>8.2349999999999994</v>
      </c>
      <c r="Q50" s="108">
        <v>8.0660000000000007</v>
      </c>
      <c r="R50" s="108">
        <v>6.5590000000000002</v>
      </c>
      <c r="S50" s="108">
        <v>6.6929999999999996</v>
      </c>
      <c r="T50" s="108">
        <v>5.1260000000000003</v>
      </c>
      <c r="U50" s="108">
        <v>5.7839999999999998</v>
      </c>
      <c r="V50" s="108">
        <v>6.0739999999999998</v>
      </c>
      <c r="W50" s="108">
        <v>4.3410000000000002</v>
      </c>
      <c r="X50" s="108">
        <v>5.944</v>
      </c>
      <c r="Y50" s="108">
        <v>7.2140000000000004</v>
      </c>
      <c r="Z50" s="108">
        <v>5.681</v>
      </c>
      <c r="AA50" s="108">
        <v>5.04</v>
      </c>
      <c r="AB50" s="108">
        <v>5.5039999999999996</v>
      </c>
      <c r="AC50" s="108">
        <v>3.4009999999999998</v>
      </c>
      <c r="AD50" s="108">
        <v>5.0229999999999997</v>
      </c>
      <c r="AE50" s="109">
        <v>5.1159999999999997</v>
      </c>
      <c r="AF50" s="108">
        <v>5.524</v>
      </c>
      <c r="AG50" s="108">
        <v>5.2869999999999999</v>
      </c>
      <c r="AH50" s="108">
        <v>6.024</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94">
        <v>46388</v>
      </c>
      <c r="B51" s="281"/>
      <c r="C51" s="271">
        <v>6</v>
      </c>
      <c r="D51" s="276">
        <v>6</v>
      </c>
      <c r="E51" s="108">
        <v>5.0819999999999999</v>
      </c>
      <c r="F51" s="108">
        <v>5.8789999999999996</v>
      </c>
      <c r="G51" s="108">
        <v>4.8159999999999998</v>
      </c>
      <c r="H51" s="108">
        <v>6.1820000000000004</v>
      </c>
      <c r="I51" s="108">
        <v>5.6159999999999997</v>
      </c>
      <c r="J51" s="108">
        <v>5.5540000000000003</v>
      </c>
      <c r="K51" s="108">
        <v>4.3780000000000001</v>
      </c>
      <c r="L51" s="108">
        <v>4.7389999999999999</v>
      </c>
      <c r="M51" s="108">
        <v>3.9049999999999998</v>
      </c>
      <c r="N51" s="108">
        <v>4.4390000000000001</v>
      </c>
      <c r="O51" s="108">
        <v>6.1870000000000003</v>
      </c>
      <c r="P51" s="108">
        <v>6.5650000000000004</v>
      </c>
      <c r="Q51" s="108">
        <v>6.0540000000000003</v>
      </c>
      <c r="R51" s="108">
        <v>5.3689999999999998</v>
      </c>
      <c r="S51" s="108">
        <v>5.4409999999999998</v>
      </c>
      <c r="T51" s="108">
        <v>4.4379999999999997</v>
      </c>
      <c r="U51" s="108">
        <v>4.72</v>
      </c>
      <c r="V51" s="108">
        <v>5.556</v>
      </c>
      <c r="W51" s="108">
        <v>3.956</v>
      </c>
      <c r="X51" s="108">
        <v>4.9930000000000003</v>
      </c>
      <c r="Y51" s="108">
        <v>6.0590000000000002</v>
      </c>
      <c r="Z51" s="108">
        <v>4.7990000000000004</v>
      </c>
      <c r="AA51" s="108">
        <v>4.5620000000000003</v>
      </c>
      <c r="AB51" s="108">
        <v>4.8090000000000002</v>
      </c>
      <c r="AC51" s="108">
        <v>3.0230000000000001</v>
      </c>
      <c r="AD51" s="108">
        <v>4.6609999999999996</v>
      </c>
      <c r="AE51" s="109">
        <v>4.1740000000000004</v>
      </c>
      <c r="AF51" s="108">
        <v>4.8239999999999998</v>
      </c>
      <c r="AG51" s="108">
        <v>4.7089999999999996</v>
      </c>
      <c r="AH51" s="108">
        <v>5.492</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94">
        <v>46419</v>
      </c>
      <c r="B52" s="281"/>
      <c r="C52" s="271">
        <v>5</v>
      </c>
      <c r="D52" s="276">
        <v>5</v>
      </c>
      <c r="E52" s="108">
        <v>5.6349999999999998</v>
      </c>
      <c r="F52" s="108">
        <v>6.1980000000000004</v>
      </c>
      <c r="G52" s="108">
        <v>3.923</v>
      </c>
      <c r="H52" s="108">
        <v>4.9930000000000003</v>
      </c>
      <c r="I52" s="108">
        <v>4.9219999999999997</v>
      </c>
      <c r="J52" s="108">
        <v>5.0419999999999998</v>
      </c>
      <c r="K52" s="108">
        <v>3.5910000000000002</v>
      </c>
      <c r="L52" s="108">
        <v>4.0880000000000001</v>
      </c>
      <c r="M52" s="108">
        <v>3.73</v>
      </c>
      <c r="N52" s="108">
        <v>3.7549999999999999</v>
      </c>
      <c r="O52" s="108">
        <v>5.16</v>
      </c>
      <c r="P52" s="108">
        <v>5.2770000000000001</v>
      </c>
      <c r="Q52" s="108">
        <v>5.875</v>
      </c>
      <c r="R52" s="108">
        <v>4.22</v>
      </c>
      <c r="S52" s="108">
        <v>4.7629999999999999</v>
      </c>
      <c r="T52" s="108">
        <v>3.6459999999999999</v>
      </c>
      <c r="U52" s="108">
        <v>3.851</v>
      </c>
      <c r="V52" s="108">
        <v>4.2169999999999996</v>
      </c>
      <c r="W52" s="108">
        <v>3.4489999999999998</v>
      </c>
      <c r="X52" s="108">
        <v>4.8239999999999998</v>
      </c>
      <c r="Y52" s="108">
        <v>7.0350000000000001</v>
      </c>
      <c r="Z52" s="108">
        <v>5.359</v>
      </c>
      <c r="AA52" s="108">
        <v>4.49</v>
      </c>
      <c r="AB52" s="108">
        <v>4.3849999999999998</v>
      </c>
      <c r="AC52" s="108">
        <v>2.504</v>
      </c>
      <c r="AD52" s="108">
        <v>3.9750000000000001</v>
      </c>
      <c r="AE52" s="109">
        <v>3.9009999999999998</v>
      </c>
      <c r="AF52" s="108">
        <v>4.2590000000000003</v>
      </c>
      <c r="AG52" s="108">
        <v>3.8889999999999998</v>
      </c>
      <c r="AH52" s="108">
        <v>4.5389999999999997</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94">
        <v>46447</v>
      </c>
      <c r="B53" s="281"/>
      <c r="C53" s="271">
        <v>8</v>
      </c>
      <c r="D53" s="276">
        <v>10</v>
      </c>
      <c r="E53" s="108">
        <v>10.944000000000001</v>
      </c>
      <c r="F53" s="108">
        <v>7.0469999999999997</v>
      </c>
      <c r="G53" s="108">
        <v>12.968999999999999</v>
      </c>
      <c r="H53" s="108">
        <v>7.9390000000000001</v>
      </c>
      <c r="I53" s="108">
        <v>7.9809999999999999</v>
      </c>
      <c r="J53" s="108">
        <v>6.2510000000000003</v>
      </c>
      <c r="K53" s="108">
        <v>6.8470000000000004</v>
      </c>
      <c r="L53" s="108">
        <v>5.2939999999999996</v>
      </c>
      <c r="M53" s="108">
        <v>5.5190000000000001</v>
      </c>
      <c r="N53" s="108">
        <v>11.821</v>
      </c>
      <c r="O53" s="108">
        <v>9.0020000000000007</v>
      </c>
      <c r="P53" s="108">
        <v>6.8129999999999997</v>
      </c>
      <c r="Q53" s="108">
        <v>17.059000000000001</v>
      </c>
      <c r="R53" s="108">
        <v>5.2039999999999997</v>
      </c>
      <c r="S53" s="108">
        <v>8.1790000000000003</v>
      </c>
      <c r="T53" s="108">
        <v>4.0759999999999996</v>
      </c>
      <c r="U53" s="108">
        <v>5.8230000000000004</v>
      </c>
      <c r="V53" s="108">
        <v>7.9119999999999999</v>
      </c>
      <c r="W53" s="108">
        <v>4.8090000000000002</v>
      </c>
      <c r="X53" s="108">
        <v>7.5069999999999997</v>
      </c>
      <c r="Y53" s="108">
        <v>12.375999999999999</v>
      </c>
      <c r="Z53" s="108">
        <v>8.23</v>
      </c>
      <c r="AA53" s="108">
        <v>11.577</v>
      </c>
      <c r="AB53" s="108">
        <v>5.1079999999999997</v>
      </c>
      <c r="AC53" s="108">
        <v>3.194</v>
      </c>
      <c r="AD53" s="108">
        <v>5.6180000000000003</v>
      </c>
      <c r="AE53" s="109">
        <v>4.1159999999999997</v>
      </c>
      <c r="AF53" s="108">
        <v>5.98</v>
      </c>
      <c r="AG53" s="108">
        <v>6.1</v>
      </c>
      <c r="AH53" s="108">
        <v>8.7240000000000002</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94">
        <v>46478</v>
      </c>
      <c r="B54" s="281"/>
      <c r="C54" s="271">
        <v>20</v>
      </c>
      <c r="D54" s="276">
        <v>23</v>
      </c>
      <c r="E54" s="108">
        <v>17.565000000000001</v>
      </c>
      <c r="F54" s="108">
        <v>17.847000000000001</v>
      </c>
      <c r="G54" s="108">
        <v>25.317</v>
      </c>
      <c r="H54" s="108">
        <v>14.738</v>
      </c>
      <c r="I54" s="108">
        <v>15.63</v>
      </c>
      <c r="J54" s="108">
        <v>25.11</v>
      </c>
      <c r="K54" s="108">
        <v>28.373999999999999</v>
      </c>
      <c r="L54" s="108">
        <v>16.015999999999998</v>
      </c>
      <c r="M54" s="108">
        <v>15.638</v>
      </c>
      <c r="N54" s="108">
        <v>36.869</v>
      </c>
      <c r="O54" s="108">
        <v>30.207999999999998</v>
      </c>
      <c r="P54" s="108">
        <v>26.297000000000001</v>
      </c>
      <c r="Q54" s="108">
        <v>25.791</v>
      </c>
      <c r="R54" s="108">
        <v>13.531000000000001</v>
      </c>
      <c r="S54" s="108">
        <v>16.706</v>
      </c>
      <c r="T54" s="108">
        <v>13.798999999999999</v>
      </c>
      <c r="U54" s="108">
        <v>14.538</v>
      </c>
      <c r="V54" s="108">
        <v>33.085999999999999</v>
      </c>
      <c r="W54" s="108">
        <v>9.3800000000000008</v>
      </c>
      <c r="X54" s="108">
        <v>20.88</v>
      </c>
      <c r="Y54" s="108">
        <v>18.324999999999999</v>
      </c>
      <c r="Z54" s="108">
        <v>17.448</v>
      </c>
      <c r="AA54" s="108">
        <v>25.934000000000001</v>
      </c>
      <c r="AB54" s="108">
        <v>13.032</v>
      </c>
      <c r="AC54" s="108">
        <v>17.440000000000001</v>
      </c>
      <c r="AD54" s="108">
        <v>11.888</v>
      </c>
      <c r="AE54" s="109">
        <v>8.4220000000000006</v>
      </c>
      <c r="AF54" s="108">
        <v>30.422999999999998</v>
      </c>
      <c r="AG54" s="108">
        <v>16.143999999999998</v>
      </c>
      <c r="AH54" s="108">
        <v>26.800999999999998</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94">
        <v>46508</v>
      </c>
      <c r="B55" s="281"/>
      <c r="C55" s="271">
        <v>56</v>
      </c>
      <c r="D55" s="276">
        <v>68</v>
      </c>
      <c r="E55" s="108">
        <v>54.921999999999997</v>
      </c>
      <c r="F55" s="108">
        <v>65.831000000000003</v>
      </c>
      <c r="G55" s="108">
        <v>93.129000000000005</v>
      </c>
      <c r="H55" s="108">
        <v>64.55</v>
      </c>
      <c r="I55" s="108">
        <v>64.638000000000005</v>
      </c>
      <c r="J55" s="108">
        <v>64.402000000000001</v>
      </c>
      <c r="K55" s="108">
        <v>109.309</v>
      </c>
      <c r="L55" s="108">
        <v>27.321000000000002</v>
      </c>
      <c r="M55" s="108">
        <v>58.776000000000003</v>
      </c>
      <c r="N55" s="108">
        <v>85.688999999999993</v>
      </c>
      <c r="O55" s="108">
        <v>114.035</v>
      </c>
      <c r="P55" s="108">
        <v>66.813000000000002</v>
      </c>
      <c r="Q55" s="108">
        <v>77.811999999999998</v>
      </c>
      <c r="R55" s="108">
        <v>73.927999999999997</v>
      </c>
      <c r="S55" s="108">
        <v>95.004999999999995</v>
      </c>
      <c r="T55" s="108">
        <v>48.292999999999999</v>
      </c>
      <c r="U55" s="108">
        <v>51.854999999999997</v>
      </c>
      <c r="V55" s="108">
        <v>64.006</v>
      </c>
      <c r="W55" s="108">
        <v>41.466999999999999</v>
      </c>
      <c r="X55" s="108">
        <v>62.923999999999999</v>
      </c>
      <c r="Y55" s="108">
        <v>48.718000000000004</v>
      </c>
      <c r="Z55" s="108">
        <v>50.51</v>
      </c>
      <c r="AA55" s="108">
        <v>61.655999999999999</v>
      </c>
      <c r="AB55" s="108">
        <v>35.908000000000001</v>
      </c>
      <c r="AC55" s="108">
        <v>58.162999999999997</v>
      </c>
      <c r="AD55" s="108">
        <v>61.271999999999998</v>
      </c>
      <c r="AE55" s="109">
        <v>46.734000000000002</v>
      </c>
      <c r="AF55" s="108">
        <v>83.037000000000006</v>
      </c>
      <c r="AG55" s="108">
        <v>88.096000000000004</v>
      </c>
      <c r="AH55" s="108">
        <v>71.680999999999997</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94">
        <v>46539</v>
      </c>
      <c r="B56" s="281"/>
      <c r="C56" s="271">
        <v>40</v>
      </c>
      <c r="D56" s="276">
        <v>62</v>
      </c>
      <c r="E56" s="108">
        <v>123.616</v>
      </c>
      <c r="F56" s="108">
        <v>33.597999999999999</v>
      </c>
      <c r="G56" s="108">
        <v>119.666</v>
      </c>
      <c r="H56" s="108">
        <v>56.593000000000004</v>
      </c>
      <c r="I56" s="108">
        <v>103.765</v>
      </c>
      <c r="J56" s="108">
        <v>31.838000000000001</v>
      </c>
      <c r="K56" s="108">
        <v>65.616</v>
      </c>
      <c r="L56" s="108">
        <v>11.849</v>
      </c>
      <c r="M56" s="108">
        <v>43.53</v>
      </c>
      <c r="N56" s="108">
        <v>47.82</v>
      </c>
      <c r="O56" s="108">
        <v>109.22799999999999</v>
      </c>
      <c r="P56" s="108">
        <v>34.087000000000003</v>
      </c>
      <c r="Q56" s="108">
        <v>59.261000000000003</v>
      </c>
      <c r="R56" s="108">
        <v>101.566</v>
      </c>
      <c r="S56" s="108">
        <v>48.887999999999998</v>
      </c>
      <c r="T56" s="108">
        <v>63.728999999999999</v>
      </c>
      <c r="U56" s="108">
        <v>95.524000000000001</v>
      </c>
      <c r="V56" s="108">
        <v>30.283000000000001</v>
      </c>
      <c r="W56" s="108">
        <v>32.277000000000001</v>
      </c>
      <c r="X56" s="108">
        <v>75.721999999999994</v>
      </c>
      <c r="Y56" s="108">
        <v>93.465999999999994</v>
      </c>
      <c r="Z56" s="108">
        <v>77.715000000000003</v>
      </c>
      <c r="AA56" s="108">
        <v>78.052000000000007</v>
      </c>
      <c r="AB56" s="108">
        <v>11.971</v>
      </c>
      <c r="AC56" s="108">
        <v>124.732</v>
      </c>
      <c r="AD56" s="108">
        <v>39.893999999999998</v>
      </c>
      <c r="AE56" s="109">
        <v>76.540999999999997</v>
      </c>
      <c r="AF56" s="108">
        <v>48.195</v>
      </c>
      <c r="AG56" s="108">
        <v>108.63</v>
      </c>
      <c r="AH56" s="108">
        <v>68.308999999999997</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94">
        <v>46569</v>
      </c>
      <c r="B57" s="281"/>
      <c r="C57" s="271">
        <v>13</v>
      </c>
      <c r="D57" s="276">
        <v>21</v>
      </c>
      <c r="E57" s="108">
        <v>82.751000000000005</v>
      </c>
      <c r="F57" s="108">
        <v>13.715</v>
      </c>
      <c r="G57" s="108">
        <v>33.575000000000003</v>
      </c>
      <c r="H57" s="108">
        <v>25.577000000000002</v>
      </c>
      <c r="I57" s="108">
        <v>73.819000000000003</v>
      </c>
      <c r="J57" s="108">
        <v>9.3109999999999999</v>
      </c>
      <c r="K57" s="108">
        <v>19.484999999999999</v>
      </c>
      <c r="L57" s="108">
        <v>5.6559999999999997</v>
      </c>
      <c r="M57" s="108">
        <v>11.885</v>
      </c>
      <c r="N57" s="108">
        <v>17.917999999999999</v>
      </c>
      <c r="O57" s="108">
        <v>38.32</v>
      </c>
      <c r="P57" s="108">
        <v>15.004</v>
      </c>
      <c r="Q57" s="108">
        <v>18.940000000000001</v>
      </c>
      <c r="R57" s="108">
        <v>33.786000000000001</v>
      </c>
      <c r="S57" s="108">
        <v>16.065000000000001</v>
      </c>
      <c r="T57" s="108">
        <v>15.436999999999999</v>
      </c>
      <c r="U57" s="108">
        <v>30.39</v>
      </c>
      <c r="V57" s="108">
        <v>12.188000000000001</v>
      </c>
      <c r="W57" s="108">
        <v>11.202999999999999</v>
      </c>
      <c r="X57" s="108">
        <v>17.78</v>
      </c>
      <c r="Y57" s="108">
        <v>23.966000000000001</v>
      </c>
      <c r="Z57" s="108">
        <v>16.672000000000001</v>
      </c>
      <c r="AA57" s="108">
        <v>19.009</v>
      </c>
      <c r="AB57" s="108">
        <v>5.516</v>
      </c>
      <c r="AC57" s="108">
        <v>53.003999999999998</v>
      </c>
      <c r="AD57" s="108">
        <v>11.54</v>
      </c>
      <c r="AE57" s="109">
        <v>28.047000000000001</v>
      </c>
      <c r="AF57" s="108">
        <v>19.216999999999999</v>
      </c>
      <c r="AG57" s="108">
        <v>39.015999999999998</v>
      </c>
      <c r="AH57" s="108">
        <v>15.842000000000001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94">
        <v>46600</v>
      </c>
      <c r="B58" s="281"/>
      <c r="C58" s="271">
        <v>12</v>
      </c>
      <c r="D58" s="276">
        <v>15</v>
      </c>
      <c r="E58" s="108">
        <v>23.718</v>
      </c>
      <c r="F58" s="108">
        <v>7.9740000000000002</v>
      </c>
      <c r="G58" s="108">
        <v>24.852</v>
      </c>
      <c r="H58" s="108">
        <v>12.891999999999999</v>
      </c>
      <c r="I58" s="108">
        <v>45.000999999999998</v>
      </c>
      <c r="J58" s="108">
        <v>7.3170000000000002</v>
      </c>
      <c r="K58" s="108">
        <v>21.658000000000001</v>
      </c>
      <c r="L58" s="108">
        <v>4.8209999999999997</v>
      </c>
      <c r="M58" s="108">
        <v>9.7100000000000009</v>
      </c>
      <c r="N58" s="108">
        <v>7.7779999999999996</v>
      </c>
      <c r="O58" s="108">
        <v>19.934999999999999</v>
      </c>
      <c r="P58" s="108">
        <v>11.933999999999999</v>
      </c>
      <c r="Q58" s="108">
        <v>29.001999999999999</v>
      </c>
      <c r="R58" s="108">
        <v>14.356999999999999</v>
      </c>
      <c r="S58" s="108">
        <v>7.2210000000000001</v>
      </c>
      <c r="T58" s="108">
        <v>12.085000000000001</v>
      </c>
      <c r="U58" s="108">
        <v>11.925000000000001</v>
      </c>
      <c r="V58" s="108">
        <v>7.3090000000000002</v>
      </c>
      <c r="W58" s="108">
        <v>10.250999999999999</v>
      </c>
      <c r="X58" s="108">
        <v>12.15</v>
      </c>
      <c r="Y58" s="108">
        <v>11.468</v>
      </c>
      <c r="Z58" s="108">
        <v>12.577</v>
      </c>
      <c r="AA58" s="108">
        <v>11.195</v>
      </c>
      <c r="AB58" s="108">
        <v>4.2759999999999998</v>
      </c>
      <c r="AC58" s="108">
        <v>12.464</v>
      </c>
      <c r="AD58" s="108">
        <v>7.2809999999999997</v>
      </c>
      <c r="AE58" s="109">
        <v>12.391</v>
      </c>
      <c r="AF58" s="108">
        <v>16.234000000000002</v>
      </c>
      <c r="AG58" s="108">
        <v>15.512</v>
      </c>
      <c r="AH58" s="108">
        <v>9.5510000000000002</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94">
        <v>46631</v>
      </c>
      <c r="B59" s="281"/>
      <c r="C59" s="271">
        <v>11</v>
      </c>
      <c r="D59" s="276">
        <v>16</v>
      </c>
      <c r="E59" s="108">
        <v>14.053000000000001</v>
      </c>
      <c r="F59" s="108">
        <v>8.1159999999999997</v>
      </c>
      <c r="G59" s="108">
        <v>24.873999999999999</v>
      </c>
      <c r="H59" s="108">
        <v>10.526</v>
      </c>
      <c r="I59" s="108">
        <v>27.63</v>
      </c>
      <c r="J59" s="108">
        <v>7.0620000000000003</v>
      </c>
      <c r="K59" s="108">
        <v>9.7040000000000006</v>
      </c>
      <c r="L59" s="108">
        <v>9.4740000000000002</v>
      </c>
      <c r="M59" s="108">
        <v>20.120999999999999</v>
      </c>
      <c r="N59" s="108">
        <v>16.22</v>
      </c>
      <c r="O59" s="108">
        <v>12.071999999999999</v>
      </c>
      <c r="P59" s="108">
        <v>12.422000000000001</v>
      </c>
      <c r="Q59" s="108">
        <v>17.859000000000002</v>
      </c>
      <c r="R59" s="108">
        <v>13.362</v>
      </c>
      <c r="S59" s="108">
        <v>6.8029999999999999</v>
      </c>
      <c r="T59" s="108">
        <v>9.2929999999999993</v>
      </c>
      <c r="U59" s="108">
        <v>8.4849999999999994</v>
      </c>
      <c r="V59" s="108">
        <v>5.8449999999999998</v>
      </c>
      <c r="W59" s="108">
        <v>28.291</v>
      </c>
      <c r="X59" s="108">
        <v>14.417</v>
      </c>
      <c r="Y59" s="108">
        <v>9.0860000000000003</v>
      </c>
      <c r="Z59" s="108">
        <v>10.045999999999999</v>
      </c>
      <c r="AA59" s="108">
        <v>6.7750000000000004</v>
      </c>
      <c r="AB59" s="108">
        <v>3.6869999999999998</v>
      </c>
      <c r="AC59" s="108">
        <v>6.9459999999999997</v>
      </c>
      <c r="AD59" s="108">
        <v>5.9240000000000004</v>
      </c>
      <c r="AE59" s="109">
        <v>26.658000000000001</v>
      </c>
      <c r="AF59" s="108">
        <v>13.202</v>
      </c>
      <c r="AG59" s="108">
        <v>18.942</v>
      </c>
      <c r="AH59" s="108">
        <v>14.605</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94">
        <v>46661</v>
      </c>
      <c r="B60" s="281"/>
      <c r="C60" s="271">
        <v>10</v>
      </c>
      <c r="D60" s="276">
        <v>13</v>
      </c>
      <c r="E60" s="108">
        <v>11.997</v>
      </c>
      <c r="F60" s="108">
        <v>12.475</v>
      </c>
      <c r="G60" s="108">
        <v>27.846</v>
      </c>
      <c r="H60" s="108">
        <v>9.8520000000000003</v>
      </c>
      <c r="I60" s="108">
        <v>12.426</v>
      </c>
      <c r="J60" s="108">
        <v>7.4089999999999998</v>
      </c>
      <c r="K60" s="108">
        <v>7.1050000000000004</v>
      </c>
      <c r="L60" s="108">
        <v>9.9909999999999997</v>
      </c>
      <c r="M60" s="108">
        <v>9.85</v>
      </c>
      <c r="N60" s="108">
        <v>21.113</v>
      </c>
      <c r="O60" s="108">
        <v>20.602</v>
      </c>
      <c r="P60" s="108">
        <v>34.173000000000002</v>
      </c>
      <c r="Q60" s="108">
        <v>16.428000000000001</v>
      </c>
      <c r="R60" s="108">
        <v>9.9499999999999993</v>
      </c>
      <c r="S60" s="108">
        <v>7.3719999999999999</v>
      </c>
      <c r="T60" s="108">
        <v>12.045999999999999</v>
      </c>
      <c r="U60" s="108">
        <v>10.808</v>
      </c>
      <c r="V60" s="108">
        <v>5.1189999999999998</v>
      </c>
      <c r="W60" s="108">
        <v>17.138000000000002</v>
      </c>
      <c r="X60" s="108">
        <v>23.951000000000001</v>
      </c>
      <c r="Y60" s="108">
        <v>9.516</v>
      </c>
      <c r="Z60" s="108">
        <v>9.6430000000000007</v>
      </c>
      <c r="AA60" s="108">
        <v>7.7320000000000002</v>
      </c>
      <c r="AB60" s="108">
        <v>4.5199999999999996</v>
      </c>
      <c r="AC60" s="108">
        <v>5.9859999999999998</v>
      </c>
      <c r="AD60" s="108">
        <v>5.66</v>
      </c>
      <c r="AE60" s="109">
        <v>10.798999999999999</v>
      </c>
      <c r="AF60" s="108">
        <v>7.8170000000000002</v>
      </c>
      <c r="AG60" s="108">
        <v>10.361000000000001</v>
      </c>
      <c r="AH60" s="108">
        <v>11.504</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94">
        <v>46692</v>
      </c>
      <c r="B61" s="281"/>
      <c r="C61" s="271">
        <v>8</v>
      </c>
      <c r="D61" s="276">
        <v>9</v>
      </c>
      <c r="E61" s="108">
        <v>8.5259999999999998</v>
      </c>
      <c r="F61" s="108">
        <v>7.8769999999999998</v>
      </c>
      <c r="G61" s="108">
        <v>11.999000000000001</v>
      </c>
      <c r="H61" s="108">
        <v>8.5210000000000008</v>
      </c>
      <c r="I61" s="108">
        <v>7.35</v>
      </c>
      <c r="J61" s="108">
        <v>5.8230000000000004</v>
      </c>
      <c r="K61" s="108">
        <v>6.0469999999999997</v>
      </c>
      <c r="L61" s="108">
        <v>5.9909999999999997</v>
      </c>
      <c r="M61" s="108">
        <v>6.0259999999999998</v>
      </c>
      <c r="N61" s="108">
        <v>11.343</v>
      </c>
      <c r="O61" s="108">
        <v>13.507999999999999</v>
      </c>
      <c r="P61" s="108">
        <v>13.955</v>
      </c>
      <c r="Q61" s="108">
        <v>8.4779999999999998</v>
      </c>
      <c r="R61" s="108">
        <v>8.6050000000000004</v>
      </c>
      <c r="S61" s="108">
        <v>6.6470000000000002</v>
      </c>
      <c r="T61" s="108">
        <v>8.7530000000000001</v>
      </c>
      <c r="U61" s="108">
        <v>7.8479999999999999</v>
      </c>
      <c r="V61" s="108">
        <v>4.4619999999999997</v>
      </c>
      <c r="W61" s="108">
        <v>8.5909999999999993</v>
      </c>
      <c r="X61" s="108">
        <v>10.967000000000001</v>
      </c>
      <c r="Y61" s="108">
        <v>7.032</v>
      </c>
      <c r="Z61" s="108">
        <v>6.14</v>
      </c>
      <c r="AA61" s="108">
        <v>5.9370000000000003</v>
      </c>
      <c r="AB61" s="108">
        <v>4.1909999999999998</v>
      </c>
      <c r="AC61" s="108">
        <v>5.2880000000000003</v>
      </c>
      <c r="AD61" s="108">
        <v>6.2119999999999997</v>
      </c>
      <c r="AE61" s="109">
        <v>6.7409999999999997</v>
      </c>
      <c r="AF61" s="108">
        <v>6.0049999999999999</v>
      </c>
      <c r="AG61" s="108">
        <v>7.008</v>
      </c>
      <c r="AH61" s="108">
        <v>8.61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94">
        <v>46722</v>
      </c>
      <c r="B62" s="281"/>
      <c r="C62" s="271">
        <v>7</v>
      </c>
      <c r="D62" s="276">
        <v>7</v>
      </c>
      <c r="E62" s="108">
        <v>7.0789999999999997</v>
      </c>
      <c r="F62" s="108">
        <v>5.9459999999999997</v>
      </c>
      <c r="G62" s="108">
        <v>7.5960000000000001</v>
      </c>
      <c r="H62" s="108">
        <v>7.0869999999999997</v>
      </c>
      <c r="I62" s="108">
        <v>6.0579999999999998</v>
      </c>
      <c r="J62" s="108">
        <v>4.8479999999999999</v>
      </c>
      <c r="K62" s="108">
        <v>5.2110000000000003</v>
      </c>
      <c r="L62" s="108">
        <v>4.6100000000000003</v>
      </c>
      <c r="M62" s="108">
        <v>5.14</v>
      </c>
      <c r="N62" s="108">
        <v>7.1470000000000002</v>
      </c>
      <c r="O62" s="108">
        <v>8.2349999999999994</v>
      </c>
      <c r="P62" s="108">
        <v>8.0640000000000001</v>
      </c>
      <c r="Q62" s="108">
        <v>6.5590000000000002</v>
      </c>
      <c r="R62" s="108">
        <v>6.8019999999999996</v>
      </c>
      <c r="S62" s="108">
        <v>5.1219999999999999</v>
      </c>
      <c r="T62" s="108">
        <v>5.782</v>
      </c>
      <c r="U62" s="108">
        <v>6.085</v>
      </c>
      <c r="V62" s="108">
        <v>4.3579999999999997</v>
      </c>
      <c r="W62" s="108">
        <v>5.9379999999999997</v>
      </c>
      <c r="X62" s="108">
        <v>7.21</v>
      </c>
      <c r="Y62" s="108">
        <v>5.6760000000000002</v>
      </c>
      <c r="Z62" s="108">
        <v>5.08</v>
      </c>
      <c r="AA62" s="108">
        <v>5.5039999999999996</v>
      </c>
      <c r="AB62" s="108">
        <v>3.3959999999999999</v>
      </c>
      <c r="AC62" s="108">
        <v>5.0229999999999997</v>
      </c>
      <c r="AD62" s="108">
        <v>5.1660000000000004</v>
      </c>
      <c r="AE62" s="109">
        <v>5.5179999999999998</v>
      </c>
      <c r="AF62" s="108">
        <v>5.2839999999999998</v>
      </c>
      <c r="AG62" s="108">
        <v>6.024</v>
      </c>
      <c r="AH62" s="108">
        <v>6</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94">
        <v>46753</v>
      </c>
      <c r="B63" s="281"/>
      <c r="C63" s="271">
        <v>6</v>
      </c>
      <c r="D63" s="276">
        <v>6</v>
      </c>
      <c r="E63" s="108">
        <v>5.8789999999999996</v>
      </c>
      <c r="F63" s="108">
        <v>4.8520000000000003</v>
      </c>
      <c r="G63" s="108">
        <v>6.181</v>
      </c>
      <c r="H63" s="108">
        <v>5.617</v>
      </c>
      <c r="I63" s="108">
        <v>5.5529999999999999</v>
      </c>
      <c r="J63" s="108">
        <v>4.4009999999999998</v>
      </c>
      <c r="K63" s="108">
        <v>4.7380000000000004</v>
      </c>
      <c r="L63" s="108">
        <v>3.903</v>
      </c>
      <c r="M63" s="108">
        <v>4.431</v>
      </c>
      <c r="N63" s="108">
        <v>6.3609999999999998</v>
      </c>
      <c r="O63" s="108">
        <v>6.5640000000000001</v>
      </c>
      <c r="P63" s="108">
        <v>6.0529999999999999</v>
      </c>
      <c r="Q63" s="108">
        <v>5.3689999999999998</v>
      </c>
      <c r="R63" s="108">
        <v>5.484</v>
      </c>
      <c r="S63" s="108">
        <v>4.4349999999999996</v>
      </c>
      <c r="T63" s="108">
        <v>4.7190000000000003</v>
      </c>
      <c r="U63" s="108">
        <v>5.5670000000000002</v>
      </c>
      <c r="V63" s="108">
        <v>3.9529999999999998</v>
      </c>
      <c r="W63" s="108">
        <v>4.9880000000000004</v>
      </c>
      <c r="X63" s="108">
        <v>6.0549999999999997</v>
      </c>
      <c r="Y63" s="108">
        <v>4.7939999999999996</v>
      </c>
      <c r="Z63" s="108">
        <v>4.58</v>
      </c>
      <c r="AA63" s="108">
        <v>4.8090000000000002</v>
      </c>
      <c r="AB63" s="108">
        <v>3.0179999999999998</v>
      </c>
      <c r="AC63" s="108">
        <v>4.6609999999999996</v>
      </c>
      <c r="AD63" s="108">
        <v>4.1929999999999996</v>
      </c>
      <c r="AE63" s="109">
        <v>4.8179999999999996</v>
      </c>
      <c r="AF63" s="108">
        <v>4.7060000000000004</v>
      </c>
      <c r="AG63" s="108">
        <v>5.492</v>
      </c>
      <c r="AH63" s="108">
        <v>5.1109999999999998</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94">
        <v>46784</v>
      </c>
      <c r="B64" s="281"/>
      <c r="C64" s="271">
        <v>5</v>
      </c>
      <c r="D64" s="276">
        <v>5</v>
      </c>
      <c r="E64" s="108">
        <v>6.1980000000000004</v>
      </c>
      <c r="F64" s="108">
        <v>3.923</v>
      </c>
      <c r="G64" s="108">
        <v>4.9930000000000003</v>
      </c>
      <c r="H64" s="108">
        <v>4.9219999999999997</v>
      </c>
      <c r="I64" s="108">
        <v>5.0419999999999998</v>
      </c>
      <c r="J64" s="108">
        <v>3.5910000000000002</v>
      </c>
      <c r="K64" s="108">
        <v>4.0880000000000001</v>
      </c>
      <c r="L64" s="108">
        <v>3.73</v>
      </c>
      <c r="M64" s="108">
        <v>3.7549999999999999</v>
      </c>
      <c r="N64" s="108">
        <v>5.16</v>
      </c>
      <c r="O64" s="108">
        <v>5.2770000000000001</v>
      </c>
      <c r="P64" s="108">
        <v>5.875</v>
      </c>
      <c r="Q64" s="108">
        <v>4.22</v>
      </c>
      <c r="R64" s="108">
        <v>4.7629999999999999</v>
      </c>
      <c r="S64" s="108">
        <v>3.6459999999999999</v>
      </c>
      <c r="T64" s="108">
        <v>3.851</v>
      </c>
      <c r="U64" s="108">
        <v>4.2169999999999996</v>
      </c>
      <c r="V64" s="108">
        <v>3.4489999999999998</v>
      </c>
      <c r="W64" s="108">
        <v>4.8239999999999998</v>
      </c>
      <c r="X64" s="108">
        <v>7.0350000000000001</v>
      </c>
      <c r="Y64" s="108">
        <v>5.359</v>
      </c>
      <c r="Z64" s="108">
        <v>4.49</v>
      </c>
      <c r="AA64" s="108">
        <v>4.3849999999999998</v>
      </c>
      <c r="AB64" s="108">
        <v>2.504</v>
      </c>
      <c r="AC64" s="108">
        <v>3.9750000000000001</v>
      </c>
      <c r="AD64" s="108">
        <v>3.9009999999999998</v>
      </c>
      <c r="AE64" s="109">
        <v>4.2590000000000003</v>
      </c>
      <c r="AF64" s="108">
        <v>3.8889999999999998</v>
      </c>
      <c r="AG64" s="108">
        <v>4.5389999999999997</v>
      </c>
      <c r="AH64" s="108">
        <v>4.5389999999999997</v>
      </c>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94">
        <v>46813</v>
      </c>
      <c r="B65" s="281"/>
      <c r="C65" s="271">
        <v>8</v>
      </c>
      <c r="D65" s="276">
        <v>10</v>
      </c>
      <c r="E65" s="108">
        <v>7.0469999999999997</v>
      </c>
      <c r="F65" s="108">
        <v>12.968999999999999</v>
      </c>
      <c r="G65" s="108">
        <v>7.9390000000000001</v>
      </c>
      <c r="H65" s="108">
        <v>7.9809999999999999</v>
      </c>
      <c r="I65" s="108">
        <v>6.2510000000000003</v>
      </c>
      <c r="J65" s="108">
        <v>6.8470000000000004</v>
      </c>
      <c r="K65" s="108">
        <v>5.2939999999999996</v>
      </c>
      <c r="L65" s="108">
        <v>5.5190000000000001</v>
      </c>
      <c r="M65" s="108">
        <v>11.821</v>
      </c>
      <c r="N65" s="108">
        <v>9.0020000000000007</v>
      </c>
      <c r="O65" s="108">
        <v>6.8129999999999997</v>
      </c>
      <c r="P65" s="108">
        <v>17.059000000000001</v>
      </c>
      <c r="Q65" s="108">
        <v>5.2039999999999997</v>
      </c>
      <c r="R65" s="108">
        <v>8.1790000000000003</v>
      </c>
      <c r="S65" s="108">
        <v>4.0759999999999996</v>
      </c>
      <c r="T65" s="108">
        <v>5.8230000000000004</v>
      </c>
      <c r="U65" s="108">
        <v>7.9119999999999999</v>
      </c>
      <c r="V65" s="108">
        <v>4.8090000000000002</v>
      </c>
      <c r="W65" s="108">
        <v>7.5069999999999997</v>
      </c>
      <c r="X65" s="108">
        <v>12.375999999999999</v>
      </c>
      <c r="Y65" s="108">
        <v>8.23</v>
      </c>
      <c r="Z65" s="108">
        <v>11.577</v>
      </c>
      <c r="AA65" s="108">
        <v>5.1079999999999997</v>
      </c>
      <c r="AB65" s="108">
        <v>3.194</v>
      </c>
      <c r="AC65" s="108">
        <v>5.6180000000000003</v>
      </c>
      <c r="AD65" s="108">
        <v>4.1159999999999997</v>
      </c>
      <c r="AE65" s="109">
        <v>5.98</v>
      </c>
      <c r="AF65" s="108">
        <v>6.1</v>
      </c>
      <c r="AG65" s="108">
        <v>8.7240000000000002</v>
      </c>
      <c r="AH65" s="108">
        <v>8.7240000000000002</v>
      </c>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94">
        <v>46844</v>
      </c>
      <c r="B66" s="281"/>
      <c r="C66" s="271">
        <v>20</v>
      </c>
      <c r="D66" s="276">
        <v>23</v>
      </c>
      <c r="E66" s="108">
        <v>17.847000000000001</v>
      </c>
      <c r="F66" s="108">
        <v>25.317</v>
      </c>
      <c r="G66" s="108">
        <v>14.738</v>
      </c>
      <c r="H66" s="108">
        <v>15.63</v>
      </c>
      <c r="I66" s="108">
        <v>25.11</v>
      </c>
      <c r="J66" s="108">
        <v>28.373999999999999</v>
      </c>
      <c r="K66" s="108">
        <v>16.015999999999998</v>
      </c>
      <c r="L66" s="108">
        <v>15.638</v>
      </c>
      <c r="M66" s="108">
        <v>36.869</v>
      </c>
      <c r="N66" s="108">
        <v>30.207999999999998</v>
      </c>
      <c r="O66" s="108">
        <v>26.297000000000001</v>
      </c>
      <c r="P66" s="108">
        <v>25.791</v>
      </c>
      <c r="Q66" s="108">
        <v>13.531000000000001</v>
      </c>
      <c r="R66" s="108">
        <v>16.706</v>
      </c>
      <c r="S66" s="108">
        <v>13.798999999999999</v>
      </c>
      <c r="T66" s="108">
        <v>14.538</v>
      </c>
      <c r="U66" s="108">
        <v>33.085999999999999</v>
      </c>
      <c r="V66" s="108">
        <v>9.3800000000000008</v>
      </c>
      <c r="W66" s="108">
        <v>20.88</v>
      </c>
      <c r="X66" s="108">
        <v>18.324999999999999</v>
      </c>
      <c r="Y66" s="108">
        <v>17.448</v>
      </c>
      <c r="Z66" s="108">
        <v>25.934000000000001</v>
      </c>
      <c r="AA66" s="108">
        <v>13.032</v>
      </c>
      <c r="AB66" s="108">
        <v>17.440000000000001</v>
      </c>
      <c r="AC66" s="108">
        <v>11.888</v>
      </c>
      <c r="AD66" s="108">
        <v>8.4220000000000006</v>
      </c>
      <c r="AE66" s="109">
        <v>30.422999999999998</v>
      </c>
      <c r="AF66" s="108">
        <v>16.143999999999998</v>
      </c>
      <c r="AG66" s="108">
        <v>26.800999999999998</v>
      </c>
      <c r="AH66" s="108">
        <v>26.800999999999998</v>
      </c>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94">
        <v>46874</v>
      </c>
      <c r="B67" s="281"/>
      <c r="C67" s="271">
        <v>56</v>
      </c>
      <c r="D67" s="276">
        <v>68</v>
      </c>
      <c r="E67" s="108">
        <v>65.831000000000003</v>
      </c>
      <c r="F67" s="108">
        <v>93.129000000000005</v>
      </c>
      <c r="G67" s="108">
        <v>64.55</v>
      </c>
      <c r="H67" s="108">
        <v>64.638000000000005</v>
      </c>
      <c r="I67" s="108">
        <v>64.402000000000001</v>
      </c>
      <c r="J67" s="108">
        <v>109.309</v>
      </c>
      <c r="K67" s="108">
        <v>27.321000000000002</v>
      </c>
      <c r="L67" s="108">
        <v>58.776000000000003</v>
      </c>
      <c r="M67" s="108">
        <v>85.688999999999993</v>
      </c>
      <c r="N67" s="108">
        <v>114.035</v>
      </c>
      <c r="O67" s="108">
        <v>66.813000000000002</v>
      </c>
      <c r="P67" s="108">
        <v>77.811999999999998</v>
      </c>
      <c r="Q67" s="108">
        <v>73.927999999999997</v>
      </c>
      <c r="R67" s="108">
        <v>95.004999999999995</v>
      </c>
      <c r="S67" s="108">
        <v>48.292999999999999</v>
      </c>
      <c r="T67" s="108">
        <v>51.854999999999997</v>
      </c>
      <c r="U67" s="108">
        <v>64.006</v>
      </c>
      <c r="V67" s="108">
        <v>41.466999999999999</v>
      </c>
      <c r="W67" s="108">
        <v>62.923999999999999</v>
      </c>
      <c r="X67" s="108">
        <v>48.718000000000004</v>
      </c>
      <c r="Y67" s="108">
        <v>50.51</v>
      </c>
      <c r="Z67" s="108">
        <v>61.655999999999999</v>
      </c>
      <c r="AA67" s="108">
        <v>35.908000000000001</v>
      </c>
      <c r="AB67" s="108">
        <v>58.162999999999997</v>
      </c>
      <c r="AC67" s="108">
        <v>61.271999999999998</v>
      </c>
      <c r="AD67" s="108">
        <v>46.734000000000002</v>
      </c>
      <c r="AE67" s="109">
        <v>83.037000000000006</v>
      </c>
      <c r="AF67" s="108">
        <v>88.096000000000004</v>
      </c>
      <c r="AG67" s="108">
        <v>71.680999999999997</v>
      </c>
      <c r="AH67" s="108">
        <v>71.680999999999997</v>
      </c>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94">
        <v>46905</v>
      </c>
      <c r="B68" s="281"/>
      <c r="C68" s="271">
        <v>40</v>
      </c>
      <c r="D68" s="276">
        <v>62</v>
      </c>
      <c r="E68" s="108">
        <v>33.597999999999999</v>
      </c>
      <c r="F68" s="108">
        <v>119.666</v>
      </c>
      <c r="G68" s="108">
        <v>56.593000000000004</v>
      </c>
      <c r="H68" s="108">
        <v>103.765</v>
      </c>
      <c r="I68" s="108">
        <v>31.838000000000001</v>
      </c>
      <c r="J68" s="108">
        <v>65.616</v>
      </c>
      <c r="K68" s="108">
        <v>11.849</v>
      </c>
      <c r="L68" s="108">
        <v>43.53</v>
      </c>
      <c r="M68" s="108">
        <v>47.82</v>
      </c>
      <c r="N68" s="108">
        <v>109.22799999999999</v>
      </c>
      <c r="O68" s="108">
        <v>34.087000000000003</v>
      </c>
      <c r="P68" s="108">
        <v>59.261000000000003</v>
      </c>
      <c r="Q68" s="108">
        <v>101.566</v>
      </c>
      <c r="R68" s="108">
        <v>48.887999999999998</v>
      </c>
      <c r="S68" s="108">
        <v>63.728999999999999</v>
      </c>
      <c r="T68" s="108">
        <v>95.524000000000001</v>
      </c>
      <c r="U68" s="108">
        <v>30.283000000000001</v>
      </c>
      <c r="V68" s="108">
        <v>32.277000000000001</v>
      </c>
      <c r="W68" s="108">
        <v>75.721999999999994</v>
      </c>
      <c r="X68" s="108">
        <v>93.465999999999994</v>
      </c>
      <c r="Y68" s="108">
        <v>77.715000000000003</v>
      </c>
      <c r="Z68" s="108">
        <v>78.052000000000007</v>
      </c>
      <c r="AA68" s="108">
        <v>11.971</v>
      </c>
      <c r="AB68" s="108">
        <v>124.732</v>
      </c>
      <c r="AC68" s="108">
        <v>39.893999999999998</v>
      </c>
      <c r="AD68" s="108">
        <v>76.540999999999997</v>
      </c>
      <c r="AE68" s="109">
        <v>48.195</v>
      </c>
      <c r="AF68" s="108">
        <v>108.63</v>
      </c>
      <c r="AG68" s="108">
        <v>68.308999999999997</v>
      </c>
      <c r="AH68" s="108">
        <v>68.308999999999997</v>
      </c>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94">
        <v>46935</v>
      </c>
      <c r="B69" s="281"/>
      <c r="C69" s="271">
        <v>13</v>
      </c>
      <c r="D69" s="276">
        <v>21</v>
      </c>
      <c r="E69" s="108">
        <v>13.715</v>
      </c>
      <c r="F69" s="108">
        <v>33.575000000000003</v>
      </c>
      <c r="G69" s="108">
        <v>25.577000000000002</v>
      </c>
      <c r="H69" s="108">
        <v>73.819000000000003</v>
      </c>
      <c r="I69" s="108">
        <v>9.3109999999999999</v>
      </c>
      <c r="J69" s="108">
        <v>19.484999999999999</v>
      </c>
      <c r="K69" s="108">
        <v>5.6559999999999997</v>
      </c>
      <c r="L69" s="108">
        <v>11.885</v>
      </c>
      <c r="M69" s="108">
        <v>17.917999999999999</v>
      </c>
      <c r="N69" s="108">
        <v>38.32</v>
      </c>
      <c r="O69" s="108">
        <v>15.004</v>
      </c>
      <c r="P69" s="108">
        <v>18.940000000000001</v>
      </c>
      <c r="Q69" s="108">
        <v>33.786000000000001</v>
      </c>
      <c r="R69" s="108">
        <v>16.065000000000001</v>
      </c>
      <c r="S69" s="108">
        <v>15.436999999999999</v>
      </c>
      <c r="T69" s="108">
        <v>30.39</v>
      </c>
      <c r="U69" s="108">
        <v>12.188000000000001</v>
      </c>
      <c r="V69" s="108">
        <v>11.202999999999999</v>
      </c>
      <c r="W69" s="108">
        <v>17.78</v>
      </c>
      <c r="X69" s="108">
        <v>23.966000000000001</v>
      </c>
      <c r="Y69" s="108">
        <v>16.672000000000001</v>
      </c>
      <c r="Z69" s="108">
        <v>19.009</v>
      </c>
      <c r="AA69" s="108">
        <v>5.516</v>
      </c>
      <c r="AB69" s="108">
        <v>53.003999999999998</v>
      </c>
      <c r="AC69" s="108">
        <v>11.54</v>
      </c>
      <c r="AD69" s="108">
        <v>28.047000000000001</v>
      </c>
      <c r="AE69" s="109">
        <v>19.216999999999999</v>
      </c>
      <c r="AF69" s="108">
        <v>39.015999999999998</v>
      </c>
      <c r="AG69" s="108">
        <v>15.842000000000001</v>
      </c>
      <c r="AH69" s="108">
        <v>15.842000000000001</v>
      </c>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94">
        <v>46966</v>
      </c>
      <c r="B70" s="281"/>
      <c r="C70" s="271">
        <v>12</v>
      </c>
      <c r="D70" s="276">
        <v>15</v>
      </c>
      <c r="E70" s="108">
        <v>7.9740000000000002</v>
      </c>
      <c r="F70" s="108">
        <v>24.852</v>
      </c>
      <c r="G70" s="108">
        <v>12.891999999999999</v>
      </c>
      <c r="H70" s="108">
        <v>45.000999999999998</v>
      </c>
      <c r="I70" s="108">
        <v>7.3170000000000002</v>
      </c>
      <c r="J70" s="108">
        <v>21.658000000000001</v>
      </c>
      <c r="K70" s="108">
        <v>4.8209999999999997</v>
      </c>
      <c r="L70" s="108">
        <v>9.7100000000000009</v>
      </c>
      <c r="M70" s="108">
        <v>7.7779999999999996</v>
      </c>
      <c r="N70" s="108">
        <v>19.934999999999999</v>
      </c>
      <c r="O70" s="108">
        <v>11.933999999999999</v>
      </c>
      <c r="P70" s="108">
        <v>29.001999999999999</v>
      </c>
      <c r="Q70" s="108">
        <v>14.356999999999999</v>
      </c>
      <c r="R70" s="108">
        <v>7.2210000000000001</v>
      </c>
      <c r="S70" s="108">
        <v>12.085000000000001</v>
      </c>
      <c r="T70" s="108">
        <v>11.925000000000001</v>
      </c>
      <c r="U70" s="108">
        <v>7.3090000000000002</v>
      </c>
      <c r="V70" s="108">
        <v>10.250999999999999</v>
      </c>
      <c r="W70" s="108">
        <v>12.15</v>
      </c>
      <c r="X70" s="108">
        <v>11.468</v>
      </c>
      <c r="Y70" s="108">
        <v>12.577</v>
      </c>
      <c r="Z70" s="108">
        <v>11.195</v>
      </c>
      <c r="AA70" s="108">
        <v>4.2759999999999998</v>
      </c>
      <c r="AB70" s="108">
        <v>12.464</v>
      </c>
      <c r="AC70" s="108">
        <v>7.2809999999999997</v>
      </c>
      <c r="AD70" s="108">
        <v>12.391</v>
      </c>
      <c r="AE70" s="109">
        <v>16.234000000000002</v>
      </c>
      <c r="AF70" s="108">
        <v>15.512</v>
      </c>
      <c r="AG70" s="108">
        <v>9.5510000000000002</v>
      </c>
      <c r="AH70" s="108">
        <v>9.5510000000000002</v>
      </c>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94">
        <v>46997</v>
      </c>
      <c r="B71" s="281"/>
      <c r="C71" s="271">
        <v>11</v>
      </c>
      <c r="D71" s="276">
        <v>16</v>
      </c>
      <c r="E71" s="108">
        <v>8.1159999999999997</v>
      </c>
      <c r="F71" s="108">
        <v>24.873999999999999</v>
      </c>
      <c r="G71" s="108">
        <v>10.526</v>
      </c>
      <c r="H71" s="108">
        <v>27.63</v>
      </c>
      <c r="I71" s="108">
        <v>7.0620000000000003</v>
      </c>
      <c r="J71" s="108">
        <v>9.7040000000000006</v>
      </c>
      <c r="K71" s="108">
        <v>9.4740000000000002</v>
      </c>
      <c r="L71" s="108">
        <v>20.120999999999999</v>
      </c>
      <c r="M71" s="108">
        <v>16.22</v>
      </c>
      <c r="N71" s="108">
        <v>12.071999999999999</v>
      </c>
      <c r="O71" s="108">
        <v>12.422000000000001</v>
      </c>
      <c r="P71" s="108">
        <v>17.859000000000002</v>
      </c>
      <c r="Q71" s="108">
        <v>13.362</v>
      </c>
      <c r="R71" s="108">
        <v>6.8029999999999999</v>
      </c>
      <c r="S71" s="108">
        <v>9.2929999999999993</v>
      </c>
      <c r="T71" s="108">
        <v>8.4849999999999994</v>
      </c>
      <c r="U71" s="108">
        <v>5.8449999999999998</v>
      </c>
      <c r="V71" s="108">
        <v>28.291</v>
      </c>
      <c r="W71" s="108">
        <v>14.417</v>
      </c>
      <c r="X71" s="108">
        <v>9.0860000000000003</v>
      </c>
      <c r="Y71" s="108">
        <v>10.045999999999999</v>
      </c>
      <c r="Z71" s="108">
        <v>6.7750000000000004</v>
      </c>
      <c r="AA71" s="108">
        <v>3.6869999999999998</v>
      </c>
      <c r="AB71" s="108">
        <v>6.9459999999999997</v>
      </c>
      <c r="AC71" s="108">
        <v>5.9240000000000004</v>
      </c>
      <c r="AD71" s="108">
        <v>26.658000000000001</v>
      </c>
      <c r="AE71" s="109">
        <v>13.202</v>
      </c>
      <c r="AF71" s="108">
        <v>18.942</v>
      </c>
      <c r="AG71" s="108">
        <v>14.605</v>
      </c>
      <c r="AH71" s="108">
        <v>14.605</v>
      </c>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294"/>
      <c r="B72" s="281"/>
      <c r="C72" s="271"/>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29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29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29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29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29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29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29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29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94"/>
      <c r="B81" s="289"/>
      <c r="C81" s="261"/>
      <c r="D81" s="27"/>
    </row>
    <row r="82" spans="1:4" ht="12.75" customHeight="1" x14ac:dyDescent="0.25">
      <c r="A82" s="294"/>
      <c r="B82" s="289"/>
      <c r="C82" s="261"/>
      <c r="D82" s="27"/>
    </row>
    <row r="83" spans="1:4" ht="12.75" customHeight="1" x14ac:dyDescent="0.25">
      <c r="A83" s="294"/>
      <c r="B83" s="289"/>
      <c r="C83" s="261"/>
      <c r="D83" s="27"/>
    </row>
    <row r="84" spans="1:4" ht="12.75" customHeight="1" x14ac:dyDescent="0.25">
      <c r="A84" s="294"/>
      <c r="B84" s="289"/>
      <c r="C84" s="261"/>
      <c r="D84" s="27"/>
    </row>
    <row r="101" spans="3:4" ht="12.75" customHeight="1" x14ac:dyDescent="0.25">
      <c r="C101" s="282">
        <v>8</v>
      </c>
      <c r="D101" s="282">
        <v>10</v>
      </c>
    </row>
    <row r="102" spans="3:4" ht="12.75" customHeight="1" x14ac:dyDescent="0.25">
      <c r="C102" s="282">
        <v>20</v>
      </c>
      <c r="D102" s="282">
        <v>23</v>
      </c>
    </row>
    <row r="103" spans="3:4" ht="12.75" customHeight="1" x14ac:dyDescent="0.25">
      <c r="C103" s="282">
        <v>56</v>
      </c>
      <c r="D103" s="282">
        <v>68</v>
      </c>
    </row>
    <row r="104" spans="3:4" ht="12.75" customHeight="1" x14ac:dyDescent="0.25">
      <c r="C104" s="282">
        <v>40</v>
      </c>
      <c r="D104" s="282">
        <v>62</v>
      </c>
    </row>
    <row r="105" spans="3:4" ht="12.75" customHeight="1" x14ac:dyDescent="0.25">
      <c r="C105" s="282">
        <v>13</v>
      </c>
      <c r="D105" s="282">
        <v>21</v>
      </c>
    </row>
    <row r="106" spans="3:4" ht="12.75" customHeight="1" x14ac:dyDescent="0.25">
      <c r="C106" s="282">
        <v>12</v>
      </c>
      <c r="D106" s="282">
        <v>15</v>
      </c>
    </row>
    <row r="107" spans="3:4" ht="12.75" customHeight="1" x14ac:dyDescent="0.25">
      <c r="C107" s="282">
        <v>11</v>
      </c>
      <c r="D107" s="282">
        <v>16</v>
      </c>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107"/>
  <sheetViews>
    <sheetView topLeftCell="A37" zoomScale="90" zoomScaleNormal="90" workbookViewId="0">
      <selection activeCell="D4" sqref="D4"/>
    </sheetView>
  </sheetViews>
  <sheetFormatPr defaultColWidth="18.7109375" defaultRowHeight="12.75" customHeight="1" x14ac:dyDescent="0.25"/>
  <cols>
    <col min="1" max="4" width="9.140625" style="172" customWidth="1"/>
    <col min="5" max="54" width="9.140625" customWidth="1"/>
  </cols>
  <sheetData>
    <row r="1" spans="1:51" s="172" customFormat="1" ht="15" x14ac:dyDescent="0.25">
      <c r="A1" s="250"/>
      <c r="B1" s="335">
        <v>272.69029999999992</v>
      </c>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162"/>
      <c r="AJ1" s="162"/>
      <c r="AK1" s="162"/>
      <c r="AL1" s="162"/>
      <c r="AM1" s="162"/>
    </row>
    <row r="2" spans="1:51" s="172" customFormat="1" ht="15" x14ac:dyDescent="0.25">
      <c r="A2" s="251"/>
      <c r="B2" s="254" t="s">
        <v>46</v>
      </c>
      <c r="C2" s="248" t="s">
        <v>45</v>
      </c>
      <c r="D2" s="248" t="s">
        <v>47</v>
      </c>
      <c r="E2" s="248">
        <v>1991</v>
      </c>
      <c r="F2" s="248">
        <v>1992</v>
      </c>
      <c r="G2" s="248">
        <v>1993</v>
      </c>
      <c r="H2" s="248">
        <v>1994</v>
      </c>
      <c r="I2" s="248">
        <v>1995</v>
      </c>
      <c r="J2" s="248">
        <v>1996</v>
      </c>
      <c r="K2" s="248">
        <v>1997</v>
      </c>
      <c r="L2" s="248">
        <v>1998</v>
      </c>
      <c r="M2" s="248">
        <v>1999</v>
      </c>
      <c r="N2" s="248">
        <v>2000</v>
      </c>
      <c r="O2" s="248">
        <v>2001</v>
      </c>
      <c r="P2" s="248">
        <v>2002</v>
      </c>
      <c r="Q2" s="248">
        <v>2003</v>
      </c>
      <c r="R2" s="248">
        <v>2004</v>
      </c>
      <c r="S2" s="248">
        <v>2005</v>
      </c>
      <c r="T2" s="248">
        <v>2006</v>
      </c>
      <c r="U2" s="248">
        <v>2007</v>
      </c>
      <c r="V2" s="248">
        <v>2008</v>
      </c>
      <c r="W2" s="248">
        <v>2009</v>
      </c>
      <c r="X2" s="248">
        <v>2010</v>
      </c>
      <c r="Y2" s="248">
        <v>2011</v>
      </c>
      <c r="Z2" s="248">
        <v>2012</v>
      </c>
      <c r="AA2" s="248">
        <v>2013</v>
      </c>
      <c r="AB2" s="248">
        <v>2014</v>
      </c>
      <c r="AC2" s="248">
        <v>2015</v>
      </c>
      <c r="AD2" s="248">
        <v>2016</v>
      </c>
      <c r="AE2" s="248">
        <v>2017</v>
      </c>
      <c r="AF2" s="248">
        <v>2018</v>
      </c>
      <c r="AG2" s="248">
        <v>2019</v>
      </c>
      <c r="AH2" s="248">
        <v>2020</v>
      </c>
      <c r="AI2" s="162"/>
      <c r="AJ2" s="162"/>
      <c r="AK2" s="162"/>
      <c r="AL2" s="162"/>
      <c r="AM2" s="162"/>
    </row>
    <row r="3" spans="1:51" s="172" customFormat="1" ht="15" x14ac:dyDescent="0.25">
      <c r="A3" s="252"/>
      <c r="B3" s="255"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62"/>
      <c r="AJ3" s="162"/>
      <c r="AK3" s="162"/>
      <c r="AL3" s="162"/>
      <c r="AM3" s="162"/>
    </row>
    <row r="4" spans="1:51" ht="15" x14ac:dyDescent="0.25">
      <c r="A4" s="253">
        <v>44958</v>
      </c>
      <c r="B4" s="277"/>
      <c r="C4" s="278">
        <v>19</v>
      </c>
      <c r="D4" s="295">
        <v>22</v>
      </c>
      <c r="E4" s="172">
        <v>22.84</v>
      </c>
      <c r="F4" s="172">
        <v>21.934000000000001</v>
      </c>
      <c r="G4" s="172">
        <v>20.03</v>
      </c>
      <c r="H4" s="172">
        <v>20.295000000000002</v>
      </c>
      <c r="I4" s="172">
        <v>31.646000000000001</v>
      </c>
      <c r="J4" s="172">
        <v>28.998999999999999</v>
      </c>
      <c r="K4" s="172">
        <v>20.483000000000001</v>
      </c>
      <c r="L4" s="172">
        <v>22.452000000000002</v>
      </c>
      <c r="M4" s="172">
        <v>25.780999999999999</v>
      </c>
      <c r="N4" s="172">
        <v>32.326000000000001</v>
      </c>
      <c r="O4" s="172">
        <v>21.661999999999999</v>
      </c>
      <c r="P4" s="172">
        <v>20.241</v>
      </c>
      <c r="Q4" s="172">
        <v>22.065999999999999</v>
      </c>
      <c r="R4" s="172">
        <v>20.93</v>
      </c>
      <c r="S4" s="172">
        <v>23.88</v>
      </c>
      <c r="T4" s="172">
        <v>20.678999999999998</v>
      </c>
      <c r="U4" s="172">
        <v>26.103999999999999</v>
      </c>
      <c r="V4" s="172">
        <v>20.114000000000001</v>
      </c>
      <c r="W4" s="172">
        <v>23.065000000000001</v>
      </c>
      <c r="X4" s="172">
        <v>19.716000000000001</v>
      </c>
      <c r="Y4" s="172">
        <v>20.821000000000002</v>
      </c>
      <c r="Z4" s="172">
        <v>21.038</v>
      </c>
      <c r="AA4" s="172">
        <v>19.936</v>
      </c>
      <c r="AB4" s="172">
        <v>25.707999999999998</v>
      </c>
      <c r="AC4" s="172">
        <v>45.384</v>
      </c>
      <c r="AD4" s="172">
        <v>25.215</v>
      </c>
      <c r="AE4" s="172">
        <v>44.67</v>
      </c>
      <c r="AF4" s="172">
        <v>28.202000000000002</v>
      </c>
      <c r="AG4" s="172">
        <v>21.766999999999999</v>
      </c>
      <c r="AH4" s="172">
        <v>20.169</v>
      </c>
      <c r="AI4" s="130"/>
      <c r="AJ4" s="130"/>
      <c r="AK4" s="130"/>
      <c r="AL4" s="130"/>
      <c r="AM4" s="130"/>
      <c r="AN4" s="130"/>
      <c r="AO4" s="130"/>
      <c r="AP4" s="130"/>
      <c r="AQ4" s="130"/>
      <c r="AR4" s="130"/>
      <c r="AS4" s="130"/>
      <c r="AT4" s="130"/>
      <c r="AU4" s="130"/>
      <c r="AV4" s="130"/>
      <c r="AW4" s="130"/>
      <c r="AX4" s="130"/>
      <c r="AY4" s="130"/>
    </row>
    <row r="5" spans="1:51" ht="15" x14ac:dyDescent="0.25">
      <c r="A5" s="253">
        <v>44986</v>
      </c>
      <c r="B5" s="279"/>
      <c r="C5" s="269">
        <v>41</v>
      </c>
      <c r="D5" s="296">
        <v>65</v>
      </c>
      <c r="E5" s="172">
        <v>48.878999999999998</v>
      </c>
      <c r="F5" s="172">
        <v>80.424999999999997</v>
      </c>
      <c r="G5" s="172">
        <v>54.219000000000001</v>
      </c>
      <c r="H5" s="172">
        <v>89.878</v>
      </c>
      <c r="I5" s="172">
        <v>124.85</v>
      </c>
      <c r="J5" s="172">
        <v>56.142000000000003</v>
      </c>
      <c r="K5" s="172">
        <v>63.408999999999999</v>
      </c>
      <c r="L5" s="172">
        <v>63.011000000000003</v>
      </c>
      <c r="M5" s="172">
        <v>85.736000000000004</v>
      </c>
      <c r="N5" s="172">
        <v>66.590999999999994</v>
      </c>
      <c r="O5" s="172">
        <v>59.304000000000002</v>
      </c>
      <c r="P5" s="172">
        <v>33.847999999999999</v>
      </c>
      <c r="Q5" s="172">
        <v>70.751000000000005</v>
      </c>
      <c r="R5" s="172">
        <v>129.708</v>
      </c>
      <c r="S5" s="172">
        <v>53.484999999999999</v>
      </c>
      <c r="T5" s="172">
        <v>47.015999999999998</v>
      </c>
      <c r="U5" s="172">
        <v>142.77699999999999</v>
      </c>
      <c r="V5" s="172">
        <v>27.318999999999999</v>
      </c>
      <c r="W5" s="172">
        <v>91.878</v>
      </c>
      <c r="X5" s="172">
        <v>35.628</v>
      </c>
      <c r="Y5" s="172">
        <v>49.63</v>
      </c>
      <c r="Z5" s="172">
        <v>109.276</v>
      </c>
      <c r="AA5" s="172">
        <v>45.683</v>
      </c>
      <c r="AB5" s="172">
        <v>71.674999999999997</v>
      </c>
      <c r="AC5" s="172">
        <v>134.874</v>
      </c>
      <c r="AD5" s="172">
        <v>68.293000000000006</v>
      </c>
      <c r="AE5" s="172">
        <v>183.869</v>
      </c>
      <c r="AF5" s="172">
        <v>75.882999999999996</v>
      </c>
      <c r="AG5" s="172">
        <v>33.470999999999997</v>
      </c>
      <c r="AH5" s="172">
        <v>58.195999999999998</v>
      </c>
      <c r="AI5" s="130"/>
      <c r="AJ5" s="130"/>
      <c r="AK5" s="130"/>
      <c r="AL5" s="130"/>
      <c r="AM5" s="130"/>
      <c r="AN5" s="130"/>
      <c r="AO5" s="130"/>
      <c r="AP5" s="130"/>
      <c r="AQ5" s="130"/>
      <c r="AR5" s="130"/>
      <c r="AS5" s="130"/>
      <c r="AT5" s="130"/>
      <c r="AU5" s="130"/>
      <c r="AV5" s="130"/>
      <c r="AW5" s="130"/>
      <c r="AX5" s="130"/>
      <c r="AY5" s="130"/>
    </row>
    <row r="6" spans="1:51" ht="15" x14ac:dyDescent="0.25">
      <c r="A6" s="253">
        <v>45017</v>
      </c>
      <c r="B6" s="279"/>
      <c r="C6" s="269">
        <v>213</v>
      </c>
      <c r="D6" s="296">
        <v>285</v>
      </c>
      <c r="E6" s="172">
        <v>209.90100000000001</v>
      </c>
      <c r="F6" s="172">
        <v>358.34199999999998</v>
      </c>
      <c r="G6" s="172">
        <v>244.39699999999999</v>
      </c>
      <c r="H6" s="172">
        <v>319.69</v>
      </c>
      <c r="I6" s="172">
        <v>211.45400000000001</v>
      </c>
      <c r="J6" s="172">
        <v>292.50299999999999</v>
      </c>
      <c r="K6" s="172">
        <v>172.11799999999999</v>
      </c>
      <c r="L6" s="172">
        <v>226.97800000000001</v>
      </c>
      <c r="M6" s="172">
        <v>267.43099999999998</v>
      </c>
      <c r="N6" s="172">
        <v>368.53</v>
      </c>
      <c r="O6" s="172">
        <v>283.44799999999998</v>
      </c>
      <c r="P6" s="172">
        <v>272.07900000000001</v>
      </c>
      <c r="Q6" s="172">
        <v>379.767</v>
      </c>
      <c r="R6" s="172">
        <v>374.55500000000001</v>
      </c>
      <c r="S6" s="172">
        <v>254.548</v>
      </c>
      <c r="T6" s="172">
        <v>347.66300000000001</v>
      </c>
      <c r="U6" s="172">
        <v>296.84699999999998</v>
      </c>
      <c r="V6" s="172">
        <v>98.102000000000004</v>
      </c>
      <c r="W6" s="172">
        <v>286.10500000000002</v>
      </c>
      <c r="X6" s="172">
        <v>284.06799999999998</v>
      </c>
      <c r="Y6" s="172">
        <v>296.11099999999999</v>
      </c>
      <c r="Z6" s="172">
        <v>403.471</v>
      </c>
      <c r="AA6" s="172">
        <v>173.77199999999999</v>
      </c>
      <c r="AB6" s="172">
        <v>274.221</v>
      </c>
      <c r="AC6" s="172">
        <v>249.553</v>
      </c>
      <c r="AD6" s="172">
        <v>315.45299999999997</v>
      </c>
      <c r="AE6" s="172">
        <v>285.93200000000002</v>
      </c>
      <c r="AF6" s="172">
        <v>305.18700000000001</v>
      </c>
      <c r="AG6" s="172">
        <v>326.12200000000001</v>
      </c>
      <c r="AH6" s="172">
        <v>219.50899999999999</v>
      </c>
      <c r="AI6" s="130"/>
      <c r="AJ6" s="130"/>
      <c r="AK6" s="130"/>
      <c r="AL6" s="130"/>
      <c r="AM6" s="130"/>
      <c r="AN6" s="130"/>
      <c r="AO6" s="130"/>
      <c r="AP6" s="130"/>
      <c r="AQ6" s="130"/>
      <c r="AR6" s="130"/>
      <c r="AS6" s="130"/>
      <c r="AT6" s="130"/>
      <c r="AU6" s="130"/>
      <c r="AV6" s="130"/>
      <c r="AW6" s="130"/>
      <c r="AX6" s="130"/>
      <c r="AY6" s="130"/>
    </row>
    <row r="7" spans="1:51" ht="15" x14ac:dyDescent="0.25">
      <c r="A7" s="253">
        <v>45047</v>
      </c>
      <c r="B7" s="279"/>
      <c r="C7" s="269">
        <v>618</v>
      </c>
      <c r="D7" s="296">
        <v>720</v>
      </c>
      <c r="E7" s="172">
        <v>696.04</v>
      </c>
      <c r="F7" s="172">
        <v>772.41899999999998</v>
      </c>
      <c r="G7" s="172">
        <v>884.12599999999998</v>
      </c>
      <c r="H7" s="172">
        <v>695.60299999999995</v>
      </c>
      <c r="I7" s="172">
        <v>847.84299999999996</v>
      </c>
      <c r="J7" s="172">
        <v>732.50199999999995</v>
      </c>
      <c r="K7" s="172">
        <v>712.76199999999994</v>
      </c>
      <c r="L7" s="172">
        <v>727.23900000000003</v>
      </c>
      <c r="M7" s="172">
        <v>685.09299999999996</v>
      </c>
      <c r="N7" s="172">
        <v>850.17399999999998</v>
      </c>
      <c r="O7" s="172">
        <v>750.24300000000005</v>
      </c>
      <c r="P7" s="172">
        <v>479.91300000000001</v>
      </c>
      <c r="Q7" s="172">
        <v>942.71799999999996</v>
      </c>
      <c r="R7" s="172">
        <v>601.53800000000001</v>
      </c>
      <c r="S7" s="172">
        <v>735.02200000000005</v>
      </c>
      <c r="T7" s="172">
        <v>707.98699999999997</v>
      </c>
      <c r="U7" s="172">
        <v>710.64200000000005</v>
      </c>
      <c r="V7" s="172">
        <v>647.34100000000001</v>
      </c>
      <c r="W7" s="172">
        <v>830.06500000000005</v>
      </c>
      <c r="X7" s="172">
        <v>627.73699999999997</v>
      </c>
      <c r="Y7" s="172">
        <v>836.08199999999999</v>
      </c>
      <c r="Z7" s="172">
        <v>530.09900000000005</v>
      </c>
      <c r="AA7" s="172">
        <v>755.91200000000003</v>
      </c>
      <c r="AB7" s="172">
        <v>635.02700000000004</v>
      </c>
      <c r="AC7" s="172">
        <v>581.548</v>
      </c>
      <c r="AD7" s="172">
        <v>795.81299999999999</v>
      </c>
      <c r="AE7" s="172">
        <v>562.51400000000001</v>
      </c>
      <c r="AF7" s="172">
        <v>805.55200000000002</v>
      </c>
      <c r="AG7" s="172">
        <v>708.73900000000003</v>
      </c>
      <c r="AH7" s="172">
        <v>738.62099999999998</v>
      </c>
      <c r="AI7" s="130"/>
      <c r="AJ7" s="130"/>
      <c r="AK7" s="130"/>
      <c r="AL7" s="130"/>
      <c r="AM7" s="130"/>
      <c r="AN7" s="130"/>
      <c r="AO7" s="130"/>
      <c r="AP7" s="130"/>
      <c r="AQ7" s="130"/>
      <c r="AR7" s="130"/>
      <c r="AS7" s="130"/>
      <c r="AT7" s="130"/>
      <c r="AU7" s="130"/>
      <c r="AV7" s="130"/>
      <c r="AW7" s="130"/>
      <c r="AX7" s="130"/>
      <c r="AY7" s="130"/>
    </row>
    <row r="8" spans="1:51" ht="15" x14ac:dyDescent="0.25">
      <c r="A8" s="253">
        <v>45078</v>
      </c>
      <c r="B8" s="279"/>
      <c r="C8" s="269">
        <v>427</v>
      </c>
      <c r="D8" s="296">
        <v>580</v>
      </c>
      <c r="E8" s="172">
        <v>678.11500000000001</v>
      </c>
      <c r="F8" s="172">
        <v>308.66399999999999</v>
      </c>
      <c r="G8" s="172">
        <v>792.98900000000003</v>
      </c>
      <c r="H8" s="172">
        <v>324.12700000000001</v>
      </c>
      <c r="I8" s="172">
        <v>1060.8119999999999</v>
      </c>
      <c r="J8" s="172">
        <v>586.90700000000004</v>
      </c>
      <c r="K8" s="172">
        <v>658.36900000000003</v>
      </c>
      <c r="L8" s="172">
        <v>614.33000000000004</v>
      </c>
      <c r="M8" s="172">
        <v>716.54</v>
      </c>
      <c r="N8" s="172">
        <v>479.27300000000002</v>
      </c>
      <c r="O8" s="172">
        <v>398.81700000000001</v>
      </c>
      <c r="P8" s="172">
        <v>372.87900000000002</v>
      </c>
      <c r="Q8" s="172">
        <v>689.09799999999996</v>
      </c>
      <c r="R8" s="172">
        <v>271.51</v>
      </c>
      <c r="S8" s="172">
        <v>626.14800000000002</v>
      </c>
      <c r="T8" s="172">
        <v>349.27199999999999</v>
      </c>
      <c r="U8" s="172">
        <v>321.79199999999997</v>
      </c>
      <c r="V8" s="172">
        <v>835.31399999999996</v>
      </c>
      <c r="W8" s="172">
        <v>573.09299999999996</v>
      </c>
      <c r="X8" s="172">
        <v>901.11199999999997</v>
      </c>
      <c r="Y8" s="172">
        <v>1086.779</v>
      </c>
      <c r="Z8" s="172">
        <v>207.26300000000001</v>
      </c>
      <c r="AA8" s="172">
        <v>554.98299999999995</v>
      </c>
      <c r="AB8" s="172">
        <v>656.34400000000005</v>
      </c>
      <c r="AC8" s="172">
        <v>515.14700000000005</v>
      </c>
      <c r="AD8" s="172">
        <v>673.23500000000001</v>
      </c>
      <c r="AE8" s="172">
        <v>420.59399999999999</v>
      </c>
      <c r="AF8" s="172">
        <v>387.39</v>
      </c>
      <c r="AG8" s="172">
        <v>787.41200000000003</v>
      </c>
      <c r="AH8" s="172">
        <v>511.60199999999998</v>
      </c>
      <c r="AI8" s="130"/>
      <c r="AJ8" s="130"/>
      <c r="AK8" s="130"/>
      <c r="AL8" s="130"/>
      <c r="AM8" s="130"/>
      <c r="AN8" s="130"/>
      <c r="AO8" s="130"/>
      <c r="AP8" s="130"/>
      <c r="AQ8" s="130"/>
      <c r="AR8" s="130"/>
      <c r="AS8" s="130"/>
      <c r="AT8" s="130"/>
      <c r="AU8" s="130"/>
      <c r="AV8" s="130"/>
      <c r="AW8" s="130"/>
      <c r="AX8" s="130"/>
      <c r="AY8" s="130"/>
    </row>
    <row r="9" spans="1:51" ht="15" x14ac:dyDescent="0.25">
      <c r="A9" s="253">
        <v>45108</v>
      </c>
      <c r="B9" s="279"/>
      <c r="C9" s="269">
        <v>71</v>
      </c>
      <c r="D9" s="296">
        <v>115</v>
      </c>
      <c r="E9" s="172">
        <v>151.75200000000001</v>
      </c>
      <c r="F9" s="172">
        <v>69.527000000000001</v>
      </c>
      <c r="G9" s="172">
        <v>222.149</v>
      </c>
      <c r="H9" s="172">
        <v>47.752000000000002</v>
      </c>
      <c r="I9" s="172">
        <v>415.56700000000001</v>
      </c>
      <c r="J9" s="172">
        <v>116.694</v>
      </c>
      <c r="K9" s="172">
        <v>113.306</v>
      </c>
      <c r="L9" s="172">
        <v>225.09700000000001</v>
      </c>
      <c r="M9" s="172">
        <v>170.322</v>
      </c>
      <c r="N9" s="172">
        <v>69.474000000000004</v>
      </c>
      <c r="O9" s="172">
        <v>67.215000000000003</v>
      </c>
      <c r="P9" s="172">
        <v>48.241999999999997</v>
      </c>
      <c r="Q9" s="172">
        <v>135.833</v>
      </c>
      <c r="R9" s="172">
        <v>57.317</v>
      </c>
      <c r="S9" s="172">
        <v>146.31</v>
      </c>
      <c r="T9" s="172">
        <v>49.317999999999998</v>
      </c>
      <c r="U9" s="172">
        <v>59.755000000000003</v>
      </c>
      <c r="V9" s="172">
        <v>268.51499999999999</v>
      </c>
      <c r="W9" s="172">
        <v>173.67099999999999</v>
      </c>
      <c r="X9" s="172">
        <v>202.572</v>
      </c>
      <c r="Y9" s="172">
        <v>456.83300000000003</v>
      </c>
      <c r="Z9" s="172">
        <v>29.297999999999998</v>
      </c>
      <c r="AA9" s="172">
        <v>99.944999999999993</v>
      </c>
      <c r="AB9" s="172">
        <v>138.27000000000001</v>
      </c>
      <c r="AC9" s="172">
        <v>101.78400000000001</v>
      </c>
      <c r="AD9" s="172">
        <v>120.33799999999999</v>
      </c>
      <c r="AE9" s="172">
        <v>74.733999999999995</v>
      </c>
      <c r="AF9" s="172">
        <v>46.198999999999998</v>
      </c>
      <c r="AG9" s="172">
        <v>317.37099999999998</v>
      </c>
      <c r="AH9" s="172">
        <v>77.652000000000001</v>
      </c>
      <c r="AI9" s="130"/>
      <c r="AJ9" s="130"/>
      <c r="AK9" s="130"/>
      <c r="AL9" s="130"/>
      <c r="AM9" s="130"/>
      <c r="AN9" s="130"/>
      <c r="AO9" s="130"/>
      <c r="AP9" s="130"/>
      <c r="AQ9" s="130"/>
      <c r="AR9" s="130"/>
      <c r="AS9" s="130"/>
      <c r="AT9" s="130"/>
      <c r="AU9" s="130"/>
      <c r="AV9" s="130"/>
      <c r="AW9" s="130"/>
      <c r="AX9" s="130"/>
      <c r="AY9" s="130"/>
    </row>
    <row r="10" spans="1:51" ht="15" x14ac:dyDescent="0.25">
      <c r="A10" s="253">
        <v>45139</v>
      </c>
      <c r="B10" s="279"/>
      <c r="C10" s="269">
        <v>18</v>
      </c>
      <c r="D10" s="296">
        <v>20</v>
      </c>
      <c r="E10" s="172">
        <v>23.099</v>
      </c>
      <c r="F10" s="172">
        <v>16.338999999999999</v>
      </c>
      <c r="G10" s="172">
        <v>34.509</v>
      </c>
      <c r="H10" s="172">
        <v>12.542</v>
      </c>
      <c r="I10" s="172">
        <v>61.247</v>
      </c>
      <c r="J10" s="172">
        <v>20.149999999999999</v>
      </c>
      <c r="K10" s="172">
        <v>28.399000000000001</v>
      </c>
      <c r="L10" s="172">
        <v>36.401000000000003</v>
      </c>
      <c r="M10" s="172">
        <v>27.358000000000001</v>
      </c>
      <c r="N10" s="172">
        <v>14.481999999999999</v>
      </c>
      <c r="O10" s="172">
        <v>15.576000000000001</v>
      </c>
      <c r="P10" s="172">
        <v>10.79</v>
      </c>
      <c r="Q10" s="172">
        <v>20.82</v>
      </c>
      <c r="R10" s="172">
        <v>13.010999999999999</v>
      </c>
      <c r="S10" s="172">
        <v>21.710999999999999</v>
      </c>
      <c r="T10" s="172">
        <v>14.585000000000001</v>
      </c>
      <c r="U10" s="172">
        <v>13.488</v>
      </c>
      <c r="V10" s="172">
        <v>31.88</v>
      </c>
      <c r="W10" s="172">
        <v>26.451000000000001</v>
      </c>
      <c r="X10" s="172">
        <v>32.185000000000002</v>
      </c>
      <c r="Y10" s="172">
        <v>58.594999999999999</v>
      </c>
      <c r="Z10" s="172">
        <v>9.2279999999999998</v>
      </c>
      <c r="AA10" s="172">
        <v>18.141999999999999</v>
      </c>
      <c r="AB10" s="172">
        <v>36.945999999999998</v>
      </c>
      <c r="AC10" s="172">
        <v>17.106000000000002</v>
      </c>
      <c r="AD10" s="172">
        <v>19.850000000000001</v>
      </c>
      <c r="AE10" s="172">
        <v>14.955</v>
      </c>
      <c r="AF10" s="172">
        <v>12.9</v>
      </c>
      <c r="AG10" s="172">
        <v>39.097999999999999</v>
      </c>
      <c r="AH10" s="172">
        <v>14</v>
      </c>
      <c r="AI10" s="130"/>
      <c r="AJ10" s="130"/>
      <c r="AK10" s="130"/>
      <c r="AL10" s="130"/>
      <c r="AM10" s="130"/>
      <c r="AN10" s="130"/>
      <c r="AO10" s="130"/>
      <c r="AP10" s="130"/>
      <c r="AQ10" s="130"/>
      <c r="AR10" s="130"/>
      <c r="AS10" s="130"/>
      <c r="AT10" s="130"/>
      <c r="AU10" s="130"/>
      <c r="AV10" s="130"/>
      <c r="AW10" s="130"/>
      <c r="AX10" s="130"/>
      <c r="AY10" s="130"/>
    </row>
    <row r="11" spans="1:51" ht="15" x14ac:dyDescent="0.25">
      <c r="A11" s="253">
        <v>45170</v>
      </c>
      <c r="B11" s="279"/>
      <c r="C11" s="269">
        <v>15</v>
      </c>
      <c r="D11" s="296">
        <v>17</v>
      </c>
      <c r="E11" s="172">
        <v>17.564</v>
      </c>
      <c r="F11" s="172">
        <v>12.291</v>
      </c>
      <c r="G11" s="172">
        <v>20.643000000000001</v>
      </c>
      <c r="H11" s="172">
        <v>11.000999999999999</v>
      </c>
      <c r="I11" s="172">
        <v>23.931999999999999</v>
      </c>
      <c r="J11" s="172">
        <v>15.438000000000001</v>
      </c>
      <c r="K11" s="172">
        <v>66.222999999999999</v>
      </c>
      <c r="L11" s="172">
        <v>16.338000000000001</v>
      </c>
      <c r="M11" s="172">
        <v>18.818000000000001</v>
      </c>
      <c r="N11" s="172">
        <v>18.690999999999999</v>
      </c>
      <c r="O11" s="172">
        <v>12.502000000000001</v>
      </c>
      <c r="P11" s="172">
        <v>10.176</v>
      </c>
      <c r="Q11" s="172">
        <v>19.635999999999999</v>
      </c>
      <c r="R11" s="172">
        <v>17.812999999999999</v>
      </c>
      <c r="S11" s="172">
        <v>13.646000000000001</v>
      </c>
      <c r="T11" s="172">
        <v>23.917999999999999</v>
      </c>
      <c r="U11" s="172">
        <v>17.954000000000001</v>
      </c>
      <c r="V11" s="172">
        <v>19.698</v>
      </c>
      <c r="W11" s="172">
        <v>15.252000000000001</v>
      </c>
      <c r="X11" s="172">
        <v>16.436</v>
      </c>
      <c r="Y11" s="172">
        <v>30.251999999999999</v>
      </c>
      <c r="Z11" s="172">
        <v>8.2579999999999991</v>
      </c>
      <c r="AA11" s="172">
        <v>26.565000000000001</v>
      </c>
      <c r="AB11" s="172">
        <v>32.738999999999997</v>
      </c>
      <c r="AC11" s="172">
        <v>12.157999999999999</v>
      </c>
      <c r="AD11" s="172">
        <v>13.194000000000001</v>
      </c>
      <c r="AE11" s="172">
        <v>11.88</v>
      </c>
      <c r="AF11" s="172">
        <v>10.792</v>
      </c>
      <c r="AG11" s="172">
        <v>19.292999999999999</v>
      </c>
      <c r="AH11" s="172">
        <v>11.856999999999999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253">
        <v>45200</v>
      </c>
      <c r="B12" s="279"/>
      <c r="C12" s="269">
        <v>22</v>
      </c>
      <c r="D12" s="296">
        <v>26</v>
      </c>
      <c r="E12" s="172">
        <v>22.588000000000001</v>
      </c>
      <c r="F12" s="172">
        <v>20.405999999999999</v>
      </c>
      <c r="G12" s="172">
        <v>44.456000000000003</v>
      </c>
      <c r="H12" s="172">
        <v>24.678000000000001</v>
      </c>
      <c r="I12" s="172">
        <v>50.188000000000002</v>
      </c>
      <c r="J12" s="172">
        <v>27.82</v>
      </c>
      <c r="K12" s="172">
        <v>94.643000000000001</v>
      </c>
      <c r="L12" s="172">
        <v>45.01</v>
      </c>
      <c r="M12" s="172">
        <v>26.125</v>
      </c>
      <c r="N12" s="172">
        <v>43.228000000000002</v>
      </c>
      <c r="O12" s="172">
        <v>23.390999999999998</v>
      </c>
      <c r="P12" s="172">
        <v>28.170999999999999</v>
      </c>
      <c r="Q12" s="172">
        <v>25.411999999999999</v>
      </c>
      <c r="R12" s="172">
        <v>40.991</v>
      </c>
      <c r="S12" s="172">
        <v>34.808</v>
      </c>
      <c r="T12" s="172">
        <v>52.725999999999999</v>
      </c>
      <c r="U12" s="172">
        <v>52.406999999999996</v>
      </c>
      <c r="V12" s="172">
        <v>25.65</v>
      </c>
      <c r="W12" s="172">
        <v>36.536000000000001</v>
      </c>
      <c r="X12" s="172">
        <v>30.722000000000001</v>
      </c>
      <c r="Y12" s="172">
        <v>39.877000000000002</v>
      </c>
      <c r="Z12" s="172">
        <v>18.506</v>
      </c>
      <c r="AA12" s="172">
        <v>57.706000000000003</v>
      </c>
      <c r="AB12" s="172">
        <v>40.121000000000002</v>
      </c>
      <c r="AC12" s="172">
        <v>19.853000000000002</v>
      </c>
      <c r="AD12" s="172">
        <v>25.05</v>
      </c>
      <c r="AE12" s="172">
        <v>43.774999999999999</v>
      </c>
      <c r="AF12" s="172">
        <v>31.588999999999999</v>
      </c>
      <c r="AG12" s="172">
        <v>27.666</v>
      </c>
      <c r="AH12" s="172">
        <v>28.911000000000001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253">
        <v>45231</v>
      </c>
      <c r="B13" s="279"/>
      <c r="C13" s="269">
        <v>28</v>
      </c>
      <c r="D13" s="296">
        <v>33</v>
      </c>
      <c r="E13" s="172">
        <v>29.321000000000002</v>
      </c>
      <c r="F13" s="172">
        <v>26.347000000000001</v>
      </c>
      <c r="G13" s="172">
        <v>37.167999999999999</v>
      </c>
      <c r="H13" s="172">
        <v>28.594000000000001</v>
      </c>
      <c r="I13" s="172">
        <v>44.908999999999999</v>
      </c>
      <c r="J13" s="172">
        <v>51.283999999999999</v>
      </c>
      <c r="K13" s="172">
        <v>46.76</v>
      </c>
      <c r="L13" s="172">
        <v>38.957000000000001</v>
      </c>
      <c r="M13" s="172">
        <v>28.763999999999999</v>
      </c>
      <c r="N13" s="172">
        <v>29.975000000000001</v>
      </c>
      <c r="O13" s="172">
        <v>28.721</v>
      </c>
      <c r="P13" s="172">
        <v>25.398</v>
      </c>
      <c r="Q13" s="172">
        <v>31.082000000000001</v>
      </c>
      <c r="R13" s="172">
        <v>48.427</v>
      </c>
      <c r="S13" s="172">
        <v>33.210999999999999</v>
      </c>
      <c r="T13" s="172">
        <v>47.74</v>
      </c>
      <c r="U13" s="172">
        <v>42.61</v>
      </c>
      <c r="V13" s="172">
        <v>31.218</v>
      </c>
      <c r="W13" s="172">
        <v>36.987000000000002</v>
      </c>
      <c r="X13" s="172">
        <v>52.466000000000001</v>
      </c>
      <c r="Y13" s="172">
        <v>40.991</v>
      </c>
      <c r="Z13" s="172">
        <v>25.027999999999999</v>
      </c>
      <c r="AA13" s="172">
        <v>47.87</v>
      </c>
      <c r="AB13" s="172">
        <v>38.012</v>
      </c>
      <c r="AC13" s="172">
        <v>27.042999999999999</v>
      </c>
      <c r="AD13" s="172">
        <v>28.187999999999999</v>
      </c>
      <c r="AE13" s="172">
        <v>33.869</v>
      </c>
      <c r="AF13" s="172">
        <v>31.762</v>
      </c>
      <c r="AG13" s="172">
        <v>33.661999999999999</v>
      </c>
      <c r="AH13" s="172">
        <v>40.777000000000001</v>
      </c>
      <c r="AI13" s="130"/>
      <c r="AJ13" s="130"/>
      <c r="AK13" s="130"/>
      <c r="AL13" s="130"/>
      <c r="AM13" s="130"/>
      <c r="AN13" s="130"/>
      <c r="AO13" s="130"/>
      <c r="AP13" s="130"/>
      <c r="AQ13" s="130"/>
      <c r="AR13" s="130"/>
      <c r="AS13" s="130"/>
      <c r="AT13" s="130"/>
      <c r="AU13" s="130"/>
      <c r="AV13" s="130"/>
      <c r="AW13" s="130"/>
      <c r="AX13" s="130"/>
      <c r="AY13" s="130"/>
    </row>
    <row r="14" spans="1:51" ht="15" x14ac:dyDescent="0.25">
      <c r="A14" s="253">
        <v>45261</v>
      </c>
      <c r="B14" s="279"/>
      <c r="C14" s="269">
        <v>25</v>
      </c>
      <c r="D14" s="296">
        <v>25</v>
      </c>
      <c r="E14" s="172">
        <v>26.841999999999999</v>
      </c>
      <c r="F14" s="172">
        <v>25.69</v>
      </c>
      <c r="G14" s="172">
        <v>29.754000000000001</v>
      </c>
      <c r="H14" s="172">
        <v>24.952999999999999</v>
      </c>
      <c r="I14" s="172">
        <v>45.668999999999997</v>
      </c>
      <c r="J14" s="172">
        <v>48.503</v>
      </c>
      <c r="K14" s="172">
        <v>31.974</v>
      </c>
      <c r="L14" s="172">
        <v>41.857999999999997</v>
      </c>
      <c r="M14" s="172">
        <v>28.471</v>
      </c>
      <c r="N14" s="172">
        <v>27.04</v>
      </c>
      <c r="O14" s="172">
        <v>25.481000000000002</v>
      </c>
      <c r="P14" s="172">
        <v>25.280999999999999</v>
      </c>
      <c r="Q14" s="172">
        <v>32.792999999999999</v>
      </c>
      <c r="R14" s="172">
        <v>28.998999999999999</v>
      </c>
      <c r="S14" s="172">
        <v>27.779</v>
      </c>
      <c r="T14" s="172">
        <v>33.514000000000003</v>
      </c>
      <c r="U14" s="172">
        <v>28.808</v>
      </c>
      <c r="V14" s="172">
        <v>30.21</v>
      </c>
      <c r="W14" s="172">
        <v>29.484999999999999</v>
      </c>
      <c r="X14" s="172">
        <v>37.380000000000003</v>
      </c>
      <c r="Y14" s="172">
        <v>34.628</v>
      </c>
      <c r="Z14" s="172">
        <v>24.670999999999999</v>
      </c>
      <c r="AA14" s="172">
        <v>32.822000000000003</v>
      </c>
      <c r="AB14" s="172">
        <v>34.436999999999998</v>
      </c>
      <c r="AC14" s="172">
        <v>27.184000000000001</v>
      </c>
      <c r="AD14" s="172">
        <v>26.956</v>
      </c>
      <c r="AE14" s="172">
        <v>32.456000000000003</v>
      </c>
      <c r="AF14" s="172">
        <v>26.231000000000002</v>
      </c>
      <c r="AG14" s="172">
        <v>34.567999999999998</v>
      </c>
      <c r="AH14" s="172">
        <v>33.088999999999999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253">
        <v>45292</v>
      </c>
      <c r="B15" s="279"/>
      <c r="C15" s="269">
        <v>25</v>
      </c>
      <c r="D15" s="296">
        <v>25</v>
      </c>
      <c r="E15" s="172">
        <v>25.443999999999999</v>
      </c>
      <c r="F15" s="172">
        <v>25.021999999999998</v>
      </c>
      <c r="G15" s="172">
        <v>27.649000000000001</v>
      </c>
      <c r="H15" s="172">
        <v>26.49</v>
      </c>
      <c r="I15" s="172">
        <v>34.954000000000001</v>
      </c>
      <c r="J15" s="172">
        <v>35.582000000000001</v>
      </c>
      <c r="K15" s="172">
        <v>29.79</v>
      </c>
      <c r="L15" s="172">
        <v>30.919</v>
      </c>
      <c r="M15" s="172">
        <v>31.838999999999999</v>
      </c>
      <c r="N15" s="172">
        <v>25.209</v>
      </c>
      <c r="O15" s="172">
        <v>23.803000000000001</v>
      </c>
      <c r="P15" s="172">
        <v>23.852</v>
      </c>
      <c r="Q15" s="172">
        <v>28.975000000000001</v>
      </c>
      <c r="R15" s="172">
        <v>32.140999999999998</v>
      </c>
      <c r="S15" s="172">
        <v>30.454000000000001</v>
      </c>
      <c r="T15" s="172">
        <v>27.925999999999998</v>
      </c>
      <c r="U15" s="172">
        <v>25.878</v>
      </c>
      <c r="V15" s="172">
        <v>28.364000000000001</v>
      </c>
      <c r="W15" s="172">
        <v>26.931000000000001</v>
      </c>
      <c r="X15" s="172">
        <v>33.479999999999997</v>
      </c>
      <c r="Y15" s="172">
        <v>34.667999999999999</v>
      </c>
      <c r="Z15" s="172">
        <v>22.344999999999999</v>
      </c>
      <c r="AA15" s="172">
        <v>28.602</v>
      </c>
      <c r="AB15" s="172">
        <v>30.535</v>
      </c>
      <c r="AC15" s="172">
        <v>25.385999999999999</v>
      </c>
      <c r="AD15" s="172">
        <v>25.936</v>
      </c>
      <c r="AE15" s="172">
        <v>29.073</v>
      </c>
      <c r="AF15" s="172">
        <v>24.626000000000001</v>
      </c>
      <c r="AG15" s="172">
        <v>30.248999999999999</v>
      </c>
      <c r="AH15" s="172">
        <v>27.384</v>
      </c>
      <c r="AI15" s="130"/>
      <c r="AJ15" s="130"/>
      <c r="AK15" s="130"/>
      <c r="AL15" s="130"/>
      <c r="AM15" s="130"/>
      <c r="AN15" s="130"/>
      <c r="AO15" s="130"/>
      <c r="AP15" s="130"/>
      <c r="AQ15" s="130"/>
      <c r="AR15" s="130"/>
      <c r="AS15" s="130"/>
      <c r="AT15" s="130"/>
      <c r="AU15" s="130"/>
      <c r="AV15" s="130"/>
      <c r="AW15" s="130"/>
      <c r="AX15" s="130"/>
      <c r="AY15" s="130"/>
    </row>
    <row r="16" spans="1:51" ht="15" x14ac:dyDescent="0.25">
      <c r="A16" s="253">
        <v>45323</v>
      </c>
      <c r="B16" s="279"/>
      <c r="C16" s="269">
        <v>25</v>
      </c>
      <c r="D16" s="296">
        <v>25</v>
      </c>
      <c r="E16" s="172">
        <v>24.672999999999998</v>
      </c>
      <c r="F16" s="172">
        <v>22.128</v>
      </c>
      <c r="G16" s="172">
        <v>25.376999999999999</v>
      </c>
      <c r="H16" s="172">
        <v>37.203000000000003</v>
      </c>
      <c r="I16" s="172">
        <v>40.548000000000002</v>
      </c>
      <c r="J16" s="172">
        <v>28.863</v>
      </c>
      <c r="K16" s="172">
        <v>30.69</v>
      </c>
      <c r="L16" s="172">
        <v>31.998999999999999</v>
      </c>
      <c r="M16" s="172">
        <v>40.981999999999999</v>
      </c>
      <c r="N16" s="172">
        <v>23.155999999999999</v>
      </c>
      <c r="O16" s="172">
        <v>21.376000000000001</v>
      </c>
      <c r="P16" s="172">
        <v>32.963999999999999</v>
      </c>
      <c r="Q16" s="172">
        <v>26.649000000000001</v>
      </c>
      <c r="R16" s="172">
        <v>35.601999999999997</v>
      </c>
      <c r="S16" s="172">
        <v>24.966999999999999</v>
      </c>
      <c r="T16" s="172">
        <v>31.375</v>
      </c>
      <c r="U16" s="172">
        <v>23.231999999999999</v>
      </c>
      <c r="V16" s="172">
        <v>30.913</v>
      </c>
      <c r="W16" s="172">
        <v>23.939</v>
      </c>
      <c r="X16" s="172">
        <v>28.754999999999999</v>
      </c>
      <c r="Y16" s="172">
        <v>31.047999999999998</v>
      </c>
      <c r="Z16" s="172">
        <v>21.062000000000001</v>
      </c>
      <c r="AA16" s="172">
        <v>30.111999999999998</v>
      </c>
      <c r="AB16" s="172">
        <v>55.231999999999999</v>
      </c>
      <c r="AC16" s="172">
        <v>27.707000000000001</v>
      </c>
      <c r="AD16" s="172">
        <v>47.451000000000001</v>
      </c>
      <c r="AE16" s="172">
        <v>33.738999999999997</v>
      </c>
      <c r="AF16" s="172">
        <v>23.875</v>
      </c>
      <c r="AG16" s="172">
        <v>26.847999999999999</v>
      </c>
      <c r="AH16" s="172">
        <v>25.82</v>
      </c>
      <c r="AI16" s="130"/>
      <c r="AJ16" s="130"/>
      <c r="AK16" s="130"/>
      <c r="AL16" s="130"/>
      <c r="AM16" s="130"/>
      <c r="AN16" s="130"/>
      <c r="AO16" s="130"/>
      <c r="AP16" s="130"/>
      <c r="AQ16" s="130"/>
      <c r="AR16" s="130"/>
      <c r="AS16" s="130"/>
      <c r="AT16" s="130"/>
      <c r="AU16" s="130"/>
      <c r="AV16" s="130"/>
      <c r="AW16" s="130"/>
      <c r="AX16" s="130"/>
      <c r="AY16" s="130"/>
    </row>
    <row r="17" spans="1:51" ht="15" x14ac:dyDescent="0.25">
      <c r="A17" s="253">
        <v>45352</v>
      </c>
      <c r="B17" s="279"/>
      <c r="C17" s="269">
        <v>65</v>
      </c>
      <c r="D17" s="296">
        <v>74</v>
      </c>
      <c r="E17" s="172">
        <v>74.563999999999993</v>
      </c>
      <c r="F17" s="172">
        <v>51.698999999999998</v>
      </c>
      <c r="G17" s="172">
        <v>80.475999999999999</v>
      </c>
      <c r="H17" s="172">
        <v>99.578999999999994</v>
      </c>
      <c r="I17" s="172">
        <v>72.954999999999998</v>
      </c>
      <c r="J17" s="172">
        <v>85.875</v>
      </c>
      <c r="K17" s="172">
        <v>81.656999999999996</v>
      </c>
      <c r="L17" s="172">
        <v>91.744</v>
      </c>
      <c r="M17" s="172">
        <v>69.903000000000006</v>
      </c>
      <c r="N17" s="172">
        <v>53.884</v>
      </c>
      <c r="O17" s="172">
        <v>32.878</v>
      </c>
      <c r="P17" s="172">
        <v>65.320999999999998</v>
      </c>
      <c r="Q17" s="172">
        <v>117.232</v>
      </c>
      <c r="R17" s="172">
        <v>55.743000000000002</v>
      </c>
      <c r="S17" s="172">
        <v>48.429000000000002</v>
      </c>
      <c r="T17" s="172">
        <v>143.61699999999999</v>
      </c>
      <c r="U17" s="172">
        <v>31.58</v>
      </c>
      <c r="V17" s="172">
        <v>97.962999999999994</v>
      </c>
      <c r="W17" s="172">
        <v>37.908000000000001</v>
      </c>
      <c r="X17" s="172">
        <v>65.637</v>
      </c>
      <c r="Y17" s="172">
        <v>97.423000000000002</v>
      </c>
      <c r="Z17" s="172">
        <v>43.048999999999999</v>
      </c>
      <c r="AA17" s="172">
        <v>77.995999999999995</v>
      </c>
      <c r="AB17" s="172">
        <v>106.508</v>
      </c>
      <c r="AC17" s="172">
        <v>71.828000000000003</v>
      </c>
      <c r="AD17" s="172">
        <v>158.233</v>
      </c>
      <c r="AE17" s="172">
        <v>60.322000000000003</v>
      </c>
      <c r="AF17" s="172">
        <v>37.795999999999999</v>
      </c>
      <c r="AG17" s="172">
        <v>68.352000000000004</v>
      </c>
      <c r="AH17" s="172">
        <v>47.197000000000003</v>
      </c>
      <c r="AI17" s="130"/>
      <c r="AJ17" s="130"/>
      <c r="AK17" s="130"/>
      <c r="AL17" s="130"/>
      <c r="AM17" s="130"/>
      <c r="AN17" s="130"/>
      <c r="AO17" s="130"/>
      <c r="AP17" s="130"/>
      <c r="AQ17" s="130"/>
      <c r="AR17" s="130"/>
      <c r="AS17" s="130"/>
      <c r="AT17" s="130"/>
      <c r="AU17" s="130"/>
      <c r="AV17" s="130"/>
      <c r="AW17" s="130"/>
      <c r="AX17" s="130"/>
      <c r="AY17" s="130"/>
    </row>
    <row r="18" spans="1:51" ht="15" x14ac:dyDescent="0.25">
      <c r="A18" s="253">
        <v>45383</v>
      </c>
      <c r="B18" s="279"/>
      <c r="C18" s="269">
        <v>165</v>
      </c>
      <c r="D18" s="296">
        <v>203</v>
      </c>
      <c r="E18" s="172">
        <v>200.18299999999999</v>
      </c>
      <c r="F18" s="172">
        <v>222.559</v>
      </c>
      <c r="G18" s="172">
        <v>262.161</v>
      </c>
      <c r="H18" s="172">
        <v>143.65899999999999</v>
      </c>
      <c r="I18" s="172">
        <v>362.34699999999998</v>
      </c>
      <c r="J18" s="172">
        <v>264.07100000000003</v>
      </c>
      <c r="K18" s="172">
        <v>280.05700000000002</v>
      </c>
      <c r="L18" s="172">
        <v>249.75800000000001</v>
      </c>
      <c r="M18" s="172">
        <v>226.95699999999999</v>
      </c>
      <c r="N18" s="172">
        <v>202.773</v>
      </c>
      <c r="O18" s="172">
        <v>146.66</v>
      </c>
      <c r="P18" s="172">
        <v>271.81099999999998</v>
      </c>
      <c r="Q18" s="172">
        <v>287.43599999999998</v>
      </c>
      <c r="R18" s="172">
        <v>224.02600000000001</v>
      </c>
      <c r="S18" s="172">
        <v>354.17500000000001</v>
      </c>
      <c r="T18" s="172">
        <v>244.31200000000001</v>
      </c>
      <c r="U18" s="172">
        <v>110.386</v>
      </c>
      <c r="V18" s="172">
        <v>279.22500000000002</v>
      </c>
      <c r="W18" s="172">
        <v>214.828</v>
      </c>
      <c r="X18" s="172">
        <v>389.29399999999998</v>
      </c>
      <c r="Y18" s="172">
        <v>267.66699999999997</v>
      </c>
      <c r="Z18" s="172">
        <v>121.111</v>
      </c>
      <c r="AA18" s="172">
        <v>296.15300000000002</v>
      </c>
      <c r="AB18" s="172">
        <v>184.22900000000001</v>
      </c>
      <c r="AC18" s="172">
        <v>289.27100000000002</v>
      </c>
      <c r="AD18" s="172">
        <v>232.78299999999999</v>
      </c>
      <c r="AE18" s="172">
        <v>157.99700000000001</v>
      </c>
      <c r="AF18" s="172">
        <v>248.346</v>
      </c>
      <c r="AG18" s="172">
        <v>218.68</v>
      </c>
      <c r="AH18" s="172">
        <v>149.32300000000001</v>
      </c>
      <c r="AI18" s="130"/>
      <c r="AJ18" s="130"/>
      <c r="AK18" s="130"/>
      <c r="AL18" s="130"/>
      <c r="AM18" s="130"/>
      <c r="AN18" s="130"/>
      <c r="AO18" s="130"/>
      <c r="AP18" s="130"/>
      <c r="AQ18" s="130"/>
      <c r="AR18" s="130"/>
      <c r="AS18" s="130"/>
      <c r="AT18" s="130"/>
      <c r="AU18" s="130"/>
      <c r="AV18" s="130"/>
      <c r="AW18" s="130"/>
      <c r="AX18" s="130"/>
      <c r="AY18" s="130"/>
    </row>
    <row r="19" spans="1:51" ht="15" x14ac:dyDescent="0.25">
      <c r="A19" s="253">
        <v>45413</v>
      </c>
      <c r="B19" s="279"/>
      <c r="C19" s="269">
        <v>412</v>
      </c>
      <c r="D19" s="296">
        <v>513</v>
      </c>
      <c r="E19" s="172">
        <v>392.959</v>
      </c>
      <c r="F19" s="172">
        <v>755.62400000000002</v>
      </c>
      <c r="G19" s="172">
        <v>470.52</v>
      </c>
      <c r="H19" s="172">
        <v>757.45600000000002</v>
      </c>
      <c r="I19" s="172">
        <v>827.08</v>
      </c>
      <c r="J19" s="172">
        <v>960.90700000000004</v>
      </c>
      <c r="K19" s="172">
        <v>690.04700000000003</v>
      </c>
      <c r="L19" s="172">
        <v>651.62099999999998</v>
      </c>
      <c r="M19" s="172">
        <v>567.25300000000004</v>
      </c>
      <c r="N19" s="172">
        <v>490.42500000000001</v>
      </c>
      <c r="O19" s="172">
        <v>225.37</v>
      </c>
      <c r="P19" s="172">
        <v>663.673</v>
      </c>
      <c r="Q19" s="172">
        <v>462.11</v>
      </c>
      <c r="R19" s="172">
        <v>595.26499999999999</v>
      </c>
      <c r="S19" s="172">
        <v>699.67600000000004</v>
      </c>
      <c r="T19" s="172">
        <v>438.86</v>
      </c>
      <c r="U19" s="172">
        <v>680.202</v>
      </c>
      <c r="V19" s="172">
        <v>780.72</v>
      </c>
      <c r="W19" s="172">
        <v>478.54399999999998</v>
      </c>
      <c r="X19" s="172">
        <v>954.43299999999999</v>
      </c>
      <c r="Y19" s="172">
        <v>251.58600000000001</v>
      </c>
      <c r="Z19" s="172">
        <v>387.85500000000002</v>
      </c>
      <c r="AA19" s="172">
        <v>670.48599999999999</v>
      </c>
      <c r="AB19" s="172">
        <v>391.786</v>
      </c>
      <c r="AC19" s="172">
        <v>692.13499999999999</v>
      </c>
      <c r="AD19" s="172">
        <v>499.41899999999998</v>
      </c>
      <c r="AE19" s="172">
        <v>402.81799999999998</v>
      </c>
      <c r="AF19" s="172">
        <v>535.04600000000005</v>
      </c>
      <c r="AG19" s="172">
        <v>591.69600000000003</v>
      </c>
      <c r="AH19" s="172">
        <v>455.68700000000001</v>
      </c>
      <c r="AI19" s="130"/>
      <c r="AJ19" s="130"/>
      <c r="AK19" s="130"/>
      <c r="AL19" s="130"/>
      <c r="AM19" s="130"/>
      <c r="AN19" s="130"/>
      <c r="AO19" s="130"/>
      <c r="AP19" s="130"/>
      <c r="AQ19" s="130"/>
      <c r="AR19" s="130"/>
      <c r="AS19" s="130"/>
      <c r="AT19" s="130"/>
      <c r="AU19" s="130"/>
      <c r="AV19" s="130"/>
      <c r="AW19" s="130"/>
      <c r="AX19" s="130"/>
      <c r="AY19" s="130"/>
    </row>
    <row r="20" spans="1:51" ht="15" x14ac:dyDescent="0.25">
      <c r="A20" s="253">
        <v>45444</v>
      </c>
      <c r="B20" s="279"/>
      <c r="C20" s="269">
        <v>226</v>
      </c>
      <c r="D20" s="296">
        <v>367</v>
      </c>
      <c r="E20" s="172">
        <v>138.291</v>
      </c>
      <c r="F20" s="172">
        <v>687.44</v>
      </c>
      <c r="G20" s="172">
        <v>177.46100000000001</v>
      </c>
      <c r="H20" s="172">
        <v>826.26700000000005</v>
      </c>
      <c r="I20" s="172">
        <v>588.11599999999999</v>
      </c>
      <c r="J20" s="172">
        <v>811.471</v>
      </c>
      <c r="K20" s="172">
        <v>431.64299999999997</v>
      </c>
      <c r="L20" s="172">
        <v>507.20800000000003</v>
      </c>
      <c r="M20" s="172">
        <v>281.09100000000001</v>
      </c>
      <c r="N20" s="172">
        <v>214.983</v>
      </c>
      <c r="O20" s="172">
        <v>119.754</v>
      </c>
      <c r="P20" s="172">
        <v>417.738</v>
      </c>
      <c r="Q20" s="172">
        <v>188.88200000000001</v>
      </c>
      <c r="R20" s="172">
        <v>448.30500000000001</v>
      </c>
      <c r="S20" s="172">
        <v>339.31400000000002</v>
      </c>
      <c r="T20" s="172">
        <v>139.30699999999999</v>
      </c>
      <c r="U20" s="172">
        <v>721.33100000000002</v>
      </c>
      <c r="V20" s="172">
        <v>510.33</v>
      </c>
      <c r="W20" s="172">
        <v>542.48900000000003</v>
      </c>
      <c r="X20" s="172">
        <v>1109.934</v>
      </c>
      <c r="Y20" s="172">
        <v>50.844000000000001</v>
      </c>
      <c r="Z20" s="172">
        <v>266.92599999999999</v>
      </c>
      <c r="AA20" s="172">
        <v>523.87599999999998</v>
      </c>
      <c r="AB20" s="172">
        <v>247.31899999999999</v>
      </c>
      <c r="AC20" s="172">
        <v>465.78300000000002</v>
      </c>
      <c r="AD20" s="172">
        <v>361.31</v>
      </c>
      <c r="AE20" s="172">
        <v>137.99199999999999</v>
      </c>
      <c r="AF20" s="172">
        <v>612.93700000000001</v>
      </c>
      <c r="AG20" s="172">
        <v>363.64299999999997</v>
      </c>
      <c r="AH20" s="172">
        <v>377.11500000000001</v>
      </c>
      <c r="AI20" s="130"/>
      <c r="AJ20" s="130"/>
      <c r="AK20" s="130"/>
      <c r="AL20" s="130"/>
      <c r="AM20" s="130"/>
      <c r="AN20" s="130"/>
      <c r="AO20" s="130"/>
      <c r="AP20" s="130"/>
      <c r="AQ20" s="130"/>
      <c r="AR20" s="130"/>
      <c r="AS20" s="130"/>
      <c r="AT20" s="130"/>
      <c r="AU20" s="130"/>
      <c r="AV20" s="130"/>
      <c r="AW20" s="130"/>
      <c r="AX20" s="130"/>
      <c r="AY20" s="130"/>
    </row>
    <row r="21" spans="1:51" ht="15" x14ac:dyDescent="0.25">
      <c r="A21" s="253">
        <v>45474</v>
      </c>
      <c r="B21" s="279"/>
      <c r="C21" s="269">
        <v>16</v>
      </c>
      <c r="D21" s="296">
        <v>60</v>
      </c>
      <c r="E21" s="172">
        <v>21.399000000000001</v>
      </c>
      <c r="F21" s="172">
        <v>176.77199999999999</v>
      </c>
      <c r="G21" s="172">
        <v>24.065999999999999</v>
      </c>
      <c r="H21" s="172">
        <v>285.44600000000003</v>
      </c>
      <c r="I21" s="172">
        <v>120.827</v>
      </c>
      <c r="J21" s="172">
        <v>152.23400000000001</v>
      </c>
      <c r="K21" s="172">
        <v>144.27500000000001</v>
      </c>
      <c r="L21" s="172">
        <v>101.169</v>
      </c>
      <c r="M21" s="172">
        <v>31.023</v>
      </c>
      <c r="N21" s="172">
        <v>26.32</v>
      </c>
      <c r="O21" s="172">
        <v>4.9809999999999999</v>
      </c>
      <c r="P21" s="172">
        <v>63.414999999999999</v>
      </c>
      <c r="Q21" s="172">
        <v>31.321000000000002</v>
      </c>
      <c r="R21" s="172">
        <v>84.387</v>
      </c>
      <c r="S21" s="172">
        <v>47.841999999999999</v>
      </c>
      <c r="T21" s="172">
        <v>14.351000000000001</v>
      </c>
      <c r="U21" s="172">
        <v>194.96100000000001</v>
      </c>
      <c r="V21" s="172">
        <v>144.59100000000001</v>
      </c>
      <c r="W21" s="172">
        <v>99.323999999999998</v>
      </c>
      <c r="X21" s="172">
        <v>476.834</v>
      </c>
      <c r="Y21" s="172">
        <v>3.851</v>
      </c>
      <c r="Z21" s="172">
        <v>36.463000000000001</v>
      </c>
      <c r="AA21" s="172">
        <v>103.578</v>
      </c>
      <c r="AB21" s="172">
        <v>36.625</v>
      </c>
      <c r="AC21" s="172">
        <v>77.376000000000005</v>
      </c>
      <c r="AD21" s="172">
        <v>61.828000000000003</v>
      </c>
      <c r="AE21" s="172">
        <v>10.923999999999999</v>
      </c>
      <c r="AF21" s="172">
        <v>220.358</v>
      </c>
      <c r="AG21" s="172">
        <v>49.177999999999997</v>
      </c>
      <c r="AH21" s="172">
        <v>67.602999999999994</v>
      </c>
      <c r="AI21" s="130"/>
      <c r="AJ21" s="130"/>
      <c r="AK21" s="130"/>
      <c r="AL21" s="130"/>
      <c r="AM21" s="130"/>
      <c r="AN21" s="130"/>
      <c r="AO21" s="130"/>
      <c r="AP21" s="130"/>
      <c r="AQ21" s="130"/>
      <c r="AR21" s="130"/>
      <c r="AS21" s="130"/>
      <c r="AT21" s="130"/>
      <c r="AU21" s="130"/>
      <c r="AV21" s="130"/>
      <c r="AW21" s="130"/>
      <c r="AX21" s="130"/>
      <c r="AY21" s="130"/>
    </row>
    <row r="22" spans="1:51" ht="15" x14ac:dyDescent="0.25">
      <c r="A22" s="253">
        <v>45505</v>
      </c>
      <c r="B22" s="279"/>
      <c r="C22" s="269">
        <v>11</v>
      </c>
      <c r="D22" s="296">
        <v>19</v>
      </c>
      <c r="E22" s="172">
        <v>10.804</v>
      </c>
      <c r="F22" s="172">
        <v>31.99</v>
      </c>
      <c r="G22" s="172">
        <v>11.12</v>
      </c>
      <c r="H22" s="172">
        <v>46.84</v>
      </c>
      <c r="I22" s="172">
        <v>25.891999999999999</v>
      </c>
      <c r="J22" s="172">
        <v>43.192999999999998</v>
      </c>
      <c r="K22" s="172">
        <v>32.74</v>
      </c>
      <c r="L22" s="172">
        <v>24.26</v>
      </c>
      <c r="M22" s="172">
        <v>11.444000000000001</v>
      </c>
      <c r="N22" s="172">
        <v>12.523</v>
      </c>
      <c r="O22" s="172">
        <v>4.8079999999999998</v>
      </c>
      <c r="P22" s="172">
        <v>15.154</v>
      </c>
      <c r="Q22" s="172">
        <v>12.164999999999999</v>
      </c>
      <c r="R22" s="172">
        <v>16.637</v>
      </c>
      <c r="S22" s="172">
        <v>17.248000000000001</v>
      </c>
      <c r="T22" s="172">
        <v>8.8770000000000007</v>
      </c>
      <c r="U22" s="172">
        <v>31.623000000000001</v>
      </c>
      <c r="V22" s="172">
        <v>28.907</v>
      </c>
      <c r="W22" s="172">
        <v>22.748000000000001</v>
      </c>
      <c r="X22" s="172">
        <v>72.744</v>
      </c>
      <c r="Y22" s="172">
        <v>7.5940000000000003</v>
      </c>
      <c r="Z22" s="172">
        <v>12.201000000000001</v>
      </c>
      <c r="AA22" s="172">
        <v>40.503999999999998</v>
      </c>
      <c r="AB22" s="172">
        <v>11.769</v>
      </c>
      <c r="AC22" s="172">
        <v>19.657</v>
      </c>
      <c r="AD22" s="172">
        <v>16.341000000000001</v>
      </c>
      <c r="AE22" s="172">
        <v>6.77</v>
      </c>
      <c r="AF22" s="172">
        <v>34.945</v>
      </c>
      <c r="AG22" s="172">
        <v>14.334</v>
      </c>
      <c r="AH22" s="172">
        <v>16.34</v>
      </c>
      <c r="AI22" s="130"/>
      <c r="AJ22" s="130"/>
      <c r="AK22" s="130"/>
      <c r="AL22" s="130"/>
      <c r="AM22" s="130"/>
      <c r="AN22" s="130"/>
      <c r="AO22" s="130"/>
      <c r="AP22" s="130"/>
      <c r="AQ22" s="130"/>
      <c r="AR22" s="130"/>
      <c r="AS22" s="130"/>
      <c r="AT22" s="130"/>
      <c r="AU22" s="130"/>
      <c r="AV22" s="130"/>
      <c r="AW22" s="130"/>
      <c r="AX22" s="130"/>
      <c r="AY22" s="130"/>
    </row>
    <row r="23" spans="1:51" ht="15" x14ac:dyDescent="0.25">
      <c r="A23" s="253">
        <v>45536</v>
      </c>
      <c r="B23" s="279"/>
      <c r="C23" s="269">
        <v>7</v>
      </c>
      <c r="D23" s="296">
        <v>13</v>
      </c>
      <c r="E23" s="172">
        <v>10.401999999999999</v>
      </c>
      <c r="F23" s="172">
        <v>22.082999999999998</v>
      </c>
      <c r="G23" s="172">
        <v>11.542999999999999</v>
      </c>
      <c r="H23" s="172">
        <v>22.774999999999999</v>
      </c>
      <c r="I23" s="172">
        <v>19.827999999999999</v>
      </c>
      <c r="J23" s="172">
        <v>87.197000000000003</v>
      </c>
      <c r="K23" s="172">
        <v>17.309999999999999</v>
      </c>
      <c r="L23" s="172">
        <v>18.917000000000002</v>
      </c>
      <c r="M23" s="172">
        <v>20.213000000000001</v>
      </c>
      <c r="N23" s="172">
        <v>12.291</v>
      </c>
      <c r="O23" s="172">
        <v>7.7969999999999997</v>
      </c>
      <c r="P23" s="172">
        <v>17.934999999999999</v>
      </c>
      <c r="Q23" s="172">
        <v>20.922999999999998</v>
      </c>
      <c r="R23" s="172">
        <v>11.807</v>
      </c>
      <c r="S23" s="172">
        <v>29.09</v>
      </c>
      <c r="T23" s="172">
        <v>17.648</v>
      </c>
      <c r="U23" s="172">
        <v>22.629000000000001</v>
      </c>
      <c r="V23" s="172">
        <v>17.838000000000001</v>
      </c>
      <c r="W23" s="172">
        <v>14.465</v>
      </c>
      <c r="X23" s="172">
        <v>37.584000000000003</v>
      </c>
      <c r="Y23" s="172">
        <v>8.859</v>
      </c>
      <c r="Z23" s="172">
        <v>24.725999999999999</v>
      </c>
      <c r="AA23" s="172">
        <v>35.654000000000003</v>
      </c>
      <c r="AB23" s="172">
        <v>10.741</v>
      </c>
      <c r="AC23" s="172">
        <v>14.403</v>
      </c>
      <c r="AD23" s="172">
        <v>13.695</v>
      </c>
      <c r="AE23" s="172">
        <v>7.7830000000000004</v>
      </c>
      <c r="AF23" s="172">
        <v>19.780999999999999</v>
      </c>
      <c r="AG23" s="172">
        <v>14.38</v>
      </c>
      <c r="AH23" s="172">
        <v>16.681000000000001</v>
      </c>
      <c r="AI23" s="130"/>
      <c r="AJ23" s="130"/>
      <c r="AK23" s="130"/>
      <c r="AL23" s="130"/>
      <c r="AM23" s="130"/>
      <c r="AN23" s="130"/>
      <c r="AO23" s="130"/>
      <c r="AP23" s="130"/>
      <c r="AQ23" s="130"/>
      <c r="AR23" s="130"/>
      <c r="AS23" s="130"/>
      <c r="AT23" s="130"/>
      <c r="AU23" s="130"/>
      <c r="AV23" s="130"/>
      <c r="AW23" s="130"/>
      <c r="AX23" s="130"/>
      <c r="AY23" s="130"/>
    </row>
    <row r="24" spans="1:51" ht="15" x14ac:dyDescent="0.25">
      <c r="A24" s="253">
        <v>45566</v>
      </c>
      <c r="B24" s="279"/>
      <c r="C24" s="269">
        <v>18</v>
      </c>
      <c r="D24" s="296">
        <v>26</v>
      </c>
      <c r="E24" s="172">
        <v>16.603000000000002</v>
      </c>
      <c r="F24" s="172">
        <v>42.046999999999997</v>
      </c>
      <c r="G24" s="172">
        <v>23.318999999999999</v>
      </c>
      <c r="H24" s="172">
        <v>44.502000000000002</v>
      </c>
      <c r="I24" s="172">
        <v>28.712</v>
      </c>
      <c r="J24" s="172">
        <v>101.217</v>
      </c>
      <c r="K24" s="172">
        <v>43.305</v>
      </c>
      <c r="L24" s="172">
        <v>22.957999999999998</v>
      </c>
      <c r="M24" s="172">
        <v>39.036999999999999</v>
      </c>
      <c r="N24" s="172">
        <v>21.036999999999999</v>
      </c>
      <c r="O24" s="172">
        <v>22.568000000000001</v>
      </c>
      <c r="P24" s="172">
        <v>20.459</v>
      </c>
      <c r="Q24" s="172">
        <v>39.430999999999997</v>
      </c>
      <c r="R24" s="172">
        <v>30.001999999999999</v>
      </c>
      <c r="S24" s="172">
        <v>50.777000000000001</v>
      </c>
      <c r="T24" s="172">
        <v>46.406999999999996</v>
      </c>
      <c r="U24" s="172">
        <v>25.286000000000001</v>
      </c>
      <c r="V24" s="172">
        <v>35.847000000000001</v>
      </c>
      <c r="W24" s="172">
        <v>27.201000000000001</v>
      </c>
      <c r="X24" s="172">
        <v>40.744999999999997</v>
      </c>
      <c r="Y24" s="172">
        <v>17.283000000000001</v>
      </c>
      <c r="Z24" s="172">
        <v>49.015999999999998</v>
      </c>
      <c r="AA24" s="172">
        <v>38.697000000000003</v>
      </c>
      <c r="AB24" s="172">
        <v>17.2</v>
      </c>
      <c r="AC24" s="172">
        <v>23.873999999999999</v>
      </c>
      <c r="AD24" s="172">
        <v>42.71</v>
      </c>
      <c r="AE24" s="172">
        <v>25.312999999999999</v>
      </c>
      <c r="AF24" s="172">
        <v>25.497</v>
      </c>
      <c r="AG24" s="172">
        <v>29.58</v>
      </c>
      <c r="AH24" s="172">
        <v>19.434000000000001</v>
      </c>
      <c r="AI24" s="130"/>
      <c r="AJ24" s="130"/>
      <c r="AK24" s="130"/>
      <c r="AL24" s="130"/>
      <c r="AM24" s="130"/>
      <c r="AN24" s="130"/>
      <c r="AO24" s="130"/>
      <c r="AP24" s="130"/>
      <c r="AQ24" s="130"/>
      <c r="AR24" s="130"/>
      <c r="AS24" s="130"/>
      <c r="AT24" s="130"/>
      <c r="AU24" s="130"/>
      <c r="AV24" s="130"/>
      <c r="AW24" s="130"/>
      <c r="AX24" s="130"/>
      <c r="AY24" s="130"/>
    </row>
    <row r="25" spans="1:51" ht="15" x14ac:dyDescent="0.25">
      <c r="A25" s="253">
        <v>45597</v>
      </c>
      <c r="B25" s="279"/>
      <c r="C25" s="269">
        <v>25</v>
      </c>
      <c r="D25" s="296">
        <v>30</v>
      </c>
      <c r="E25" s="172">
        <v>22.937000000000001</v>
      </c>
      <c r="F25" s="172">
        <v>35.642000000000003</v>
      </c>
      <c r="G25" s="172">
        <v>26.873999999999999</v>
      </c>
      <c r="H25" s="172">
        <v>40.566000000000003</v>
      </c>
      <c r="I25" s="172">
        <v>53.828000000000003</v>
      </c>
      <c r="J25" s="172">
        <v>50.235999999999997</v>
      </c>
      <c r="K25" s="172">
        <v>37.497</v>
      </c>
      <c r="L25" s="172">
        <v>26.169</v>
      </c>
      <c r="M25" s="172">
        <v>27.585000000000001</v>
      </c>
      <c r="N25" s="172">
        <v>26.454999999999998</v>
      </c>
      <c r="O25" s="172">
        <v>21.053000000000001</v>
      </c>
      <c r="P25" s="172">
        <v>26.622</v>
      </c>
      <c r="Q25" s="172">
        <v>45.761000000000003</v>
      </c>
      <c r="R25" s="172">
        <v>29.398</v>
      </c>
      <c r="S25" s="172">
        <v>45.844000000000001</v>
      </c>
      <c r="T25" s="172">
        <v>36.145000000000003</v>
      </c>
      <c r="U25" s="172">
        <v>30.722000000000001</v>
      </c>
      <c r="V25" s="172">
        <v>36.518999999999998</v>
      </c>
      <c r="W25" s="172">
        <v>47.055</v>
      </c>
      <c r="X25" s="172">
        <v>41.622999999999998</v>
      </c>
      <c r="Y25" s="172">
        <v>23.516999999999999</v>
      </c>
      <c r="Z25" s="172">
        <v>41.405999999999999</v>
      </c>
      <c r="AA25" s="172">
        <v>36.328000000000003</v>
      </c>
      <c r="AB25" s="172">
        <v>24.385000000000002</v>
      </c>
      <c r="AC25" s="172">
        <v>27.093</v>
      </c>
      <c r="AD25" s="172">
        <v>33.24</v>
      </c>
      <c r="AE25" s="172">
        <v>26.039000000000001</v>
      </c>
      <c r="AF25" s="172">
        <v>31.305</v>
      </c>
      <c r="AG25" s="172">
        <v>39.930999999999997</v>
      </c>
      <c r="AH25" s="172">
        <v>26.367999999999999</v>
      </c>
      <c r="AI25" s="130"/>
      <c r="AJ25" s="130"/>
      <c r="AK25" s="130"/>
      <c r="AL25" s="130"/>
      <c r="AM25" s="130"/>
      <c r="AN25" s="130"/>
      <c r="AO25" s="130"/>
      <c r="AP25" s="130"/>
      <c r="AQ25" s="130"/>
      <c r="AR25" s="130"/>
      <c r="AS25" s="130"/>
      <c r="AT25" s="130"/>
      <c r="AU25" s="130"/>
      <c r="AV25" s="130"/>
      <c r="AW25" s="130"/>
      <c r="AX25" s="130"/>
      <c r="AY25" s="130"/>
    </row>
    <row r="26" spans="1:51" ht="15" x14ac:dyDescent="0.25">
      <c r="A26" s="253">
        <v>45627</v>
      </c>
      <c r="B26" s="279"/>
      <c r="C26" s="269">
        <v>25</v>
      </c>
      <c r="D26" s="296">
        <v>25</v>
      </c>
      <c r="E26" s="172">
        <v>22.207000000000001</v>
      </c>
      <c r="F26" s="172">
        <v>28.344000000000001</v>
      </c>
      <c r="G26" s="172">
        <v>23.52</v>
      </c>
      <c r="H26" s="172">
        <v>40.771000000000001</v>
      </c>
      <c r="I26" s="172">
        <v>48.514000000000003</v>
      </c>
      <c r="J26" s="172">
        <v>34.841000000000001</v>
      </c>
      <c r="K26" s="172">
        <v>39.719000000000001</v>
      </c>
      <c r="L26" s="172">
        <v>25.914000000000001</v>
      </c>
      <c r="M26" s="172">
        <v>24.834</v>
      </c>
      <c r="N26" s="172">
        <v>23.413</v>
      </c>
      <c r="O26" s="172">
        <v>21.036000000000001</v>
      </c>
      <c r="P26" s="172">
        <v>28.027000000000001</v>
      </c>
      <c r="Q26" s="172">
        <v>28.045999999999999</v>
      </c>
      <c r="R26" s="172">
        <v>24.302</v>
      </c>
      <c r="S26" s="172">
        <v>32.003999999999998</v>
      </c>
      <c r="T26" s="172">
        <v>24.683</v>
      </c>
      <c r="U26" s="172">
        <v>29.683</v>
      </c>
      <c r="V26" s="172">
        <v>29.193000000000001</v>
      </c>
      <c r="W26" s="172">
        <v>33.75</v>
      </c>
      <c r="X26" s="172">
        <v>34.924999999999997</v>
      </c>
      <c r="Y26" s="172">
        <v>23.167999999999999</v>
      </c>
      <c r="Z26" s="172">
        <v>28.021000000000001</v>
      </c>
      <c r="AA26" s="172">
        <v>33.145000000000003</v>
      </c>
      <c r="AB26" s="172">
        <v>24.497</v>
      </c>
      <c r="AC26" s="172">
        <v>25.966000000000001</v>
      </c>
      <c r="AD26" s="172">
        <v>31.885999999999999</v>
      </c>
      <c r="AE26" s="172">
        <v>21.231999999999999</v>
      </c>
      <c r="AF26" s="172">
        <v>32.033000000000001</v>
      </c>
      <c r="AG26" s="172">
        <v>32.405000000000001</v>
      </c>
      <c r="AH26" s="172">
        <v>24.076000000000001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253">
        <v>45658</v>
      </c>
      <c r="B27" s="279"/>
      <c r="C27" s="269">
        <v>25</v>
      </c>
      <c r="D27" s="296">
        <v>25</v>
      </c>
      <c r="E27" s="172">
        <v>21.710999999999999</v>
      </c>
      <c r="F27" s="172">
        <v>26.324999999999999</v>
      </c>
      <c r="G27" s="172">
        <v>25.202000000000002</v>
      </c>
      <c r="H27" s="172">
        <v>31.225999999999999</v>
      </c>
      <c r="I27" s="172">
        <v>36.366</v>
      </c>
      <c r="J27" s="172">
        <v>32.488999999999997</v>
      </c>
      <c r="K27" s="172">
        <v>29.74</v>
      </c>
      <c r="L27" s="172">
        <v>29.417000000000002</v>
      </c>
      <c r="M27" s="172">
        <v>23.152000000000001</v>
      </c>
      <c r="N27" s="172">
        <v>21.853000000000002</v>
      </c>
      <c r="O27" s="172">
        <v>20.093</v>
      </c>
      <c r="P27" s="172">
        <v>24.698</v>
      </c>
      <c r="Q27" s="172">
        <v>31.829000000000001</v>
      </c>
      <c r="R27" s="172">
        <v>27.036999999999999</v>
      </c>
      <c r="S27" s="172">
        <v>26.891999999999999</v>
      </c>
      <c r="T27" s="172">
        <v>22.867999999999999</v>
      </c>
      <c r="U27" s="172">
        <v>28.158999999999999</v>
      </c>
      <c r="V27" s="172">
        <v>26.646000000000001</v>
      </c>
      <c r="W27" s="172">
        <v>30.178999999999998</v>
      </c>
      <c r="X27" s="172">
        <v>35.006</v>
      </c>
      <c r="Y27" s="172">
        <v>21.14</v>
      </c>
      <c r="Z27" s="172">
        <v>24.257999999999999</v>
      </c>
      <c r="AA27" s="172">
        <v>29.695</v>
      </c>
      <c r="AB27" s="172">
        <v>22.951000000000001</v>
      </c>
      <c r="AC27" s="172">
        <v>24.975000000000001</v>
      </c>
      <c r="AD27" s="172">
        <v>28.582000000000001</v>
      </c>
      <c r="AE27" s="172">
        <v>19.949000000000002</v>
      </c>
      <c r="AF27" s="172">
        <v>28.073</v>
      </c>
      <c r="AG27" s="172">
        <v>27.218</v>
      </c>
      <c r="AH27" s="172">
        <v>22.823</v>
      </c>
      <c r="AI27" s="130"/>
      <c r="AJ27" s="130"/>
      <c r="AK27" s="130"/>
      <c r="AL27" s="130"/>
      <c r="AM27" s="130"/>
      <c r="AN27" s="130"/>
      <c r="AO27" s="130"/>
      <c r="AP27" s="130"/>
      <c r="AQ27" s="130"/>
      <c r="AR27" s="130"/>
      <c r="AS27" s="130"/>
      <c r="AT27" s="130"/>
      <c r="AU27" s="130"/>
      <c r="AV27" s="130"/>
      <c r="AW27" s="130"/>
      <c r="AX27" s="130"/>
      <c r="AY27" s="130"/>
    </row>
    <row r="28" spans="1:51" ht="15" x14ac:dyDescent="0.25">
      <c r="A28" s="253">
        <v>45689</v>
      </c>
      <c r="B28" s="279"/>
      <c r="C28" s="269">
        <v>25</v>
      </c>
      <c r="D28" s="296">
        <v>25</v>
      </c>
      <c r="E28" s="172">
        <v>18.616</v>
      </c>
      <c r="F28" s="172">
        <v>23.3</v>
      </c>
      <c r="G28" s="172">
        <v>34.502000000000002</v>
      </c>
      <c r="H28" s="172">
        <v>35.771999999999998</v>
      </c>
      <c r="I28" s="172">
        <v>28.725999999999999</v>
      </c>
      <c r="J28" s="172">
        <v>31.74</v>
      </c>
      <c r="K28" s="172">
        <v>30.056000000000001</v>
      </c>
      <c r="L28" s="172">
        <v>36.837000000000003</v>
      </c>
      <c r="M28" s="172">
        <v>20.582999999999998</v>
      </c>
      <c r="N28" s="172">
        <v>18.934000000000001</v>
      </c>
      <c r="O28" s="172">
        <v>28.116</v>
      </c>
      <c r="P28" s="172">
        <v>22.135999999999999</v>
      </c>
      <c r="Q28" s="172">
        <v>33.506999999999998</v>
      </c>
      <c r="R28" s="172">
        <v>21.347000000000001</v>
      </c>
      <c r="S28" s="172">
        <v>29.434000000000001</v>
      </c>
      <c r="T28" s="172">
        <v>20.024999999999999</v>
      </c>
      <c r="U28" s="172">
        <v>29.338999999999999</v>
      </c>
      <c r="V28" s="172">
        <v>22.885000000000002</v>
      </c>
      <c r="W28" s="172">
        <v>25.193999999999999</v>
      </c>
      <c r="X28" s="172">
        <v>30.28</v>
      </c>
      <c r="Y28" s="172">
        <v>19.244</v>
      </c>
      <c r="Z28" s="172">
        <v>24.484000000000002</v>
      </c>
      <c r="AA28" s="172">
        <v>51.968000000000004</v>
      </c>
      <c r="AB28" s="172">
        <v>24.641999999999999</v>
      </c>
      <c r="AC28" s="172">
        <v>45.25</v>
      </c>
      <c r="AD28" s="172">
        <v>32.262</v>
      </c>
      <c r="AE28" s="172">
        <v>19.033999999999999</v>
      </c>
      <c r="AF28" s="172">
        <v>24.167999999999999</v>
      </c>
      <c r="AG28" s="172">
        <v>24.84</v>
      </c>
      <c r="AH28" s="172">
        <v>21.411999999999999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253">
        <v>45717</v>
      </c>
      <c r="B29" s="279"/>
      <c r="C29" s="269">
        <v>65</v>
      </c>
      <c r="D29" s="296">
        <v>74</v>
      </c>
      <c r="E29" s="172">
        <v>46.869</v>
      </c>
      <c r="F29" s="172">
        <v>76.853999999999999</v>
      </c>
      <c r="G29" s="172">
        <v>95.555999999999997</v>
      </c>
      <c r="H29" s="172">
        <v>67.527000000000001</v>
      </c>
      <c r="I29" s="172">
        <v>86.316999999999993</v>
      </c>
      <c r="J29" s="172">
        <v>82.659000000000006</v>
      </c>
      <c r="K29" s="172">
        <v>87.704999999999998</v>
      </c>
      <c r="L29" s="172">
        <v>65.242999999999995</v>
      </c>
      <c r="M29" s="172">
        <v>50.331000000000003</v>
      </c>
      <c r="N29" s="172">
        <v>29.741</v>
      </c>
      <c r="O29" s="172">
        <v>59.02</v>
      </c>
      <c r="P29" s="172">
        <v>106.14700000000001</v>
      </c>
      <c r="Q29" s="172">
        <v>54.722000000000001</v>
      </c>
      <c r="R29" s="172">
        <v>43.067999999999998</v>
      </c>
      <c r="S29" s="172">
        <v>139.102</v>
      </c>
      <c r="T29" s="172">
        <v>28.728999999999999</v>
      </c>
      <c r="U29" s="172">
        <v>96.16</v>
      </c>
      <c r="V29" s="172">
        <v>36.631999999999998</v>
      </c>
      <c r="W29" s="172">
        <v>60.607999999999997</v>
      </c>
      <c r="X29" s="172">
        <v>96.71</v>
      </c>
      <c r="Y29" s="172">
        <v>41.482999999999997</v>
      </c>
      <c r="Z29" s="172">
        <v>68.3</v>
      </c>
      <c r="AA29" s="172">
        <v>101.69499999999999</v>
      </c>
      <c r="AB29" s="172">
        <v>67.391999999999996</v>
      </c>
      <c r="AC29" s="172">
        <v>153.31800000000001</v>
      </c>
      <c r="AD29" s="172">
        <v>58.439</v>
      </c>
      <c r="AE29" s="172">
        <v>32.651000000000003</v>
      </c>
      <c r="AF29" s="172">
        <v>64.558999999999997</v>
      </c>
      <c r="AG29" s="172">
        <v>46.984999999999999</v>
      </c>
      <c r="AH29" s="172">
        <v>66.307000000000002</v>
      </c>
      <c r="AI29" s="130"/>
      <c r="AJ29" s="130"/>
      <c r="AK29" s="130"/>
      <c r="AL29" s="130"/>
      <c r="AM29" s="130"/>
      <c r="AN29" s="130"/>
      <c r="AO29" s="130"/>
      <c r="AP29" s="130"/>
      <c r="AQ29" s="130"/>
      <c r="AR29" s="130"/>
      <c r="AS29" s="130"/>
      <c r="AT29" s="130"/>
      <c r="AU29" s="130"/>
      <c r="AV29" s="130"/>
      <c r="AW29" s="130"/>
      <c r="AX29" s="130"/>
      <c r="AY29" s="130"/>
    </row>
    <row r="30" spans="1:51" ht="15" x14ac:dyDescent="0.25">
      <c r="A30" s="253">
        <v>45748</v>
      </c>
      <c r="B30" s="279"/>
      <c r="C30" s="269">
        <v>165</v>
      </c>
      <c r="D30" s="296">
        <v>203</v>
      </c>
      <c r="E30" s="172">
        <v>207.696</v>
      </c>
      <c r="F30" s="172">
        <v>245.25899999999999</v>
      </c>
      <c r="G30" s="172">
        <v>136.28200000000001</v>
      </c>
      <c r="H30" s="172">
        <v>340.34399999999999</v>
      </c>
      <c r="I30" s="172">
        <v>263.36200000000002</v>
      </c>
      <c r="J30" s="172">
        <v>280.29899999999998</v>
      </c>
      <c r="K30" s="172">
        <v>238.053</v>
      </c>
      <c r="L30" s="172">
        <v>214.21299999999999</v>
      </c>
      <c r="M30" s="172">
        <v>191.542</v>
      </c>
      <c r="N30" s="172">
        <v>134.54400000000001</v>
      </c>
      <c r="O30" s="172">
        <v>245.69900000000001</v>
      </c>
      <c r="P30" s="172">
        <v>266.91000000000003</v>
      </c>
      <c r="Q30" s="172">
        <v>214.042</v>
      </c>
      <c r="R30" s="172">
        <v>319.73700000000002</v>
      </c>
      <c r="S30" s="172">
        <v>238.8</v>
      </c>
      <c r="T30" s="172">
        <v>103.584</v>
      </c>
      <c r="U30" s="172">
        <v>272.60300000000001</v>
      </c>
      <c r="V30" s="172">
        <v>203.19</v>
      </c>
      <c r="W30" s="172">
        <v>366.74700000000001</v>
      </c>
      <c r="X30" s="172">
        <v>265.04199999999997</v>
      </c>
      <c r="Y30" s="172">
        <v>117.283</v>
      </c>
      <c r="Z30" s="172">
        <v>255.52699999999999</v>
      </c>
      <c r="AA30" s="172">
        <v>176.50399999999999</v>
      </c>
      <c r="AB30" s="172">
        <v>268.93200000000002</v>
      </c>
      <c r="AC30" s="172">
        <v>223.06</v>
      </c>
      <c r="AD30" s="172">
        <v>146.685</v>
      </c>
      <c r="AE30" s="172">
        <v>225.24199999999999</v>
      </c>
      <c r="AF30" s="172">
        <v>206.68700000000001</v>
      </c>
      <c r="AG30" s="172">
        <v>145.70699999999999</v>
      </c>
      <c r="AH30" s="172">
        <v>175.96799999999999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253">
        <v>45778</v>
      </c>
      <c r="B31" s="279"/>
      <c r="C31" s="269">
        <v>412</v>
      </c>
      <c r="D31" s="296">
        <v>513</v>
      </c>
      <c r="E31" s="172">
        <v>712.27300000000002</v>
      </c>
      <c r="F31" s="172">
        <v>459.48899999999998</v>
      </c>
      <c r="G31" s="172">
        <v>731.68100000000004</v>
      </c>
      <c r="H31" s="172">
        <v>797.44500000000005</v>
      </c>
      <c r="I31" s="172">
        <v>955.23099999999999</v>
      </c>
      <c r="J31" s="172">
        <v>690.76599999999996</v>
      </c>
      <c r="K31" s="172">
        <v>633.41499999999996</v>
      </c>
      <c r="L31" s="172">
        <v>547.07600000000002</v>
      </c>
      <c r="M31" s="172">
        <v>466.935</v>
      </c>
      <c r="N31" s="172">
        <v>206.75399999999999</v>
      </c>
      <c r="O31" s="172">
        <v>620.20500000000004</v>
      </c>
      <c r="P31" s="172">
        <v>445.36599999999999</v>
      </c>
      <c r="Q31" s="172">
        <v>579.572</v>
      </c>
      <c r="R31" s="172">
        <v>670.02</v>
      </c>
      <c r="S31" s="172">
        <v>435.26400000000001</v>
      </c>
      <c r="T31" s="172">
        <v>636.59</v>
      </c>
      <c r="U31" s="172">
        <v>763.45600000000002</v>
      </c>
      <c r="V31" s="172">
        <v>444.661</v>
      </c>
      <c r="W31" s="172">
        <v>915.47500000000002</v>
      </c>
      <c r="X31" s="172">
        <v>250.983</v>
      </c>
      <c r="Y31" s="172">
        <v>358.52800000000002</v>
      </c>
      <c r="Z31" s="172">
        <v>599.18299999999999</v>
      </c>
      <c r="AA31" s="172">
        <v>385.4</v>
      </c>
      <c r="AB31" s="172">
        <v>656.61199999999997</v>
      </c>
      <c r="AC31" s="172">
        <v>486.59699999999998</v>
      </c>
      <c r="AD31" s="172">
        <v>393.94299999999998</v>
      </c>
      <c r="AE31" s="172">
        <v>492.41699999999997</v>
      </c>
      <c r="AF31" s="172">
        <v>570.72199999999998</v>
      </c>
      <c r="AG31" s="172">
        <v>441.70499999999998</v>
      </c>
      <c r="AH31" s="172">
        <v>366.14600000000002</v>
      </c>
      <c r="AI31" s="130"/>
      <c r="AJ31" s="130"/>
      <c r="AK31" s="130"/>
      <c r="AL31" s="130"/>
      <c r="AM31" s="130"/>
      <c r="AN31" s="130"/>
      <c r="AO31" s="130"/>
      <c r="AP31" s="130"/>
      <c r="AQ31" s="130"/>
      <c r="AR31" s="130"/>
      <c r="AS31" s="130"/>
      <c r="AT31" s="130"/>
      <c r="AU31" s="130"/>
      <c r="AV31" s="130"/>
      <c r="AW31" s="130"/>
      <c r="AX31" s="130"/>
      <c r="AY31" s="130"/>
    </row>
    <row r="32" spans="1:51" ht="15" x14ac:dyDescent="0.25">
      <c r="A32" s="253">
        <v>45809</v>
      </c>
      <c r="B32" s="279"/>
      <c r="C32" s="269">
        <v>226</v>
      </c>
      <c r="D32" s="296">
        <v>367</v>
      </c>
      <c r="E32" s="172">
        <v>676.21</v>
      </c>
      <c r="F32" s="172">
        <v>181.46299999999999</v>
      </c>
      <c r="G32" s="172">
        <v>818.31399999999996</v>
      </c>
      <c r="H32" s="172">
        <v>582.452</v>
      </c>
      <c r="I32" s="172">
        <v>811.23099999999999</v>
      </c>
      <c r="J32" s="172">
        <v>442.08600000000001</v>
      </c>
      <c r="K32" s="172">
        <v>503.52600000000001</v>
      </c>
      <c r="L32" s="172">
        <v>278.02</v>
      </c>
      <c r="M32" s="172">
        <v>211.143</v>
      </c>
      <c r="N32" s="172">
        <v>120.852</v>
      </c>
      <c r="O32" s="172">
        <v>409.46300000000002</v>
      </c>
      <c r="P32" s="172">
        <v>185.42099999999999</v>
      </c>
      <c r="Q32" s="172">
        <v>444.92099999999999</v>
      </c>
      <c r="R32" s="172">
        <v>346.73099999999999</v>
      </c>
      <c r="S32" s="172">
        <v>138.11199999999999</v>
      </c>
      <c r="T32" s="172">
        <v>705.25400000000002</v>
      </c>
      <c r="U32" s="172">
        <v>507.971</v>
      </c>
      <c r="V32" s="172">
        <v>557.351</v>
      </c>
      <c r="W32" s="172">
        <v>1096.3810000000001</v>
      </c>
      <c r="X32" s="172">
        <v>50.790999999999997</v>
      </c>
      <c r="Y32" s="172">
        <v>258.97500000000002</v>
      </c>
      <c r="Z32" s="172">
        <v>541.53499999999997</v>
      </c>
      <c r="AA32" s="172">
        <v>245.33500000000001</v>
      </c>
      <c r="AB32" s="172">
        <v>459.28800000000001</v>
      </c>
      <c r="AC32" s="172">
        <v>358.99</v>
      </c>
      <c r="AD32" s="172">
        <v>143.9</v>
      </c>
      <c r="AE32" s="172">
        <v>597.58699999999999</v>
      </c>
      <c r="AF32" s="172">
        <v>359.74099999999999</v>
      </c>
      <c r="AG32" s="172">
        <v>373.80099999999999</v>
      </c>
      <c r="AH32" s="172">
        <v>144.99700000000001</v>
      </c>
      <c r="AI32" s="130"/>
      <c r="AJ32" s="130"/>
      <c r="AK32" s="130"/>
      <c r="AL32" s="130"/>
      <c r="AM32" s="130"/>
      <c r="AN32" s="130"/>
      <c r="AO32" s="130"/>
      <c r="AP32" s="130"/>
      <c r="AQ32" s="130"/>
      <c r="AR32" s="130"/>
      <c r="AS32" s="130"/>
      <c r="AT32" s="130"/>
      <c r="AU32" s="130"/>
      <c r="AV32" s="130"/>
      <c r="AW32" s="130"/>
      <c r="AX32" s="130"/>
      <c r="AY32" s="130"/>
    </row>
    <row r="33" spans="1:51" ht="15" x14ac:dyDescent="0.25">
      <c r="A33" s="253">
        <v>45839</v>
      </c>
      <c r="B33" s="279"/>
      <c r="C33" s="269">
        <v>16</v>
      </c>
      <c r="D33" s="296">
        <v>60</v>
      </c>
      <c r="E33" s="172">
        <v>174.96700000000001</v>
      </c>
      <c r="F33" s="172">
        <v>24.812000000000001</v>
      </c>
      <c r="G33" s="172">
        <v>284.06799999999998</v>
      </c>
      <c r="H33" s="172">
        <v>118.31</v>
      </c>
      <c r="I33" s="172">
        <v>152.035</v>
      </c>
      <c r="J33" s="172">
        <v>151.93700000000001</v>
      </c>
      <c r="K33" s="172">
        <v>99.968000000000004</v>
      </c>
      <c r="L33" s="172">
        <v>29.291</v>
      </c>
      <c r="M33" s="172">
        <v>24.882999999999999</v>
      </c>
      <c r="N33" s="172">
        <v>4.9370000000000003</v>
      </c>
      <c r="O33" s="172">
        <v>61.823999999999998</v>
      </c>
      <c r="P33" s="172">
        <v>28.571000000000002</v>
      </c>
      <c r="Q33" s="172">
        <v>83.518000000000001</v>
      </c>
      <c r="R33" s="172">
        <v>48.845999999999997</v>
      </c>
      <c r="S33" s="172">
        <v>13.396000000000001</v>
      </c>
      <c r="T33" s="172">
        <v>192.435</v>
      </c>
      <c r="U33" s="172">
        <v>144.14400000000001</v>
      </c>
      <c r="V33" s="172">
        <v>105.08</v>
      </c>
      <c r="W33" s="172">
        <v>473.96100000000001</v>
      </c>
      <c r="X33" s="172">
        <v>3.8050000000000002</v>
      </c>
      <c r="Y33" s="172">
        <v>35.143000000000001</v>
      </c>
      <c r="Z33" s="172">
        <v>107.77500000000001</v>
      </c>
      <c r="AA33" s="172">
        <v>35.500999999999998</v>
      </c>
      <c r="AB33" s="172">
        <v>75.78</v>
      </c>
      <c r="AC33" s="172">
        <v>60.991</v>
      </c>
      <c r="AD33" s="172">
        <v>11.484999999999999</v>
      </c>
      <c r="AE33" s="172">
        <v>216.36799999999999</v>
      </c>
      <c r="AF33" s="172">
        <v>47.679000000000002</v>
      </c>
      <c r="AG33" s="172">
        <v>66.921999999999997</v>
      </c>
      <c r="AH33" s="172">
        <v>20.497</v>
      </c>
      <c r="AI33" s="130"/>
      <c r="AJ33" s="130"/>
      <c r="AK33" s="130"/>
      <c r="AL33" s="130"/>
      <c r="AM33" s="130"/>
      <c r="AN33" s="130"/>
      <c r="AO33" s="130"/>
      <c r="AP33" s="130"/>
      <c r="AQ33" s="130"/>
      <c r="AR33" s="130"/>
      <c r="AS33" s="130"/>
      <c r="AT33" s="130"/>
      <c r="AU33" s="130"/>
      <c r="AV33" s="130"/>
      <c r="AW33" s="130"/>
      <c r="AX33" s="130"/>
      <c r="AY33" s="130"/>
    </row>
    <row r="34" spans="1:51" ht="15" x14ac:dyDescent="0.25">
      <c r="A34" s="253">
        <v>45870</v>
      </c>
      <c r="B34" s="279"/>
      <c r="C34" s="269">
        <v>11</v>
      </c>
      <c r="D34" s="296">
        <v>19</v>
      </c>
      <c r="E34" s="172">
        <v>31.056999999999999</v>
      </c>
      <c r="F34" s="172">
        <v>10.409000000000001</v>
      </c>
      <c r="G34" s="172">
        <v>46.439</v>
      </c>
      <c r="H34" s="172">
        <v>24.146000000000001</v>
      </c>
      <c r="I34" s="172">
        <v>43.331000000000003</v>
      </c>
      <c r="J34" s="172">
        <v>34.784999999999997</v>
      </c>
      <c r="K34" s="172">
        <v>23.640999999999998</v>
      </c>
      <c r="L34" s="172">
        <v>10.026999999999999</v>
      </c>
      <c r="M34" s="172">
        <v>11.412000000000001</v>
      </c>
      <c r="N34" s="172">
        <v>4.069</v>
      </c>
      <c r="O34" s="172">
        <v>14.125999999999999</v>
      </c>
      <c r="P34" s="172">
        <v>9.8949999999999996</v>
      </c>
      <c r="Q34" s="172">
        <v>16.309999999999999</v>
      </c>
      <c r="R34" s="172">
        <v>15.769</v>
      </c>
      <c r="S34" s="172">
        <v>8.266</v>
      </c>
      <c r="T34" s="172">
        <v>30.437000000000001</v>
      </c>
      <c r="U34" s="172">
        <v>28.808</v>
      </c>
      <c r="V34" s="172">
        <v>22.873999999999999</v>
      </c>
      <c r="W34" s="172">
        <v>71.599000000000004</v>
      </c>
      <c r="X34" s="172">
        <v>7.6609999999999996</v>
      </c>
      <c r="Y34" s="172">
        <v>11.733000000000001</v>
      </c>
      <c r="Z34" s="172">
        <v>37.61</v>
      </c>
      <c r="AA34" s="172">
        <v>11.294</v>
      </c>
      <c r="AB34" s="172">
        <v>18.721</v>
      </c>
      <c r="AC34" s="172">
        <v>15.817</v>
      </c>
      <c r="AD34" s="172">
        <v>6.5519999999999996</v>
      </c>
      <c r="AE34" s="172">
        <v>33.299999999999997</v>
      </c>
      <c r="AF34" s="172">
        <v>13.305</v>
      </c>
      <c r="AG34" s="172">
        <v>16.228999999999999</v>
      </c>
      <c r="AH34" s="172">
        <v>9.6419999999999995</v>
      </c>
      <c r="AI34" s="130"/>
      <c r="AJ34" s="130"/>
      <c r="AK34" s="130"/>
      <c r="AL34" s="130"/>
      <c r="AM34" s="130"/>
      <c r="AN34" s="130"/>
      <c r="AO34" s="130"/>
      <c r="AP34" s="130"/>
      <c r="AQ34" s="130"/>
      <c r="AR34" s="130"/>
      <c r="AS34" s="130"/>
      <c r="AT34" s="130"/>
      <c r="AU34" s="130"/>
      <c r="AV34" s="130"/>
      <c r="AW34" s="130"/>
      <c r="AX34" s="130"/>
      <c r="AY34" s="130"/>
    </row>
    <row r="35" spans="1:51" ht="15" x14ac:dyDescent="0.25">
      <c r="A35" s="253">
        <v>45901</v>
      </c>
      <c r="B35" s="279"/>
      <c r="C35" s="269">
        <v>7</v>
      </c>
      <c r="D35" s="296">
        <v>13</v>
      </c>
      <c r="E35" s="172">
        <v>21.248000000000001</v>
      </c>
      <c r="F35" s="172">
        <v>10.866</v>
      </c>
      <c r="G35" s="172">
        <v>22.594000000000001</v>
      </c>
      <c r="H35" s="172">
        <v>18.510999999999999</v>
      </c>
      <c r="I35" s="172">
        <v>87.35</v>
      </c>
      <c r="J35" s="172">
        <v>18.483000000000001</v>
      </c>
      <c r="K35" s="172">
        <v>18.454999999999998</v>
      </c>
      <c r="L35" s="172">
        <v>18.850999999999999</v>
      </c>
      <c r="M35" s="172">
        <v>11.439</v>
      </c>
      <c r="N35" s="172">
        <v>6.9080000000000004</v>
      </c>
      <c r="O35" s="172">
        <v>16.917999999999999</v>
      </c>
      <c r="P35" s="172">
        <v>18.792000000000002</v>
      </c>
      <c r="Q35" s="172">
        <v>11.662000000000001</v>
      </c>
      <c r="R35" s="172">
        <v>26.353999999999999</v>
      </c>
      <c r="S35" s="172">
        <v>17.033999999999999</v>
      </c>
      <c r="T35" s="172">
        <v>21.736000000000001</v>
      </c>
      <c r="U35" s="172">
        <v>17.760000000000002</v>
      </c>
      <c r="V35" s="172">
        <v>14.332000000000001</v>
      </c>
      <c r="W35" s="172">
        <v>36.779000000000003</v>
      </c>
      <c r="X35" s="172">
        <v>8.9779999999999998</v>
      </c>
      <c r="Y35" s="172">
        <v>24.21</v>
      </c>
      <c r="Z35" s="172">
        <v>36.116</v>
      </c>
      <c r="AA35" s="172">
        <v>10.349</v>
      </c>
      <c r="AB35" s="172">
        <v>13.635999999999999</v>
      </c>
      <c r="AC35" s="172">
        <v>13.321</v>
      </c>
      <c r="AD35" s="172">
        <v>7.5860000000000003</v>
      </c>
      <c r="AE35" s="172">
        <v>18.209</v>
      </c>
      <c r="AF35" s="172">
        <v>13.413</v>
      </c>
      <c r="AG35" s="172">
        <v>16.707000000000001</v>
      </c>
      <c r="AH35" s="172">
        <v>9.2609999999999992</v>
      </c>
      <c r="AI35" s="130"/>
      <c r="AJ35" s="130"/>
      <c r="AK35" s="130"/>
      <c r="AL35" s="130"/>
      <c r="AM35" s="130"/>
      <c r="AN35" s="130"/>
      <c r="AO35" s="130"/>
      <c r="AP35" s="130"/>
      <c r="AQ35" s="130"/>
      <c r="AR35" s="130"/>
      <c r="AS35" s="130"/>
      <c r="AT35" s="130"/>
      <c r="AU35" s="130"/>
      <c r="AV35" s="130"/>
      <c r="AW35" s="130"/>
      <c r="AX35" s="130"/>
      <c r="AY35" s="130"/>
    </row>
    <row r="36" spans="1:51" ht="15" x14ac:dyDescent="0.25">
      <c r="A36" s="253">
        <v>45931</v>
      </c>
      <c r="B36" s="279"/>
      <c r="C36" s="269">
        <v>18</v>
      </c>
      <c r="D36" s="296">
        <v>26</v>
      </c>
      <c r="E36" s="172">
        <v>41.046999999999997</v>
      </c>
      <c r="F36" s="172">
        <v>22.273</v>
      </c>
      <c r="G36" s="172">
        <v>44.198999999999998</v>
      </c>
      <c r="H36" s="172">
        <v>27.283999999999999</v>
      </c>
      <c r="I36" s="172">
        <v>101.331</v>
      </c>
      <c r="J36" s="172">
        <v>43.783000000000001</v>
      </c>
      <c r="K36" s="172">
        <v>22.442</v>
      </c>
      <c r="L36" s="172">
        <v>37.676000000000002</v>
      </c>
      <c r="M36" s="172">
        <v>20.018000000000001</v>
      </c>
      <c r="N36" s="172">
        <v>21.265999999999998</v>
      </c>
      <c r="O36" s="172">
        <v>19.484000000000002</v>
      </c>
      <c r="P36" s="172">
        <v>37.209000000000003</v>
      </c>
      <c r="Q36" s="172">
        <v>29.763000000000002</v>
      </c>
      <c r="R36" s="172">
        <v>50.057000000000002</v>
      </c>
      <c r="S36" s="172">
        <v>45.674999999999997</v>
      </c>
      <c r="T36" s="172">
        <v>24.314</v>
      </c>
      <c r="U36" s="172">
        <v>35.731999999999999</v>
      </c>
      <c r="V36" s="172">
        <v>26.036999999999999</v>
      </c>
      <c r="W36" s="172">
        <v>39.963999999999999</v>
      </c>
      <c r="X36" s="172">
        <v>17.297000000000001</v>
      </c>
      <c r="Y36" s="172">
        <v>48.4</v>
      </c>
      <c r="Z36" s="172">
        <v>37.341000000000001</v>
      </c>
      <c r="AA36" s="172">
        <v>16.558</v>
      </c>
      <c r="AB36" s="172">
        <v>23.010999999999999</v>
      </c>
      <c r="AC36" s="172">
        <v>42.198</v>
      </c>
      <c r="AD36" s="172">
        <v>24.623000000000001</v>
      </c>
      <c r="AE36" s="172">
        <v>23.891999999999999</v>
      </c>
      <c r="AF36" s="172">
        <v>28.491</v>
      </c>
      <c r="AG36" s="172">
        <v>19.423999999999999</v>
      </c>
      <c r="AH36" s="172">
        <v>15.211</v>
      </c>
      <c r="AI36" s="130"/>
      <c r="AJ36" s="130"/>
      <c r="AK36" s="130"/>
      <c r="AL36" s="130"/>
      <c r="AM36" s="130"/>
      <c r="AN36" s="130"/>
      <c r="AO36" s="130"/>
      <c r="AP36" s="130"/>
      <c r="AQ36" s="130"/>
      <c r="AR36" s="130"/>
      <c r="AS36" s="130"/>
      <c r="AT36" s="130"/>
      <c r="AU36" s="130"/>
      <c r="AV36" s="130"/>
      <c r="AW36" s="130"/>
      <c r="AX36" s="130"/>
      <c r="AY36" s="130"/>
    </row>
    <row r="37" spans="1:51" ht="15" x14ac:dyDescent="0.25">
      <c r="A37" s="253">
        <v>45962</v>
      </c>
      <c r="B37" s="279"/>
      <c r="C37" s="269">
        <v>25</v>
      </c>
      <c r="D37" s="296">
        <v>30</v>
      </c>
      <c r="E37" s="172">
        <v>34.926000000000002</v>
      </c>
      <c r="F37" s="172">
        <v>26.559000000000001</v>
      </c>
      <c r="G37" s="172">
        <v>40.42</v>
      </c>
      <c r="H37" s="172">
        <v>52.389000000000003</v>
      </c>
      <c r="I37" s="172">
        <v>50.439</v>
      </c>
      <c r="J37" s="172">
        <v>38.761000000000003</v>
      </c>
      <c r="K37" s="172">
        <v>25.818999999999999</v>
      </c>
      <c r="L37" s="172">
        <v>26.628</v>
      </c>
      <c r="M37" s="172">
        <v>25.667000000000002</v>
      </c>
      <c r="N37" s="172">
        <v>20.23</v>
      </c>
      <c r="O37" s="172">
        <v>25.844999999999999</v>
      </c>
      <c r="P37" s="172">
        <v>43.643000000000001</v>
      </c>
      <c r="Q37" s="172">
        <v>29.327000000000002</v>
      </c>
      <c r="R37" s="172">
        <v>45.201999999999998</v>
      </c>
      <c r="S37" s="172">
        <v>35.651000000000003</v>
      </c>
      <c r="T37" s="172">
        <v>29.957999999999998</v>
      </c>
      <c r="U37" s="172">
        <v>36.523000000000003</v>
      </c>
      <c r="V37" s="172">
        <v>47.639000000000003</v>
      </c>
      <c r="W37" s="172">
        <v>41.039000000000001</v>
      </c>
      <c r="X37" s="172">
        <v>23.666</v>
      </c>
      <c r="Y37" s="172">
        <v>40.997</v>
      </c>
      <c r="Z37" s="172">
        <v>35.771000000000001</v>
      </c>
      <c r="AA37" s="172">
        <v>23.975000000000001</v>
      </c>
      <c r="AB37" s="172">
        <v>26.454999999999998</v>
      </c>
      <c r="AC37" s="172">
        <v>32.944000000000003</v>
      </c>
      <c r="AD37" s="172">
        <v>26.33</v>
      </c>
      <c r="AE37" s="172">
        <v>29.888999999999999</v>
      </c>
      <c r="AF37" s="172">
        <v>39.101999999999997</v>
      </c>
      <c r="AG37" s="172">
        <v>26.524000000000001</v>
      </c>
      <c r="AH37" s="172">
        <v>21.64</v>
      </c>
      <c r="AI37" s="130"/>
      <c r="AJ37" s="130"/>
      <c r="AK37" s="130"/>
      <c r="AL37" s="130"/>
      <c r="AM37" s="130"/>
      <c r="AN37" s="130"/>
      <c r="AO37" s="130"/>
      <c r="AP37" s="130"/>
      <c r="AQ37" s="130"/>
      <c r="AR37" s="130"/>
      <c r="AS37" s="130"/>
      <c r="AT37" s="130"/>
      <c r="AU37" s="130"/>
      <c r="AV37" s="130"/>
      <c r="AW37" s="130"/>
      <c r="AX37" s="130"/>
      <c r="AY37" s="130"/>
    </row>
    <row r="38" spans="1:51" ht="15" x14ac:dyDescent="0.25">
      <c r="A38" s="253">
        <v>45992</v>
      </c>
      <c r="B38" s="279"/>
      <c r="C38" s="269">
        <v>25</v>
      </c>
      <c r="D38" s="296">
        <v>25</v>
      </c>
      <c r="E38" s="172">
        <v>27.707999999999998</v>
      </c>
      <c r="F38" s="172">
        <v>23.134</v>
      </c>
      <c r="G38" s="172">
        <v>40.677</v>
      </c>
      <c r="H38" s="172">
        <v>47.234000000000002</v>
      </c>
      <c r="I38" s="172">
        <v>35.084000000000003</v>
      </c>
      <c r="J38" s="172">
        <v>41.427999999999997</v>
      </c>
      <c r="K38" s="172">
        <v>25.646000000000001</v>
      </c>
      <c r="L38" s="172">
        <v>23.937000000000001</v>
      </c>
      <c r="M38" s="172">
        <v>22.736999999999998</v>
      </c>
      <c r="N38" s="172">
        <v>20.260000000000002</v>
      </c>
      <c r="O38" s="172">
        <v>27.318000000000001</v>
      </c>
      <c r="P38" s="172">
        <v>26.27</v>
      </c>
      <c r="Q38" s="172">
        <v>24.306999999999999</v>
      </c>
      <c r="R38" s="172">
        <v>31.481000000000002</v>
      </c>
      <c r="S38" s="172">
        <v>24.274999999999999</v>
      </c>
      <c r="T38" s="172">
        <v>29.004000000000001</v>
      </c>
      <c r="U38" s="172">
        <v>29.265000000000001</v>
      </c>
      <c r="V38" s="172">
        <v>33.886000000000003</v>
      </c>
      <c r="W38" s="172">
        <v>34.404000000000003</v>
      </c>
      <c r="X38" s="172">
        <v>23.375</v>
      </c>
      <c r="Y38" s="172">
        <v>27.798999999999999</v>
      </c>
      <c r="Z38" s="172">
        <v>32.204999999999998</v>
      </c>
      <c r="AA38" s="172">
        <v>24.141999999999999</v>
      </c>
      <c r="AB38" s="172">
        <v>25.419</v>
      </c>
      <c r="AC38" s="172">
        <v>31.675999999999998</v>
      </c>
      <c r="AD38" s="172">
        <v>21.251000000000001</v>
      </c>
      <c r="AE38" s="172">
        <v>30.725000000000001</v>
      </c>
      <c r="AF38" s="172">
        <v>31.648</v>
      </c>
      <c r="AG38" s="172">
        <v>24.268999999999998</v>
      </c>
      <c r="AH38" s="172">
        <v>21.135999999999999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253">
        <v>46023</v>
      </c>
      <c r="B39" s="279"/>
      <c r="C39" s="269">
        <v>25</v>
      </c>
      <c r="D39" s="296">
        <v>25</v>
      </c>
      <c r="E39" s="172">
        <v>25.73</v>
      </c>
      <c r="F39" s="172">
        <v>24.661000000000001</v>
      </c>
      <c r="G39" s="172">
        <v>31.158999999999999</v>
      </c>
      <c r="H39" s="172">
        <v>35.276000000000003</v>
      </c>
      <c r="I39" s="172">
        <v>32.713000000000001</v>
      </c>
      <c r="J39" s="172">
        <v>30.873000000000001</v>
      </c>
      <c r="K39" s="172">
        <v>29.151</v>
      </c>
      <c r="L39" s="172">
        <v>22.312000000000001</v>
      </c>
      <c r="M39" s="172">
        <v>21.216000000000001</v>
      </c>
      <c r="N39" s="172">
        <v>19.132000000000001</v>
      </c>
      <c r="O39" s="172">
        <v>24.053999999999998</v>
      </c>
      <c r="P39" s="172">
        <v>30.032</v>
      </c>
      <c r="Q39" s="172">
        <v>27.058</v>
      </c>
      <c r="R39" s="172">
        <v>26.059000000000001</v>
      </c>
      <c r="S39" s="172">
        <v>22.477</v>
      </c>
      <c r="T39" s="172">
        <v>27.518000000000001</v>
      </c>
      <c r="U39" s="172">
        <v>26.713999999999999</v>
      </c>
      <c r="V39" s="172">
        <v>30.425000000000001</v>
      </c>
      <c r="W39" s="172">
        <v>34.503</v>
      </c>
      <c r="X39" s="172">
        <v>21.334</v>
      </c>
      <c r="Y39" s="172">
        <v>24.074999999999999</v>
      </c>
      <c r="Z39" s="172">
        <v>28.535</v>
      </c>
      <c r="AA39" s="172">
        <v>22.613</v>
      </c>
      <c r="AB39" s="172">
        <v>24.457999999999998</v>
      </c>
      <c r="AC39" s="172">
        <v>28.370999999999999</v>
      </c>
      <c r="AD39" s="172">
        <v>19.943999999999999</v>
      </c>
      <c r="AE39" s="172">
        <v>26.869</v>
      </c>
      <c r="AF39" s="172">
        <v>26.526</v>
      </c>
      <c r="AG39" s="172">
        <v>23.004000000000001</v>
      </c>
      <c r="AH39" s="172">
        <v>20.661999999999999</v>
      </c>
      <c r="AI39" s="130"/>
      <c r="AJ39" s="130"/>
      <c r="AK39" s="130"/>
      <c r="AL39" s="130"/>
      <c r="AM39" s="130"/>
      <c r="AN39" s="130"/>
      <c r="AO39" s="130"/>
      <c r="AP39" s="130"/>
      <c r="AQ39" s="130"/>
      <c r="AR39" s="130"/>
      <c r="AS39" s="130"/>
      <c r="AT39" s="130"/>
      <c r="AU39" s="130"/>
      <c r="AV39" s="130"/>
      <c r="AW39" s="130"/>
      <c r="AX39" s="130"/>
      <c r="AY39" s="130"/>
    </row>
    <row r="40" spans="1:51" ht="15" x14ac:dyDescent="0.25">
      <c r="A40" s="253">
        <v>46054</v>
      </c>
      <c r="B40" s="279"/>
      <c r="C40" s="269">
        <v>25</v>
      </c>
      <c r="D40" s="296">
        <v>25</v>
      </c>
      <c r="E40" s="172">
        <v>22.786999999999999</v>
      </c>
      <c r="F40" s="172">
        <v>32.869999999999997</v>
      </c>
      <c r="G40" s="172">
        <v>35.701000000000001</v>
      </c>
      <c r="H40" s="172">
        <v>27.83</v>
      </c>
      <c r="I40" s="172">
        <v>31.925999999999998</v>
      </c>
      <c r="J40" s="172">
        <v>30.77</v>
      </c>
      <c r="K40" s="172">
        <v>36.566000000000003</v>
      </c>
      <c r="L40" s="172">
        <v>19.855</v>
      </c>
      <c r="M40" s="172">
        <v>18.393000000000001</v>
      </c>
      <c r="N40" s="172">
        <v>27.475999999999999</v>
      </c>
      <c r="O40" s="172">
        <v>21.581</v>
      </c>
      <c r="P40" s="172">
        <v>31.89</v>
      </c>
      <c r="Q40" s="172">
        <v>21.36</v>
      </c>
      <c r="R40" s="172">
        <v>28.215</v>
      </c>
      <c r="S40" s="172">
        <v>19.690999999999999</v>
      </c>
      <c r="T40" s="172">
        <v>28.771999999999998</v>
      </c>
      <c r="U40" s="172">
        <v>22.943999999999999</v>
      </c>
      <c r="V40" s="172">
        <v>25.076000000000001</v>
      </c>
      <c r="W40" s="172">
        <v>29.864000000000001</v>
      </c>
      <c r="X40" s="172">
        <v>19.408000000000001</v>
      </c>
      <c r="Y40" s="172">
        <v>24.329000000000001</v>
      </c>
      <c r="Z40" s="172">
        <v>50.488</v>
      </c>
      <c r="AA40" s="172">
        <v>24.335000000000001</v>
      </c>
      <c r="AB40" s="172">
        <v>44.683999999999997</v>
      </c>
      <c r="AC40" s="172">
        <v>32.051000000000002</v>
      </c>
      <c r="AD40" s="172">
        <v>18.972999999999999</v>
      </c>
      <c r="AE40" s="172">
        <v>23.152000000000001</v>
      </c>
      <c r="AF40" s="172">
        <v>24.231999999999999</v>
      </c>
      <c r="AG40" s="172">
        <v>21.57</v>
      </c>
      <c r="AH40" s="172">
        <v>17.675000000000001</v>
      </c>
      <c r="AI40" s="130"/>
      <c r="AJ40" s="130"/>
      <c r="AK40" s="130"/>
      <c r="AL40" s="130"/>
      <c r="AM40" s="130"/>
      <c r="AN40" s="130"/>
      <c r="AO40" s="130"/>
      <c r="AP40" s="130"/>
      <c r="AQ40" s="130"/>
      <c r="AR40" s="130"/>
      <c r="AS40" s="130"/>
      <c r="AT40" s="130"/>
      <c r="AU40" s="130"/>
      <c r="AV40" s="130"/>
      <c r="AW40" s="130"/>
      <c r="AX40" s="130"/>
      <c r="AY40" s="130"/>
    </row>
    <row r="41" spans="1:51" ht="15" x14ac:dyDescent="0.25">
      <c r="A41" s="253">
        <v>46082</v>
      </c>
      <c r="B41" s="279"/>
      <c r="C41" s="269">
        <v>65</v>
      </c>
      <c r="D41" s="296">
        <v>74</v>
      </c>
      <c r="E41" s="172">
        <v>75.929000000000002</v>
      </c>
      <c r="F41" s="172">
        <v>95.183000000000007</v>
      </c>
      <c r="G41" s="172">
        <v>67.403999999999996</v>
      </c>
      <c r="H41" s="172">
        <v>84.707999999999998</v>
      </c>
      <c r="I41" s="172">
        <v>82.850999999999999</v>
      </c>
      <c r="J41" s="172">
        <v>87.429000000000002</v>
      </c>
      <c r="K41" s="172">
        <v>64.766999999999996</v>
      </c>
      <c r="L41" s="172">
        <v>49.139000000000003</v>
      </c>
      <c r="M41" s="172">
        <v>29.088999999999999</v>
      </c>
      <c r="N41" s="172">
        <v>56.661999999999999</v>
      </c>
      <c r="O41" s="172">
        <v>105.063</v>
      </c>
      <c r="P41" s="172">
        <v>52.396999999999998</v>
      </c>
      <c r="Q41" s="172">
        <v>43.124000000000002</v>
      </c>
      <c r="R41" s="172">
        <v>133.23599999999999</v>
      </c>
      <c r="S41" s="172">
        <v>28.338999999999999</v>
      </c>
      <c r="T41" s="172">
        <v>95.018000000000001</v>
      </c>
      <c r="U41" s="172">
        <v>36.697000000000003</v>
      </c>
      <c r="V41" s="172">
        <v>59.500999999999998</v>
      </c>
      <c r="W41" s="172">
        <v>95.994</v>
      </c>
      <c r="X41" s="172">
        <v>41.655999999999999</v>
      </c>
      <c r="Y41" s="172">
        <v>68.224999999999994</v>
      </c>
      <c r="Z41" s="172">
        <v>95.903999999999996</v>
      </c>
      <c r="AA41" s="172">
        <v>66.789000000000001</v>
      </c>
      <c r="AB41" s="172">
        <v>152.07300000000001</v>
      </c>
      <c r="AC41" s="172">
        <v>58.069000000000003</v>
      </c>
      <c r="AD41" s="172">
        <v>30.77</v>
      </c>
      <c r="AE41" s="172">
        <v>62.923999999999999</v>
      </c>
      <c r="AF41" s="172">
        <v>46.012</v>
      </c>
      <c r="AG41" s="172">
        <v>66.515000000000001</v>
      </c>
      <c r="AH41" s="172">
        <v>41.148000000000003</v>
      </c>
      <c r="AI41" s="130"/>
      <c r="AJ41" s="130"/>
      <c r="AK41" s="130"/>
      <c r="AL41" s="130"/>
      <c r="AM41" s="130"/>
      <c r="AN41" s="130"/>
      <c r="AO41" s="130"/>
      <c r="AP41" s="130"/>
      <c r="AQ41" s="130"/>
      <c r="AR41" s="130"/>
      <c r="AS41" s="130"/>
      <c r="AT41" s="130"/>
      <c r="AU41" s="130"/>
      <c r="AV41" s="130"/>
      <c r="AW41" s="130"/>
      <c r="AX41" s="130"/>
      <c r="AY41" s="130"/>
    </row>
    <row r="42" spans="1:51" ht="15" x14ac:dyDescent="0.25">
      <c r="A42" s="253">
        <v>46113</v>
      </c>
      <c r="B42" s="279"/>
      <c r="C42" s="269">
        <v>165</v>
      </c>
      <c r="D42" s="296">
        <v>203</v>
      </c>
      <c r="E42" s="172">
        <v>243.75</v>
      </c>
      <c r="F42" s="172">
        <v>132.46299999999999</v>
      </c>
      <c r="G42" s="172">
        <v>339.63</v>
      </c>
      <c r="H42" s="172">
        <v>260.76799999999997</v>
      </c>
      <c r="I42" s="172">
        <v>280.65899999999999</v>
      </c>
      <c r="J42" s="172">
        <v>225.89699999999999</v>
      </c>
      <c r="K42" s="172">
        <v>213.18899999999999</v>
      </c>
      <c r="L42" s="172">
        <v>189.642</v>
      </c>
      <c r="M42" s="172">
        <v>133.08000000000001</v>
      </c>
      <c r="N42" s="172">
        <v>228.58199999999999</v>
      </c>
      <c r="O42" s="172">
        <v>265.13499999999999</v>
      </c>
      <c r="P42" s="172">
        <v>209.535</v>
      </c>
      <c r="Q42" s="172">
        <v>319.75400000000002</v>
      </c>
      <c r="R42" s="172">
        <v>231.22499999999999</v>
      </c>
      <c r="S42" s="172">
        <v>102.80800000000001</v>
      </c>
      <c r="T42" s="172">
        <v>270.26900000000001</v>
      </c>
      <c r="U42" s="172">
        <v>202.86099999999999</v>
      </c>
      <c r="V42" s="172">
        <v>354.90699999999998</v>
      </c>
      <c r="W42" s="172">
        <v>264.37900000000002</v>
      </c>
      <c r="X42" s="172">
        <v>117.357</v>
      </c>
      <c r="Y42" s="172">
        <v>254.11099999999999</v>
      </c>
      <c r="Z42" s="172">
        <v>173.08699999999999</v>
      </c>
      <c r="AA42" s="172">
        <v>266.83100000000002</v>
      </c>
      <c r="AB42" s="172">
        <v>221.59</v>
      </c>
      <c r="AC42" s="172">
        <v>145.99299999999999</v>
      </c>
      <c r="AD42" s="172">
        <v>215.71799999999999</v>
      </c>
      <c r="AE42" s="172">
        <v>203.23699999999999</v>
      </c>
      <c r="AF42" s="172">
        <v>143.761</v>
      </c>
      <c r="AG42" s="172">
        <v>175.80099999999999</v>
      </c>
      <c r="AH42" s="172">
        <v>192.529</v>
      </c>
      <c r="AI42" s="130"/>
      <c r="AJ42" s="130"/>
      <c r="AK42" s="130"/>
      <c r="AL42" s="130"/>
      <c r="AM42" s="130"/>
      <c r="AN42" s="130"/>
      <c r="AO42" s="130"/>
      <c r="AP42" s="130"/>
      <c r="AQ42" s="130"/>
      <c r="AR42" s="130"/>
      <c r="AS42" s="130"/>
      <c r="AT42" s="130"/>
      <c r="AU42" s="130"/>
      <c r="AV42" s="130"/>
      <c r="AW42" s="130"/>
      <c r="AX42" s="130"/>
      <c r="AY42" s="130"/>
    </row>
    <row r="43" spans="1:51" ht="15" x14ac:dyDescent="0.25">
      <c r="A43" s="253">
        <v>46143</v>
      </c>
      <c r="B43" s="279"/>
      <c r="C43" s="269">
        <v>412</v>
      </c>
      <c r="D43" s="296">
        <v>513</v>
      </c>
      <c r="E43" s="172">
        <v>458.25200000000001</v>
      </c>
      <c r="F43" s="172">
        <v>701.91600000000005</v>
      </c>
      <c r="G43" s="172">
        <v>796.76599999999996</v>
      </c>
      <c r="H43" s="172">
        <v>952.15599999999995</v>
      </c>
      <c r="I43" s="172">
        <v>690.99400000000003</v>
      </c>
      <c r="J43" s="172">
        <v>625.01900000000001</v>
      </c>
      <c r="K43" s="172">
        <v>546.36400000000003</v>
      </c>
      <c r="L43" s="172">
        <v>465.25200000000001</v>
      </c>
      <c r="M43" s="172">
        <v>205.53100000000001</v>
      </c>
      <c r="N43" s="172">
        <v>592.88300000000004</v>
      </c>
      <c r="O43" s="172">
        <v>443.76100000000002</v>
      </c>
      <c r="P43" s="172">
        <v>576.82799999999997</v>
      </c>
      <c r="Q43" s="172">
        <v>669.03499999999997</v>
      </c>
      <c r="R43" s="172">
        <v>436.7</v>
      </c>
      <c r="S43" s="172">
        <v>635.13699999999994</v>
      </c>
      <c r="T43" s="172">
        <v>760.83699999999999</v>
      </c>
      <c r="U43" s="172">
        <v>444.08699999999999</v>
      </c>
      <c r="V43" s="172">
        <v>887.32899999999995</v>
      </c>
      <c r="W43" s="172">
        <v>250.58</v>
      </c>
      <c r="X43" s="172">
        <v>358.351</v>
      </c>
      <c r="Y43" s="172">
        <v>595.78499999999997</v>
      </c>
      <c r="Z43" s="172">
        <v>377.20600000000002</v>
      </c>
      <c r="AA43" s="172">
        <v>654.40200000000004</v>
      </c>
      <c r="AB43" s="172">
        <v>485.18599999999998</v>
      </c>
      <c r="AC43" s="172">
        <v>393.34500000000003</v>
      </c>
      <c r="AD43" s="172">
        <v>481.97899999999998</v>
      </c>
      <c r="AE43" s="172">
        <v>567.24</v>
      </c>
      <c r="AF43" s="172">
        <v>439.91899999999998</v>
      </c>
      <c r="AG43" s="172">
        <v>365.83199999999999</v>
      </c>
      <c r="AH43" s="172">
        <v>683.572</v>
      </c>
      <c r="AI43" s="130"/>
      <c r="AJ43" s="130"/>
      <c r="AK43" s="130"/>
      <c r="AL43" s="130"/>
      <c r="AM43" s="130"/>
      <c r="AN43" s="130"/>
      <c r="AO43" s="130"/>
      <c r="AP43" s="130"/>
      <c r="AQ43" s="130"/>
      <c r="AR43" s="130"/>
      <c r="AS43" s="130"/>
      <c r="AT43" s="130"/>
      <c r="AU43" s="130"/>
      <c r="AV43" s="130"/>
      <c r="AW43" s="130"/>
      <c r="AX43" s="130"/>
      <c r="AY43" s="130"/>
    </row>
    <row r="44" spans="1:51" ht="15" x14ac:dyDescent="0.25">
      <c r="A44" s="253">
        <v>46174</v>
      </c>
      <c r="B44" s="279"/>
      <c r="C44" s="269">
        <v>226</v>
      </c>
      <c r="D44" s="296">
        <v>367</v>
      </c>
      <c r="E44" s="172">
        <v>181.05799999999999</v>
      </c>
      <c r="F44" s="172">
        <v>824.673</v>
      </c>
      <c r="G44" s="172">
        <v>582.31200000000001</v>
      </c>
      <c r="H44" s="172">
        <v>810.36099999999999</v>
      </c>
      <c r="I44" s="172">
        <v>442.19900000000001</v>
      </c>
      <c r="J44" s="172">
        <v>519.60799999999995</v>
      </c>
      <c r="K44" s="172">
        <v>277.82900000000001</v>
      </c>
      <c r="L44" s="172">
        <v>210.51400000000001</v>
      </c>
      <c r="M44" s="172">
        <v>120.35599999999999</v>
      </c>
      <c r="N44" s="172">
        <v>435.05500000000001</v>
      </c>
      <c r="O44" s="172">
        <v>185.08500000000001</v>
      </c>
      <c r="P44" s="172">
        <v>443.76</v>
      </c>
      <c r="Q44" s="172">
        <v>346.66199999999998</v>
      </c>
      <c r="R44" s="172">
        <v>142.44800000000001</v>
      </c>
      <c r="S44" s="172">
        <v>704.67100000000005</v>
      </c>
      <c r="T44" s="172">
        <v>507.31400000000002</v>
      </c>
      <c r="U44" s="172">
        <v>557.21400000000006</v>
      </c>
      <c r="V44" s="172">
        <v>1101.4369999999999</v>
      </c>
      <c r="W44" s="172">
        <v>50.61</v>
      </c>
      <c r="X44" s="172">
        <v>259.02300000000002</v>
      </c>
      <c r="Y44" s="172">
        <v>540.827</v>
      </c>
      <c r="Z44" s="172">
        <v>250.30099999999999</v>
      </c>
      <c r="AA44" s="172">
        <v>458.95299999999997</v>
      </c>
      <c r="AB44" s="172">
        <v>358.55500000000001</v>
      </c>
      <c r="AC44" s="172">
        <v>143.72300000000001</v>
      </c>
      <c r="AD44" s="172">
        <v>592.90700000000004</v>
      </c>
      <c r="AE44" s="172">
        <v>358.80399999999997</v>
      </c>
      <c r="AF44" s="172">
        <v>373.11799999999999</v>
      </c>
      <c r="AG44" s="172">
        <v>145.05699999999999</v>
      </c>
      <c r="AH44" s="172">
        <v>691.95100000000002</v>
      </c>
      <c r="AI44" s="130"/>
      <c r="AJ44" s="130"/>
      <c r="AK44" s="130"/>
      <c r="AL44" s="130"/>
      <c r="AM44" s="130"/>
      <c r="AN44" s="130"/>
      <c r="AO44" s="130"/>
      <c r="AP44" s="130"/>
      <c r="AQ44" s="130"/>
      <c r="AR44" s="130"/>
      <c r="AS44" s="130"/>
      <c r="AT44" s="130"/>
      <c r="AU44" s="130"/>
      <c r="AV44" s="130"/>
      <c r="AW44" s="130"/>
      <c r="AX44" s="130"/>
      <c r="AY44" s="130"/>
    </row>
    <row r="45" spans="1:51" ht="15" x14ac:dyDescent="0.25">
      <c r="A45" s="253">
        <v>46204</v>
      </c>
      <c r="B45" s="279"/>
      <c r="C45" s="269">
        <v>16</v>
      </c>
      <c r="D45" s="296">
        <v>60</v>
      </c>
      <c r="E45" s="172">
        <v>24.550999999999998</v>
      </c>
      <c r="F45" s="172">
        <v>296.46600000000001</v>
      </c>
      <c r="G45" s="172">
        <v>118.295</v>
      </c>
      <c r="H45" s="172">
        <v>151.577</v>
      </c>
      <c r="I45" s="172">
        <v>151.965</v>
      </c>
      <c r="J45" s="172">
        <v>107.178</v>
      </c>
      <c r="K45" s="172">
        <v>29.164999999999999</v>
      </c>
      <c r="L45" s="172">
        <v>24.413</v>
      </c>
      <c r="M45" s="172">
        <v>4.8650000000000002</v>
      </c>
      <c r="N45" s="172">
        <v>65.492000000000004</v>
      </c>
      <c r="O45" s="172">
        <v>28.286999999999999</v>
      </c>
      <c r="P45" s="172">
        <v>82.629000000000005</v>
      </c>
      <c r="Q45" s="172">
        <v>48.956000000000003</v>
      </c>
      <c r="R45" s="172">
        <v>14.077</v>
      </c>
      <c r="S45" s="172">
        <v>192.25299999999999</v>
      </c>
      <c r="T45" s="172">
        <v>143.88999999999999</v>
      </c>
      <c r="U45" s="172">
        <v>105.152</v>
      </c>
      <c r="V45" s="172">
        <v>495.738</v>
      </c>
      <c r="W45" s="172">
        <v>3.7050000000000001</v>
      </c>
      <c r="X45" s="172">
        <v>35.207999999999998</v>
      </c>
      <c r="Y45" s="172">
        <v>107.857</v>
      </c>
      <c r="Z45" s="172">
        <v>36.634</v>
      </c>
      <c r="AA45" s="172">
        <v>75.626000000000005</v>
      </c>
      <c r="AB45" s="172">
        <v>60.731000000000002</v>
      </c>
      <c r="AC45" s="172">
        <v>11.414999999999999</v>
      </c>
      <c r="AD45" s="172">
        <v>230.608</v>
      </c>
      <c r="AE45" s="172">
        <v>47.17</v>
      </c>
      <c r="AF45" s="172">
        <v>66.522999999999996</v>
      </c>
      <c r="AG45" s="172">
        <v>20.626000000000001</v>
      </c>
      <c r="AH45" s="172">
        <v>184.26300000000001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253">
        <v>46235</v>
      </c>
      <c r="B46" s="279"/>
      <c r="C46" s="269">
        <v>11</v>
      </c>
      <c r="D46" s="296">
        <v>19</v>
      </c>
      <c r="E46" s="172">
        <v>10.147</v>
      </c>
      <c r="F46" s="172">
        <v>48.704999999999998</v>
      </c>
      <c r="G46" s="172">
        <v>24.145</v>
      </c>
      <c r="H46" s="172">
        <v>42.863999999999997</v>
      </c>
      <c r="I46" s="172">
        <v>34.808</v>
      </c>
      <c r="J46" s="172">
        <v>24.687000000000001</v>
      </c>
      <c r="K46" s="172">
        <v>9.9510000000000005</v>
      </c>
      <c r="L46" s="172">
        <v>10.945</v>
      </c>
      <c r="M46" s="172">
        <v>3.8919999999999999</v>
      </c>
      <c r="N46" s="172">
        <v>14.324999999999999</v>
      </c>
      <c r="O46" s="172">
        <v>9.6289999999999996</v>
      </c>
      <c r="P46" s="172">
        <v>15.465999999999999</v>
      </c>
      <c r="Q46" s="172">
        <v>15.846</v>
      </c>
      <c r="R46" s="172">
        <v>8.0329999999999995</v>
      </c>
      <c r="S46" s="172">
        <v>30.265999999999998</v>
      </c>
      <c r="T46" s="172">
        <v>28.588000000000001</v>
      </c>
      <c r="U46" s="172">
        <v>22.939</v>
      </c>
      <c r="V46" s="172">
        <v>76.051000000000002</v>
      </c>
      <c r="W46" s="172">
        <v>7.3979999999999997</v>
      </c>
      <c r="X46" s="172">
        <v>11.846</v>
      </c>
      <c r="Y46" s="172">
        <v>37.707999999999998</v>
      </c>
      <c r="Z46" s="172">
        <v>11.16</v>
      </c>
      <c r="AA46" s="172">
        <v>18.614999999999998</v>
      </c>
      <c r="AB46" s="172">
        <v>15.567</v>
      </c>
      <c r="AC46" s="172">
        <v>6.4889999999999999</v>
      </c>
      <c r="AD46" s="172">
        <v>35.009</v>
      </c>
      <c r="AE46" s="172">
        <v>12.847</v>
      </c>
      <c r="AF46" s="172">
        <v>15.909000000000001</v>
      </c>
      <c r="AG46" s="172">
        <v>9.7620000000000005</v>
      </c>
      <c r="AH46" s="172">
        <v>31.73</v>
      </c>
      <c r="AI46" s="130"/>
      <c r="AJ46" s="130"/>
      <c r="AK46" s="130"/>
      <c r="AL46" s="130"/>
      <c r="AM46" s="130"/>
      <c r="AN46" s="130"/>
      <c r="AO46" s="130"/>
      <c r="AP46" s="130"/>
      <c r="AQ46" s="130"/>
      <c r="AR46" s="130"/>
      <c r="AS46" s="130"/>
      <c r="AT46" s="130"/>
      <c r="AU46" s="130"/>
      <c r="AV46" s="130"/>
      <c r="AW46" s="130"/>
      <c r="AX46" s="130"/>
      <c r="AY46" s="130"/>
    </row>
    <row r="47" spans="1:51" ht="15" x14ac:dyDescent="0.25">
      <c r="A47" s="253">
        <v>46266</v>
      </c>
      <c r="B47" s="279"/>
      <c r="C47" s="269">
        <v>7</v>
      </c>
      <c r="D47" s="296">
        <v>13</v>
      </c>
      <c r="E47" s="172">
        <v>10.602</v>
      </c>
      <c r="F47" s="172">
        <v>22.562000000000001</v>
      </c>
      <c r="G47" s="172">
        <v>18.518000000000001</v>
      </c>
      <c r="H47" s="172">
        <v>86.77</v>
      </c>
      <c r="I47" s="172">
        <v>18.577000000000002</v>
      </c>
      <c r="J47" s="172">
        <v>18.652999999999999</v>
      </c>
      <c r="K47" s="172">
        <v>18.733000000000001</v>
      </c>
      <c r="L47" s="172">
        <v>11.026999999999999</v>
      </c>
      <c r="M47" s="172">
        <v>6.7190000000000003</v>
      </c>
      <c r="N47" s="172">
        <v>16.646000000000001</v>
      </c>
      <c r="O47" s="172">
        <v>18.529</v>
      </c>
      <c r="P47" s="172">
        <v>10.897</v>
      </c>
      <c r="Q47" s="172">
        <v>26.434000000000001</v>
      </c>
      <c r="R47" s="172">
        <v>15.91</v>
      </c>
      <c r="S47" s="172">
        <v>21.555</v>
      </c>
      <c r="T47" s="172">
        <v>17.556999999999999</v>
      </c>
      <c r="U47" s="172">
        <v>14.38</v>
      </c>
      <c r="V47" s="172">
        <v>37.027999999999999</v>
      </c>
      <c r="W47" s="172">
        <v>8.7569999999999997</v>
      </c>
      <c r="X47" s="172">
        <v>24.309000000000001</v>
      </c>
      <c r="Y47" s="172">
        <v>36.195</v>
      </c>
      <c r="Z47" s="172">
        <v>9.984</v>
      </c>
      <c r="AA47" s="172">
        <v>13.558</v>
      </c>
      <c r="AB47" s="172">
        <v>13.087999999999999</v>
      </c>
      <c r="AC47" s="172">
        <v>7.5209999999999999</v>
      </c>
      <c r="AD47" s="172">
        <v>18.39</v>
      </c>
      <c r="AE47" s="172">
        <v>12.95</v>
      </c>
      <c r="AF47" s="172">
        <v>16.382000000000001</v>
      </c>
      <c r="AG47" s="172">
        <v>9.3719999999999999</v>
      </c>
      <c r="AH47" s="172">
        <v>20.992999999999999</v>
      </c>
      <c r="AI47" s="130"/>
      <c r="AJ47" s="130"/>
      <c r="AK47" s="130"/>
      <c r="AL47" s="130"/>
      <c r="AM47" s="130"/>
      <c r="AN47" s="130"/>
      <c r="AO47" s="130"/>
      <c r="AP47" s="130"/>
      <c r="AQ47" s="130"/>
      <c r="AR47" s="130"/>
      <c r="AS47" s="130"/>
      <c r="AT47" s="130"/>
      <c r="AU47" s="130"/>
      <c r="AV47" s="130"/>
      <c r="AW47" s="130"/>
      <c r="AX47" s="130"/>
      <c r="AY47" s="130"/>
    </row>
    <row r="48" spans="1:51" ht="15" x14ac:dyDescent="0.25">
      <c r="A48" s="253">
        <v>46296</v>
      </c>
      <c r="B48" s="279"/>
      <c r="C48" s="269">
        <v>18</v>
      </c>
      <c r="D48" s="296">
        <v>26</v>
      </c>
      <c r="E48" s="172">
        <v>21.978000000000002</v>
      </c>
      <c r="F48" s="172">
        <v>43.966000000000001</v>
      </c>
      <c r="G48" s="172">
        <v>27.283999999999999</v>
      </c>
      <c r="H48" s="172">
        <v>100.883</v>
      </c>
      <c r="I48" s="172">
        <v>43.838999999999999</v>
      </c>
      <c r="J48" s="172">
        <v>23.074000000000002</v>
      </c>
      <c r="K48" s="172">
        <v>37.539000000000001</v>
      </c>
      <c r="L48" s="172">
        <v>19.59</v>
      </c>
      <c r="M48" s="172">
        <v>20.911999999999999</v>
      </c>
      <c r="N48" s="172">
        <v>19.38</v>
      </c>
      <c r="O48" s="172">
        <v>36.969000000000001</v>
      </c>
      <c r="P48" s="172">
        <v>28.959</v>
      </c>
      <c r="Q48" s="172">
        <v>50.125</v>
      </c>
      <c r="R48" s="172">
        <v>45.331000000000003</v>
      </c>
      <c r="S48" s="172">
        <v>24.143000000000001</v>
      </c>
      <c r="T48" s="172">
        <v>35.531999999999996</v>
      </c>
      <c r="U48" s="172">
        <v>26.093</v>
      </c>
      <c r="V48" s="172">
        <v>40.003999999999998</v>
      </c>
      <c r="W48" s="172">
        <v>17.062000000000001</v>
      </c>
      <c r="X48" s="172">
        <v>48.494</v>
      </c>
      <c r="Y48" s="172">
        <v>37.43</v>
      </c>
      <c r="Z48" s="172">
        <v>15.885</v>
      </c>
      <c r="AA48" s="172">
        <v>22.922999999999998</v>
      </c>
      <c r="AB48" s="172">
        <v>41.951000000000001</v>
      </c>
      <c r="AC48" s="172">
        <v>24.518000000000001</v>
      </c>
      <c r="AD48" s="172">
        <v>23.611999999999998</v>
      </c>
      <c r="AE48" s="172">
        <v>27.96</v>
      </c>
      <c r="AF48" s="172">
        <v>19.088999999999999</v>
      </c>
      <c r="AG48" s="172">
        <v>15.342000000000001</v>
      </c>
      <c r="AH48" s="172">
        <v>40.381999999999998</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53">
        <v>46327</v>
      </c>
      <c r="B49" s="279"/>
      <c r="C49" s="269">
        <v>25</v>
      </c>
      <c r="D49" s="296">
        <v>30</v>
      </c>
      <c r="E49" s="172">
        <v>26.288</v>
      </c>
      <c r="F49" s="172">
        <v>40.079000000000001</v>
      </c>
      <c r="G49" s="172">
        <v>52.387999999999998</v>
      </c>
      <c r="H49" s="172">
        <v>50.112000000000002</v>
      </c>
      <c r="I49" s="172">
        <v>38.835000000000001</v>
      </c>
      <c r="J49" s="172">
        <v>26.222999999999999</v>
      </c>
      <c r="K49" s="172">
        <v>26.51</v>
      </c>
      <c r="L49" s="172">
        <v>25.3</v>
      </c>
      <c r="M49" s="172">
        <v>19.936</v>
      </c>
      <c r="N49" s="172">
        <v>25.5</v>
      </c>
      <c r="O49" s="172">
        <v>43.429000000000002</v>
      </c>
      <c r="P49" s="172">
        <v>28.608000000000001</v>
      </c>
      <c r="Q49" s="172">
        <v>45.268000000000001</v>
      </c>
      <c r="R49" s="172">
        <v>36.225999999999999</v>
      </c>
      <c r="S49" s="172">
        <v>29.798999999999999</v>
      </c>
      <c r="T49" s="172">
        <v>36.344999999999999</v>
      </c>
      <c r="U49" s="172">
        <v>47.692</v>
      </c>
      <c r="V49" s="172">
        <v>41.572000000000003</v>
      </c>
      <c r="W49" s="172">
        <v>23.454000000000001</v>
      </c>
      <c r="X49" s="172">
        <v>41.082000000000001</v>
      </c>
      <c r="Y49" s="172">
        <v>35.845999999999997</v>
      </c>
      <c r="Z49" s="172">
        <v>23.524999999999999</v>
      </c>
      <c r="AA49" s="172">
        <v>26.375</v>
      </c>
      <c r="AB49" s="172">
        <v>32.732999999999997</v>
      </c>
      <c r="AC49" s="172">
        <v>26.244</v>
      </c>
      <c r="AD49" s="172">
        <v>29.945</v>
      </c>
      <c r="AE49" s="172">
        <v>38.637</v>
      </c>
      <c r="AF49" s="172">
        <v>26.206</v>
      </c>
      <c r="AG49" s="172">
        <v>21.765999999999998</v>
      </c>
      <c r="AH49" s="172">
        <v>35.472999999999999</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53">
        <v>46357</v>
      </c>
      <c r="B50" s="279"/>
      <c r="C50" s="269">
        <v>25</v>
      </c>
      <c r="D50" s="296">
        <v>25</v>
      </c>
      <c r="E50" s="172">
        <v>22.873000000000001</v>
      </c>
      <c r="F50" s="172">
        <v>41.143000000000001</v>
      </c>
      <c r="G50" s="172">
        <v>47.234000000000002</v>
      </c>
      <c r="H50" s="172">
        <v>34.779000000000003</v>
      </c>
      <c r="I50" s="172">
        <v>41.517000000000003</v>
      </c>
      <c r="J50" s="172">
        <v>26.021999999999998</v>
      </c>
      <c r="K50" s="172">
        <v>23.821999999999999</v>
      </c>
      <c r="L50" s="172">
        <v>22.384</v>
      </c>
      <c r="M50" s="172">
        <v>19.968</v>
      </c>
      <c r="N50" s="172">
        <v>27.334</v>
      </c>
      <c r="O50" s="172">
        <v>26.062000000000001</v>
      </c>
      <c r="P50" s="172">
        <v>23.603000000000002</v>
      </c>
      <c r="Q50" s="172">
        <v>31.541</v>
      </c>
      <c r="R50" s="172">
        <v>24.082000000000001</v>
      </c>
      <c r="S50" s="172">
        <v>28.85</v>
      </c>
      <c r="T50" s="172">
        <v>29.093</v>
      </c>
      <c r="U50" s="172">
        <v>33.947000000000003</v>
      </c>
      <c r="V50" s="172">
        <v>34.69</v>
      </c>
      <c r="W50" s="172">
        <v>23.17</v>
      </c>
      <c r="X50" s="172">
        <v>27.885999999999999</v>
      </c>
      <c r="Y50" s="172">
        <v>32.286000000000001</v>
      </c>
      <c r="Z50" s="172">
        <v>23.831</v>
      </c>
      <c r="AA50" s="172">
        <v>25.34</v>
      </c>
      <c r="AB50" s="172">
        <v>31.474</v>
      </c>
      <c r="AC50" s="172">
        <v>21.169</v>
      </c>
      <c r="AD50" s="172">
        <v>31.015000000000001</v>
      </c>
      <c r="AE50" s="172">
        <v>31.201000000000001</v>
      </c>
      <c r="AF50" s="172">
        <v>23.965</v>
      </c>
      <c r="AG50" s="172">
        <v>21.259</v>
      </c>
      <c r="AH50" s="172">
        <v>27.585000000000001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53">
        <v>46388</v>
      </c>
      <c r="B51" s="279"/>
      <c r="C51" s="269">
        <v>25</v>
      </c>
      <c r="D51" s="296">
        <v>25</v>
      </c>
      <c r="E51" s="172">
        <v>24.408999999999999</v>
      </c>
      <c r="F51" s="172">
        <v>31.221</v>
      </c>
      <c r="G51" s="172">
        <v>35.271999999999998</v>
      </c>
      <c r="H51" s="172">
        <v>32.418999999999997</v>
      </c>
      <c r="I51" s="172">
        <v>30.943999999999999</v>
      </c>
      <c r="J51" s="172">
        <v>29.228000000000002</v>
      </c>
      <c r="K51" s="172">
        <v>22.202999999999999</v>
      </c>
      <c r="L51" s="172">
        <v>20.882999999999999</v>
      </c>
      <c r="M51" s="172">
        <v>18.861000000000001</v>
      </c>
      <c r="N51" s="172">
        <v>23.978999999999999</v>
      </c>
      <c r="O51" s="172">
        <v>29.82</v>
      </c>
      <c r="P51" s="172">
        <v>26.363</v>
      </c>
      <c r="Q51" s="172">
        <v>26.114999999999998</v>
      </c>
      <c r="R51" s="172">
        <v>22.231000000000002</v>
      </c>
      <c r="S51" s="172">
        <v>27.375</v>
      </c>
      <c r="T51" s="172">
        <v>26.553000000000001</v>
      </c>
      <c r="U51" s="172">
        <v>30.481999999999999</v>
      </c>
      <c r="V51" s="172">
        <v>34.607999999999997</v>
      </c>
      <c r="W51" s="172">
        <v>21.141999999999999</v>
      </c>
      <c r="X51" s="172">
        <v>24.158000000000001</v>
      </c>
      <c r="Y51" s="172">
        <v>28.609000000000002</v>
      </c>
      <c r="Z51" s="172">
        <v>22.245000000000001</v>
      </c>
      <c r="AA51" s="172">
        <v>24.382999999999999</v>
      </c>
      <c r="AB51" s="172">
        <v>28.177</v>
      </c>
      <c r="AC51" s="172">
        <v>19.867000000000001</v>
      </c>
      <c r="AD51" s="172">
        <v>26.983000000000001</v>
      </c>
      <c r="AE51" s="172">
        <v>26.12</v>
      </c>
      <c r="AF51" s="172">
        <v>22.716000000000001</v>
      </c>
      <c r="AG51" s="172">
        <v>20.777999999999999</v>
      </c>
      <c r="AH51" s="172">
        <v>25.574999999999999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53">
        <v>46419</v>
      </c>
      <c r="B52" s="279"/>
      <c r="C52" s="269">
        <v>25</v>
      </c>
      <c r="D52" s="296">
        <v>25</v>
      </c>
      <c r="E52" s="172">
        <v>32.625</v>
      </c>
      <c r="F52" s="172">
        <v>34.96</v>
      </c>
      <c r="G52" s="172">
        <v>27.827000000000002</v>
      </c>
      <c r="H52" s="172">
        <v>31.654</v>
      </c>
      <c r="I52" s="172">
        <v>30.831</v>
      </c>
      <c r="J52" s="172">
        <v>36.637999999999998</v>
      </c>
      <c r="K52" s="172">
        <v>19.760000000000002</v>
      </c>
      <c r="L52" s="172">
        <v>18.106999999999999</v>
      </c>
      <c r="M52" s="172">
        <v>27.218</v>
      </c>
      <c r="N52" s="172">
        <v>21.146999999999998</v>
      </c>
      <c r="O52" s="172">
        <v>31.71</v>
      </c>
      <c r="P52" s="172">
        <v>20.786000000000001</v>
      </c>
      <c r="Q52" s="172">
        <v>28.27</v>
      </c>
      <c r="R52" s="172">
        <v>19.381</v>
      </c>
      <c r="S52" s="172">
        <v>28.643000000000001</v>
      </c>
      <c r="T52" s="172">
        <v>22.806999999999999</v>
      </c>
      <c r="U52" s="172">
        <v>25.123000000000001</v>
      </c>
      <c r="V52" s="172">
        <v>29.992999999999999</v>
      </c>
      <c r="W52" s="172">
        <v>19.245000000000001</v>
      </c>
      <c r="X52" s="172">
        <v>24.401</v>
      </c>
      <c r="Y52" s="172">
        <v>50.625999999999998</v>
      </c>
      <c r="Z52" s="172">
        <v>23.608000000000001</v>
      </c>
      <c r="AA52" s="172">
        <v>44.6</v>
      </c>
      <c r="AB52" s="172">
        <v>31.879000000000001</v>
      </c>
      <c r="AC52" s="172">
        <v>18.905999999999999</v>
      </c>
      <c r="AD52" s="172">
        <v>23.21</v>
      </c>
      <c r="AE52" s="172">
        <v>23.878</v>
      </c>
      <c r="AF52" s="172">
        <v>21.317</v>
      </c>
      <c r="AG52" s="172">
        <v>17.774000000000001</v>
      </c>
      <c r="AH52" s="172">
        <v>22.625</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53">
        <v>46447</v>
      </c>
      <c r="B53" s="279"/>
      <c r="C53" s="269">
        <v>65</v>
      </c>
      <c r="D53" s="296">
        <v>74</v>
      </c>
      <c r="E53" s="172">
        <v>94.71</v>
      </c>
      <c r="F53" s="172">
        <v>66.823999999999998</v>
      </c>
      <c r="G53" s="172">
        <v>84.721000000000004</v>
      </c>
      <c r="H53" s="172">
        <v>82.42</v>
      </c>
      <c r="I53" s="172">
        <v>87.531999999999996</v>
      </c>
      <c r="J53" s="172">
        <v>62.417999999999999</v>
      </c>
      <c r="K53" s="172">
        <v>49</v>
      </c>
      <c r="L53" s="172">
        <v>28.745000000000001</v>
      </c>
      <c r="M53" s="172">
        <v>56.258000000000003</v>
      </c>
      <c r="N53" s="172">
        <v>100.703</v>
      </c>
      <c r="O53" s="172">
        <v>52.215000000000003</v>
      </c>
      <c r="P53" s="172">
        <v>42.314999999999998</v>
      </c>
      <c r="Q53" s="172">
        <v>133.41999999999999</v>
      </c>
      <c r="R53" s="172">
        <v>27.17</v>
      </c>
      <c r="S53" s="172">
        <v>94.787999999999997</v>
      </c>
      <c r="T53" s="172">
        <v>36.53</v>
      </c>
      <c r="U53" s="172">
        <v>59.561</v>
      </c>
      <c r="V53" s="172">
        <v>92.302000000000007</v>
      </c>
      <c r="W53" s="172">
        <v>41.44</v>
      </c>
      <c r="X53" s="172">
        <v>68.251999999999995</v>
      </c>
      <c r="Y53" s="172">
        <v>96.046999999999997</v>
      </c>
      <c r="Z53" s="172">
        <v>65.61</v>
      </c>
      <c r="AA53" s="172">
        <v>151.845</v>
      </c>
      <c r="AB53" s="172">
        <v>57.857999999999997</v>
      </c>
      <c r="AC53" s="172">
        <v>30.69</v>
      </c>
      <c r="AD53" s="172">
        <v>61.375</v>
      </c>
      <c r="AE53" s="172">
        <v>45.542999999999999</v>
      </c>
      <c r="AF53" s="172">
        <v>66.004000000000005</v>
      </c>
      <c r="AG53" s="172">
        <v>41.277000000000001</v>
      </c>
      <c r="AH53" s="172">
        <v>74.448999999999998</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53">
        <v>46478</v>
      </c>
      <c r="B54" s="279"/>
      <c r="C54" s="269">
        <v>165</v>
      </c>
      <c r="D54" s="296">
        <v>203</v>
      </c>
      <c r="E54" s="172">
        <v>132.06100000000001</v>
      </c>
      <c r="F54" s="172">
        <v>329.52699999999999</v>
      </c>
      <c r="G54" s="172">
        <v>260.82499999999999</v>
      </c>
      <c r="H54" s="172">
        <v>280.04199999999997</v>
      </c>
      <c r="I54" s="172">
        <v>226.07599999999999</v>
      </c>
      <c r="J54" s="172">
        <v>204.12299999999999</v>
      </c>
      <c r="K54" s="172">
        <v>189.20099999999999</v>
      </c>
      <c r="L54" s="172">
        <v>132.565</v>
      </c>
      <c r="M54" s="172">
        <v>227.79900000000001</v>
      </c>
      <c r="N54" s="172">
        <v>259.60199999999998</v>
      </c>
      <c r="O54" s="172">
        <v>209.42599999999999</v>
      </c>
      <c r="P54" s="172">
        <v>317.14800000000002</v>
      </c>
      <c r="Q54" s="172">
        <v>231.33699999999999</v>
      </c>
      <c r="R54" s="172">
        <v>99.081000000000003</v>
      </c>
      <c r="S54" s="172">
        <v>270.00200000000001</v>
      </c>
      <c r="T54" s="172">
        <v>202.489</v>
      </c>
      <c r="U54" s="172">
        <v>354.95</v>
      </c>
      <c r="V54" s="172">
        <v>257.19200000000001</v>
      </c>
      <c r="W54" s="172">
        <v>117.059</v>
      </c>
      <c r="X54" s="172">
        <v>254.05699999999999</v>
      </c>
      <c r="Y54" s="172">
        <v>173.02600000000001</v>
      </c>
      <c r="Z54" s="172">
        <v>253.327</v>
      </c>
      <c r="AA54" s="172">
        <v>221.35499999999999</v>
      </c>
      <c r="AB54" s="172">
        <v>145.71100000000001</v>
      </c>
      <c r="AC54" s="172">
        <v>215.357</v>
      </c>
      <c r="AD54" s="172">
        <v>193.33</v>
      </c>
      <c r="AE54" s="172">
        <v>143.04</v>
      </c>
      <c r="AF54" s="172">
        <v>175.05500000000001</v>
      </c>
      <c r="AG54" s="172">
        <v>192.863</v>
      </c>
      <c r="AH54" s="172">
        <v>235.65600000000001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53">
        <v>46508</v>
      </c>
      <c r="B55" s="279"/>
      <c r="C55" s="269">
        <v>412</v>
      </c>
      <c r="D55" s="296">
        <v>513</v>
      </c>
      <c r="E55" s="172">
        <v>701.26700000000005</v>
      </c>
      <c r="F55" s="172">
        <v>785.56700000000001</v>
      </c>
      <c r="G55" s="172">
        <v>952.21699999999998</v>
      </c>
      <c r="H55" s="172">
        <v>690.67600000000004</v>
      </c>
      <c r="I55" s="172">
        <v>625.149</v>
      </c>
      <c r="J55" s="172">
        <v>543.16200000000003</v>
      </c>
      <c r="K55" s="172">
        <v>465.072</v>
      </c>
      <c r="L55" s="172">
        <v>205.18100000000001</v>
      </c>
      <c r="M55" s="172">
        <v>592.11199999999997</v>
      </c>
      <c r="N55" s="172">
        <v>441.154</v>
      </c>
      <c r="O55" s="172">
        <v>576.43499999999995</v>
      </c>
      <c r="P55" s="172">
        <v>668.57799999999997</v>
      </c>
      <c r="Q55" s="172">
        <v>436.70400000000001</v>
      </c>
      <c r="R55" s="172">
        <v>610.36699999999996</v>
      </c>
      <c r="S55" s="172">
        <v>760.65800000000002</v>
      </c>
      <c r="T55" s="172">
        <v>443.73599999999999</v>
      </c>
      <c r="U55" s="172">
        <v>887.31700000000001</v>
      </c>
      <c r="V55" s="172">
        <v>258.00599999999997</v>
      </c>
      <c r="W55" s="172">
        <v>358.12</v>
      </c>
      <c r="X55" s="172">
        <v>595.76599999999996</v>
      </c>
      <c r="Y55" s="172">
        <v>377.24400000000003</v>
      </c>
      <c r="Z55" s="172">
        <v>647.327</v>
      </c>
      <c r="AA55" s="172">
        <v>484.94900000000001</v>
      </c>
      <c r="AB55" s="172">
        <v>393.12599999999998</v>
      </c>
      <c r="AC55" s="172">
        <v>481.70499999999998</v>
      </c>
      <c r="AD55" s="172">
        <v>560.83699999999999</v>
      </c>
      <c r="AE55" s="172">
        <v>439.233</v>
      </c>
      <c r="AF55" s="172">
        <v>365.48200000000003</v>
      </c>
      <c r="AG55" s="172">
        <v>683.66200000000003</v>
      </c>
      <c r="AH55" s="172">
        <v>456.483</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53">
        <v>46539</v>
      </c>
      <c r="B56" s="279"/>
      <c r="C56" s="269">
        <v>226</v>
      </c>
      <c r="D56" s="296">
        <v>367</v>
      </c>
      <c r="E56" s="172">
        <v>824.42399999999998</v>
      </c>
      <c r="F56" s="172">
        <v>593.03700000000003</v>
      </c>
      <c r="G56" s="172">
        <v>810.34900000000005</v>
      </c>
      <c r="H56" s="172">
        <v>441.93599999999998</v>
      </c>
      <c r="I56" s="172">
        <v>519.66</v>
      </c>
      <c r="J56" s="172">
        <v>288.601</v>
      </c>
      <c r="K56" s="172">
        <v>210.44399999999999</v>
      </c>
      <c r="L56" s="172">
        <v>120.121</v>
      </c>
      <c r="M56" s="172">
        <v>434.81099999999998</v>
      </c>
      <c r="N56" s="172">
        <v>188.66800000000001</v>
      </c>
      <c r="O56" s="172">
        <v>443.565</v>
      </c>
      <c r="P56" s="172">
        <v>346.28500000000003</v>
      </c>
      <c r="Q56" s="172">
        <v>142.501</v>
      </c>
      <c r="R56" s="172">
        <v>711.61099999999999</v>
      </c>
      <c r="S56" s="172">
        <v>507.21</v>
      </c>
      <c r="T56" s="172">
        <v>557.04600000000005</v>
      </c>
      <c r="U56" s="172">
        <v>1101.434</v>
      </c>
      <c r="V56" s="172">
        <v>53.710999999999999</v>
      </c>
      <c r="W56" s="172">
        <v>258.90600000000001</v>
      </c>
      <c r="X56" s="172">
        <v>540.875</v>
      </c>
      <c r="Y56" s="172">
        <v>250.36699999999999</v>
      </c>
      <c r="Z56" s="172">
        <v>465.87099999999998</v>
      </c>
      <c r="AA56" s="172">
        <v>358.48099999999999</v>
      </c>
      <c r="AB56" s="172">
        <v>143.602</v>
      </c>
      <c r="AC56" s="172">
        <v>592.80100000000004</v>
      </c>
      <c r="AD56" s="172">
        <v>368.29599999999999</v>
      </c>
      <c r="AE56" s="172">
        <v>372.78800000000001</v>
      </c>
      <c r="AF56" s="172">
        <v>144.85</v>
      </c>
      <c r="AG56" s="172">
        <v>691.94600000000003</v>
      </c>
      <c r="AH56" s="172">
        <v>187.37899999999999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53">
        <v>46569</v>
      </c>
      <c r="B57" s="279"/>
      <c r="C57" s="269">
        <v>16</v>
      </c>
      <c r="D57" s="296">
        <v>60</v>
      </c>
      <c r="E57" s="172">
        <v>296.33800000000002</v>
      </c>
      <c r="F57" s="172">
        <v>126.976</v>
      </c>
      <c r="G57" s="172">
        <v>151.577</v>
      </c>
      <c r="H57" s="172">
        <v>151.80500000000001</v>
      </c>
      <c r="I57" s="172">
        <v>107.194</v>
      </c>
      <c r="J57" s="172">
        <v>31.664999999999999</v>
      </c>
      <c r="K57" s="172">
        <v>24.355</v>
      </c>
      <c r="L57" s="172">
        <v>4.8259999999999996</v>
      </c>
      <c r="M57" s="172">
        <v>65.376999999999995</v>
      </c>
      <c r="N57" s="172">
        <v>30.751000000000001</v>
      </c>
      <c r="O57" s="172">
        <v>82.53</v>
      </c>
      <c r="P57" s="172">
        <v>48.622999999999998</v>
      </c>
      <c r="Q57" s="172">
        <v>14.118</v>
      </c>
      <c r="R57" s="172">
        <v>205.65100000000001</v>
      </c>
      <c r="S57" s="172">
        <v>143.81899999999999</v>
      </c>
      <c r="T57" s="172">
        <v>105.056</v>
      </c>
      <c r="U57" s="172">
        <v>495.77</v>
      </c>
      <c r="V57" s="172">
        <v>3.7290000000000001</v>
      </c>
      <c r="W57" s="172">
        <v>35.122999999999998</v>
      </c>
      <c r="X57" s="172">
        <v>107.904</v>
      </c>
      <c r="Y57" s="172">
        <v>36.704000000000001</v>
      </c>
      <c r="Z57" s="172">
        <v>80.102000000000004</v>
      </c>
      <c r="AA57" s="172">
        <v>60.685000000000002</v>
      </c>
      <c r="AB57" s="172">
        <v>11.335000000000001</v>
      </c>
      <c r="AC57" s="172">
        <v>230.566</v>
      </c>
      <c r="AD57" s="172">
        <v>50.457000000000001</v>
      </c>
      <c r="AE57" s="172">
        <v>66.302000000000007</v>
      </c>
      <c r="AF57" s="172">
        <v>20.48</v>
      </c>
      <c r="AG57" s="172">
        <v>184.34</v>
      </c>
      <c r="AH57" s="172">
        <v>26.11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53">
        <v>46600</v>
      </c>
      <c r="B58" s="279"/>
      <c r="C58" s="269">
        <v>11</v>
      </c>
      <c r="D58" s="296">
        <v>19</v>
      </c>
      <c r="E58" s="172">
        <v>48.604999999999997</v>
      </c>
      <c r="F58" s="172">
        <v>24.783999999999999</v>
      </c>
      <c r="G58" s="172">
        <v>42.862000000000002</v>
      </c>
      <c r="H58" s="172">
        <v>34.671999999999997</v>
      </c>
      <c r="I58" s="172">
        <v>24.701000000000001</v>
      </c>
      <c r="J58" s="172">
        <v>10.212</v>
      </c>
      <c r="K58" s="172">
        <v>10.903</v>
      </c>
      <c r="L58" s="172">
        <v>3.7890000000000001</v>
      </c>
      <c r="M58" s="172">
        <v>14.234</v>
      </c>
      <c r="N58" s="172">
        <v>9.6340000000000003</v>
      </c>
      <c r="O58" s="172">
        <v>15.381</v>
      </c>
      <c r="P58" s="172">
        <v>15.504</v>
      </c>
      <c r="Q58" s="172">
        <v>8.0489999999999995</v>
      </c>
      <c r="R58" s="172">
        <v>31.219000000000001</v>
      </c>
      <c r="S58" s="172">
        <v>28.513999999999999</v>
      </c>
      <c r="T58" s="172">
        <v>22.847000000000001</v>
      </c>
      <c r="U58" s="172">
        <v>76.09</v>
      </c>
      <c r="V58" s="172">
        <v>7.5549999999999997</v>
      </c>
      <c r="W58" s="172">
        <v>11.754</v>
      </c>
      <c r="X58" s="172">
        <v>37.753</v>
      </c>
      <c r="Y58" s="172">
        <v>11.186</v>
      </c>
      <c r="Z58" s="172">
        <v>18.824000000000002</v>
      </c>
      <c r="AA58" s="172">
        <v>15.529</v>
      </c>
      <c r="AB58" s="172">
        <v>6.4089999999999998</v>
      </c>
      <c r="AC58" s="172">
        <v>34.979999999999997</v>
      </c>
      <c r="AD58" s="172">
        <v>13.169</v>
      </c>
      <c r="AE58" s="172">
        <v>15.718</v>
      </c>
      <c r="AF58" s="172">
        <v>9.6579999999999995</v>
      </c>
      <c r="AG58" s="172">
        <v>31.805</v>
      </c>
      <c r="AH58" s="172">
        <v>10.212999999999999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53">
        <v>46631</v>
      </c>
      <c r="B59" s="279"/>
      <c r="C59" s="269">
        <v>7</v>
      </c>
      <c r="D59" s="296">
        <v>13</v>
      </c>
      <c r="E59" s="172">
        <v>22.472999999999999</v>
      </c>
      <c r="F59" s="172">
        <v>17.966000000000001</v>
      </c>
      <c r="G59" s="172">
        <v>86.766999999999996</v>
      </c>
      <c r="H59" s="172">
        <v>18.443000000000001</v>
      </c>
      <c r="I59" s="172">
        <v>18.681000000000001</v>
      </c>
      <c r="J59" s="172">
        <v>17.728999999999999</v>
      </c>
      <c r="K59" s="172">
        <v>10.991</v>
      </c>
      <c r="L59" s="172">
        <v>6.6040000000000001</v>
      </c>
      <c r="M59" s="172">
        <v>16.561</v>
      </c>
      <c r="N59" s="172">
        <v>17.457999999999998</v>
      </c>
      <c r="O59" s="172">
        <v>10.82</v>
      </c>
      <c r="P59" s="172">
        <v>26.076000000000001</v>
      </c>
      <c r="Q59" s="172">
        <v>15.95</v>
      </c>
      <c r="R59" s="172">
        <v>21.561</v>
      </c>
      <c r="S59" s="172">
        <v>17.489000000000001</v>
      </c>
      <c r="T59" s="172">
        <v>14.294</v>
      </c>
      <c r="U59" s="172">
        <v>37.064999999999998</v>
      </c>
      <c r="V59" s="172">
        <v>8.625</v>
      </c>
      <c r="W59" s="172">
        <v>24.207999999999998</v>
      </c>
      <c r="X59" s="172">
        <v>36.247999999999998</v>
      </c>
      <c r="Y59" s="172">
        <v>10.004</v>
      </c>
      <c r="Z59" s="172">
        <v>13.37</v>
      </c>
      <c r="AA59" s="172">
        <v>13.048999999999999</v>
      </c>
      <c r="AB59" s="172">
        <v>7.4470000000000001</v>
      </c>
      <c r="AC59" s="172">
        <v>18.366</v>
      </c>
      <c r="AD59" s="172">
        <v>12.839</v>
      </c>
      <c r="AE59" s="172">
        <v>16.187000000000001</v>
      </c>
      <c r="AF59" s="172">
        <v>9.2729999999999997</v>
      </c>
      <c r="AG59" s="172">
        <v>21.068000000000001</v>
      </c>
      <c r="AH59" s="172">
        <v>10.513999999999999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53">
        <v>46661</v>
      </c>
      <c r="B60" s="279"/>
      <c r="C60" s="269">
        <v>18</v>
      </c>
      <c r="D60" s="296">
        <v>26</v>
      </c>
      <c r="E60" s="172">
        <v>43.857999999999997</v>
      </c>
      <c r="F60" s="172">
        <v>27.591999999999999</v>
      </c>
      <c r="G60" s="172">
        <v>100.878</v>
      </c>
      <c r="H60" s="172">
        <v>43.704000000000001</v>
      </c>
      <c r="I60" s="172">
        <v>23.103999999999999</v>
      </c>
      <c r="J60" s="172">
        <v>38.728000000000002</v>
      </c>
      <c r="K60" s="172">
        <v>19.527999999999999</v>
      </c>
      <c r="L60" s="172">
        <v>20.709</v>
      </c>
      <c r="M60" s="172">
        <v>19.302</v>
      </c>
      <c r="N60" s="172">
        <v>37.003999999999998</v>
      </c>
      <c r="O60" s="172">
        <v>28.890999999999998</v>
      </c>
      <c r="P60" s="172">
        <v>49.765999999999998</v>
      </c>
      <c r="Q60" s="172">
        <v>45.378999999999998</v>
      </c>
      <c r="R60" s="172">
        <v>23.89</v>
      </c>
      <c r="S60" s="172">
        <v>35.465000000000003</v>
      </c>
      <c r="T60" s="172">
        <v>26.007999999999999</v>
      </c>
      <c r="U60" s="172">
        <v>40.04</v>
      </c>
      <c r="V60" s="172">
        <v>16.975000000000001</v>
      </c>
      <c r="W60" s="172">
        <v>48.389000000000003</v>
      </c>
      <c r="X60" s="172">
        <v>37.488</v>
      </c>
      <c r="Y60" s="172">
        <v>15.957000000000001</v>
      </c>
      <c r="Z60" s="172">
        <v>22.795000000000002</v>
      </c>
      <c r="AA60" s="172">
        <v>41.91</v>
      </c>
      <c r="AB60" s="172">
        <v>24.411999999999999</v>
      </c>
      <c r="AC60" s="172">
        <v>23.587</v>
      </c>
      <c r="AD60" s="172">
        <v>27.231000000000002</v>
      </c>
      <c r="AE60" s="172">
        <v>18.893000000000001</v>
      </c>
      <c r="AF60" s="172">
        <v>15.177</v>
      </c>
      <c r="AG60" s="172">
        <v>40.462000000000003</v>
      </c>
      <c r="AH60" s="172">
        <v>21.587</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53">
        <v>46692</v>
      </c>
      <c r="B61" s="279"/>
      <c r="C61" s="269">
        <v>25</v>
      </c>
      <c r="D61" s="296">
        <v>30</v>
      </c>
      <c r="E61" s="172">
        <v>39.982999999999997</v>
      </c>
      <c r="F61" s="172">
        <v>51.052</v>
      </c>
      <c r="G61" s="172">
        <v>50.106999999999999</v>
      </c>
      <c r="H61" s="172">
        <v>38.713999999999999</v>
      </c>
      <c r="I61" s="172">
        <v>26.248999999999999</v>
      </c>
      <c r="J61" s="172">
        <v>26.765999999999998</v>
      </c>
      <c r="K61" s="172">
        <v>25.244</v>
      </c>
      <c r="L61" s="172">
        <v>19.77</v>
      </c>
      <c r="M61" s="172">
        <v>25.420999999999999</v>
      </c>
      <c r="N61" s="172">
        <v>44.436</v>
      </c>
      <c r="O61" s="172">
        <v>28.536000000000001</v>
      </c>
      <c r="P61" s="172">
        <v>44.927</v>
      </c>
      <c r="Q61" s="172">
        <v>36.265999999999998</v>
      </c>
      <c r="R61" s="172">
        <v>29.669</v>
      </c>
      <c r="S61" s="172">
        <v>36.283999999999999</v>
      </c>
      <c r="T61" s="172">
        <v>47.613999999999997</v>
      </c>
      <c r="U61" s="172">
        <v>41.606000000000002</v>
      </c>
      <c r="V61" s="172">
        <v>23.571999999999999</v>
      </c>
      <c r="W61" s="172">
        <v>40.993000000000002</v>
      </c>
      <c r="X61" s="172">
        <v>35.896999999999998</v>
      </c>
      <c r="Y61" s="172">
        <v>23.585000000000001</v>
      </c>
      <c r="Z61" s="172">
        <v>26.344999999999999</v>
      </c>
      <c r="AA61" s="172">
        <v>32.695999999999998</v>
      </c>
      <c r="AB61" s="172">
        <v>26.151</v>
      </c>
      <c r="AC61" s="172">
        <v>29.922000000000001</v>
      </c>
      <c r="AD61" s="172">
        <v>39.170999999999999</v>
      </c>
      <c r="AE61" s="172">
        <v>26.016999999999999</v>
      </c>
      <c r="AF61" s="172">
        <v>21.617999999999999</v>
      </c>
      <c r="AG61" s="172">
        <v>35.545999999999999</v>
      </c>
      <c r="AH61" s="172">
        <v>26.457000000000001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53">
        <v>46722</v>
      </c>
      <c r="B62" s="279"/>
      <c r="C62" s="269">
        <v>25</v>
      </c>
      <c r="D62" s="296">
        <v>25</v>
      </c>
      <c r="E62" s="172">
        <v>41.046999999999997</v>
      </c>
      <c r="F62" s="172">
        <v>48.314999999999998</v>
      </c>
      <c r="G62" s="172">
        <v>34.774000000000001</v>
      </c>
      <c r="H62" s="172">
        <v>41.396999999999998</v>
      </c>
      <c r="I62" s="172">
        <v>26.045999999999999</v>
      </c>
      <c r="J62" s="172">
        <v>24.007999999999999</v>
      </c>
      <c r="K62" s="172">
        <v>22.329000000000001</v>
      </c>
      <c r="L62" s="172">
        <v>19.802</v>
      </c>
      <c r="M62" s="172">
        <v>27.254999999999999</v>
      </c>
      <c r="N62" s="172">
        <v>26.31</v>
      </c>
      <c r="O62" s="172">
        <v>23.533999999999999</v>
      </c>
      <c r="P62" s="172">
        <v>31.233000000000001</v>
      </c>
      <c r="Q62" s="172">
        <v>24.122</v>
      </c>
      <c r="R62" s="172">
        <v>28.792000000000002</v>
      </c>
      <c r="S62" s="172">
        <v>29.033999999999999</v>
      </c>
      <c r="T62" s="172">
        <v>33.871000000000002</v>
      </c>
      <c r="U62" s="172">
        <v>34.722000000000001</v>
      </c>
      <c r="V62" s="172">
        <v>23.356000000000002</v>
      </c>
      <c r="W62" s="172">
        <v>27.802</v>
      </c>
      <c r="X62" s="172">
        <v>32.332999999999998</v>
      </c>
      <c r="Y62" s="172">
        <v>23.888999999999999</v>
      </c>
      <c r="Z62" s="172">
        <v>25.222999999999999</v>
      </c>
      <c r="AA62" s="172">
        <v>31.439</v>
      </c>
      <c r="AB62" s="172">
        <v>21.079000000000001</v>
      </c>
      <c r="AC62" s="172">
        <v>30.992999999999999</v>
      </c>
      <c r="AD62" s="172">
        <v>31.834</v>
      </c>
      <c r="AE62" s="172">
        <v>23.783999999999999</v>
      </c>
      <c r="AF62" s="172">
        <v>21.114000000000001</v>
      </c>
      <c r="AG62" s="172">
        <v>27.652999999999999</v>
      </c>
      <c r="AH62" s="172">
        <v>22.896999999999998</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53">
        <v>46753</v>
      </c>
      <c r="B63" s="279"/>
      <c r="C63" s="269">
        <v>25</v>
      </c>
      <c r="D63" s="296">
        <v>25</v>
      </c>
      <c r="E63" s="172">
        <v>31.134</v>
      </c>
      <c r="F63" s="172">
        <v>35.484999999999999</v>
      </c>
      <c r="G63" s="172">
        <v>32.414999999999999</v>
      </c>
      <c r="H63" s="172">
        <v>30.835000000000001</v>
      </c>
      <c r="I63" s="172">
        <v>29.251000000000001</v>
      </c>
      <c r="J63" s="172">
        <v>22.363</v>
      </c>
      <c r="K63" s="172">
        <v>20.831</v>
      </c>
      <c r="L63" s="172">
        <v>18.706</v>
      </c>
      <c r="M63" s="172">
        <v>23.908000000000001</v>
      </c>
      <c r="N63" s="172">
        <v>29.413</v>
      </c>
      <c r="O63" s="172">
        <v>26.295000000000002</v>
      </c>
      <c r="P63" s="172">
        <v>25.832000000000001</v>
      </c>
      <c r="Q63" s="172">
        <v>22.27</v>
      </c>
      <c r="R63" s="172">
        <v>27.024999999999999</v>
      </c>
      <c r="S63" s="172">
        <v>26.497</v>
      </c>
      <c r="T63" s="172">
        <v>30.411000000000001</v>
      </c>
      <c r="U63" s="172">
        <v>34.639000000000003</v>
      </c>
      <c r="V63" s="172">
        <v>21.172999999999998</v>
      </c>
      <c r="W63" s="172">
        <v>24.08</v>
      </c>
      <c r="X63" s="172">
        <v>28.655000000000001</v>
      </c>
      <c r="Y63" s="172">
        <v>22.3</v>
      </c>
      <c r="Z63" s="172">
        <v>24.292000000000002</v>
      </c>
      <c r="AA63" s="172">
        <v>28.143000000000001</v>
      </c>
      <c r="AB63" s="172">
        <v>19.782</v>
      </c>
      <c r="AC63" s="172">
        <v>26.962</v>
      </c>
      <c r="AD63" s="172">
        <v>26.306999999999999</v>
      </c>
      <c r="AE63" s="172">
        <v>22.545999999999999</v>
      </c>
      <c r="AF63" s="172">
        <v>20.640999999999998</v>
      </c>
      <c r="AG63" s="172">
        <v>25.638999999999999</v>
      </c>
      <c r="AH63" s="172">
        <v>24.295000000000002</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53">
        <v>46784</v>
      </c>
      <c r="B64" s="279"/>
      <c r="C64" s="269">
        <v>25</v>
      </c>
      <c r="D64" s="296">
        <v>25</v>
      </c>
      <c r="E64" s="172">
        <v>34.96</v>
      </c>
      <c r="F64" s="172">
        <v>27.827000000000002</v>
      </c>
      <c r="G64" s="172">
        <v>31.654</v>
      </c>
      <c r="H64" s="172">
        <v>30.831</v>
      </c>
      <c r="I64" s="172">
        <v>36.637999999999998</v>
      </c>
      <c r="J64" s="172">
        <v>19.760000000000002</v>
      </c>
      <c r="K64" s="172">
        <v>18.106999999999999</v>
      </c>
      <c r="L64" s="172">
        <v>27.218</v>
      </c>
      <c r="M64" s="172">
        <v>21.146999999999998</v>
      </c>
      <c r="N64" s="172">
        <v>31.71</v>
      </c>
      <c r="O64" s="172">
        <v>20.786000000000001</v>
      </c>
      <c r="P64" s="172">
        <v>28.27</v>
      </c>
      <c r="Q64" s="172">
        <v>19.381</v>
      </c>
      <c r="R64" s="172">
        <v>28.643000000000001</v>
      </c>
      <c r="S64" s="172">
        <v>22.806999999999999</v>
      </c>
      <c r="T64" s="172">
        <v>25.123000000000001</v>
      </c>
      <c r="U64" s="172">
        <v>29.992999999999999</v>
      </c>
      <c r="V64" s="172">
        <v>19.245000000000001</v>
      </c>
      <c r="W64" s="172">
        <v>24.401</v>
      </c>
      <c r="X64" s="172">
        <v>50.625999999999998</v>
      </c>
      <c r="Y64" s="172">
        <v>23.608000000000001</v>
      </c>
      <c r="Z64" s="172">
        <v>44.6</v>
      </c>
      <c r="AA64" s="172">
        <v>31.879000000000001</v>
      </c>
      <c r="AB64" s="172">
        <v>18.905999999999999</v>
      </c>
      <c r="AC64" s="172">
        <v>23.21</v>
      </c>
      <c r="AD64" s="172">
        <v>23.878</v>
      </c>
      <c r="AE64" s="172">
        <v>21.317</v>
      </c>
      <c r="AF64" s="172">
        <v>17.774000000000001</v>
      </c>
      <c r="AG64" s="172">
        <v>22.625</v>
      </c>
      <c r="AH64" s="172">
        <v>22.625</v>
      </c>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53">
        <v>46813</v>
      </c>
      <c r="B65" s="279"/>
      <c r="C65" s="269">
        <v>65</v>
      </c>
      <c r="D65" s="296">
        <v>74</v>
      </c>
      <c r="E65" s="172">
        <v>66.823999999999998</v>
      </c>
      <c r="F65" s="172">
        <v>84.721000000000004</v>
      </c>
      <c r="G65" s="172">
        <v>82.42</v>
      </c>
      <c r="H65" s="172">
        <v>87.531999999999996</v>
      </c>
      <c r="I65" s="172">
        <v>62.417999999999999</v>
      </c>
      <c r="J65" s="172">
        <v>49</v>
      </c>
      <c r="K65" s="172">
        <v>28.745000000000001</v>
      </c>
      <c r="L65" s="172">
        <v>56.258000000000003</v>
      </c>
      <c r="M65" s="172">
        <v>100.703</v>
      </c>
      <c r="N65" s="172">
        <v>52.215000000000003</v>
      </c>
      <c r="O65" s="172">
        <v>42.314999999999998</v>
      </c>
      <c r="P65" s="172">
        <v>133.41999999999999</v>
      </c>
      <c r="Q65" s="172">
        <v>27.17</v>
      </c>
      <c r="R65" s="172">
        <v>94.787999999999997</v>
      </c>
      <c r="S65" s="172">
        <v>36.53</v>
      </c>
      <c r="T65" s="172">
        <v>59.561</v>
      </c>
      <c r="U65" s="172">
        <v>92.302000000000007</v>
      </c>
      <c r="V65" s="172">
        <v>41.44</v>
      </c>
      <c r="W65" s="172">
        <v>68.251999999999995</v>
      </c>
      <c r="X65" s="172">
        <v>96.046999999999997</v>
      </c>
      <c r="Y65" s="172">
        <v>65.61</v>
      </c>
      <c r="Z65" s="172">
        <v>151.845</v>
      </c>
      <c r="AA65" s="172">
        <v>57.857999999999997</v>
      </c>
      <c r="AB65" s="172">
        <v>30.69</v>
      </c>
      <c r="AC65" s="172">
        <v>61.375</v>
      </c>
      <c r="AD65" s="172">
        <v>45.542999999999999</v>
      </c>
      <c r="AE65" s="172">
        <v>66.004000000000005</v>
      </c>
      <c r="AF65" s="172">
        <v>41.277000000000001</v>
      </c>
      <c r="AG65" s="172">
        <v>74.448999999999998</v>
      </c>
      <c r="AH65" s="172">
        <v>74.448999999999998</v>
      </c>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53">
        <v>46844</v>
      </c>
      <c r="B66" s="279"/>
      <c r="C66" s="269">
        <v>165</v>
      </c>
      <c r="D66" s="296">
        <v>203</v>
      </c>
      <c r="E66">
        <v>329.52699999999999</v>
      </c>
      <c r="F66">
        <v>260.82499999999999</v>
      </c>
      <c r="G66">
        <v>280.04199999999997</v>
      </c>
      <c r="H66">
        <v>226.07599999999999</v>
      </c>
      <c r="I66">
        <v>204.12299999999999</v>
      </c>
      <c r="J66">
        <v>189.20099999999999</v>
      </c>
      <c r="K66">
        <v>132.565</v>
      </c>
      <c r="L66">
        <v>227.79900000000001</v>
      </c>
      <c r="M66">
        <v>259.60199999999998</v>
      </c>
      <c r="N66">
        <v>209.42599999999999</v>
      </c>
      <c r="O66">
        <v>317.14800000000002</v>
      </c>
      <c r="P66">
        <v>231.33699999999999</v>
      </c>
      <c r="Q66">
        <v>99.081000000000003</v>
      </c>
      <c r="R66">
        <v>270.00200000000001</v>
      </c>
      <c r="S66">
        <v>202.489</v>
      </c>
      <c r="T66">
        <v>354.95</v>
      </c>
      <c r="U66">
        <v>257.19200000000001</v>
      </c>
      <c r="V66">
        <v>117.059</v>
      </c>
      <c r="W66">
        <v>254.05699999999999</v>
      </c>
      <c r="X66">
        <v>173.02600000000001</v>
      </c>
      <c r="Y66">
        <v>253.327</v>
      </c>
      <c r="Z66">
        <v>221.35499999999999</v>
      </c>
      <c r="AA66">
        <v>145.71100000000001</v>
      </c>
      <c r="AB66">
        <v>215.357</v>
      </c>
      <c r="AC66">
        <v>193.33</v>
      </c>
      <c r="AD66">
        <v>143.04</v>
      </c>
      <c r="AE66">
        <v>175.05500000000001</v>
      </c>
      <c r="AF66">
        <v>192.863</v>
      </c>
      <c r="AG66">
        <v>235.65600000000001</v>
      </c>
      <c r="AH66">
        <v>235.65600000000001</v>
      </c>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53">
        <v>46874</v>
      </c>
      <c r="B67" s="279"/>
      <c r="C67" s="269">
        <v>412</v>
      </c>
      <c r="D67" s="296">
        <v>513</v>
      </c>
      <c r="E67">
        <v>785.56700000000001</v>
      </c>
      <c r="F67">
        <v>952.21699999999998</v>
      </c>
      <c r="G67">
        <v>690.67600000000004</v>
      </c>
      <c r="H67">
        <v>625.149</v>
      </c>
      <c r="I67">
        <v>543.16200000000003</v>
      </c>
      <c r="J67">
        <v>465.072</v>
      </c>
      <c r="K67">
        <v>205.18100000000001</v>
      </c>
      <c r="L67">
        <v>592.11199999999997</v>
      </c>
      <c r="M67">
        <v>441.154</v>
      </c>
      <c r="N67">
        <v>576.43499999999995</v>
      </c>
      <c r="O67">
        <v>668.57799999999997</v>
      </c>
      <c r="P67">
        <v>436.70400000000001</v>
      </c>
      <c r="Q67">
        <v>610.36699999999996</v>
      </c>
      <c r="R67">
        <v>760.65800000000002</v>
      </c>
      <c r="S67">
        <v>443.73599999999999</v>
      </c>
      <c r="T67">
        <v>887.31700000000001</v>
      </c>
      <c r="U67">
        <v>258.00599999999997</v>
      </c>
      <c r="V67">
        <v>358.12</v>
      </c>
      <c r="W67">
        <v>595.76599999999996</v>
      </c>
      <c r="X67">
        <v>377.24400000000003</v>
      </c>
      <c r="Y67">
        <v>647.327</v>
      </c>
      <c r="Z67">
        <v>484.94900000000001</v>
      </c>
      <c r="AA67">
        <v>393.12599999999998</v>
      </c>
      <c r="AB67">
        <v>481.70499999999998</v>
      </c>
      <c r="AC67">
        <v>560.83699999999999</v>
      </c>
      <c r="AD67">
        <v>439.233</v>
      </c>
      <c r="AE67">
        <v>365.48200000000003</v>
      </c>
      <c r="AF67">
        <v>683.66200000000003</v>
      </c>
      <c r="AG67">
        <v>456.483</v>
      </c>
      <c r="AH67">
        <v>456.483</v>
      </c>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53">
        <v>46905</v>
      </c>
      <c r="B68" s="279"/>
      <c r="C68" s="269">
        <v>226</v>
      </c>
      <c r="D68" s="296">
        <v>367</v>
      </c>
      <c r="E68">
        <v>593.03700000000003</v>
      </c>
      <c r="F68">
        <v>810.34900000000005</v>
      </c>
      <c r="G68">
        <v>441.93599999999998</v>
      </c>
      <c r="H68">
        <v>519.66</v>
      </c>
      <c r="I68">
        <v>288.601</v>
      </c>
      <c r="J68">
        <v>210.44399999999999</v>
      </c>
      <c r="K68">
        <v>120.121</v>
      </c>
      <c r="L68">
        <v>434.81099999999998</v>
      </c>
      <c r="M68">
        <v>188.66800000000001</v>
      </c>
      <c r="N68">
        <v>443.565</v>
      </c>
      <c r="O68">
        <v>346.28500000000003</v>
      </c>
      <c r="P68">
        <v>142.501</v>
      </c>
      <c r="Q68">
        <v>711.61099999999999</v>
      </c>
      <c r="R68">
        <v>507.21</v>
      </c>
      <c r="S68">
        <v>557.04600000000005</v>
      </c>
      <c r="T68">
        <v>1101.434</v>
      </c>
      <c r="U68">
        <v>53.710999999999999</v>
      </c>
      <c r="V68">
        <v>258.90600000000001</v>
      </c>
      <c r="W68">
        <v>540.875</v>
      </c>
      <c r="X68">
        <v>250.36699999999999</v>
      </c>
      <c r="Y68">
        <v>465.87099999999998</v>
      </c>
      <c r="Z68">
        <v>358.48099999999999</v>
      </c>
      <c r="AA68">
        <v>143.602</v>
      </c>
      <c r="AB68">
        <v>592.80100000000004</v>
      </c>
      <c r="AC68">
        <v>368.29599999999999</v>
      </c>
      <c r="AD68">
        <v>372.78800000000001</v>
      </c>
      <c r="AE68">
        <v>144.85</v>
      </c>
      <c r="AF68">
        <v>691.94600000000003</v>
      </c>
      <c r="AG68">
        <v>187.37899999999999</v>
      </c>
      <c r="AH68">
        <v>187.37899999999999</v>
      </c>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53">
        <v>46935</v>
      </c>
      <c r="B69" s="279"/>
      <c r="C69" s="269">
        <v>16</v>
      </c>
      <c r="D69" s="296">
        <v>60</v>
      </c>
      <c r="E69">
        <v>126.976</v>
      </c>
      <c r="F69">
        <v>151.577</v>
      </c>
      <c r="G69">
        <v>151.80500000000001</v>
      </c>
      <c r="H69">
        <v>107.194</v>
      </c>
      <c r="I69">
        <v>31.664999999999999</v>
      </c>
      <c r="J69">
        <v>24.355</v>
      </c>
      <c r="K69">
        <v>4.8259999999999996</v>
      </c>
      <c r="L69">
        <v>65.376999999999995</v>
      </c>
      <c r="M69">
        <v>30.751000000000001</v>
      </c>
      <c r="N69">
        <v>82.53</v>
      </c>
      <c r="O69">
        <v>48.622999999999998</v>
      </c>
      <c r="P69">
        <v>14.118</v>
      </c>
      <c r="Q69">
        <v>205.65100000000001</v>
      </c>
      <c r="R69">
        <v>143.81899999999999</v>
      </c>
      <c r="S69">
        <v>105.056</v>
      </c>
      <c r="T69">
        <v>495.77</v>
      </c>
      <c r="U69">
        <v>3.7290000000000001</v>
      </c>
      <c r="V69">
        <v>35.122999999999998</v>
      </c>
      <c r="W69">
        <v>107.904</v>
      </c>
      <c r="X69">
        <v>36.704000000000001</v>
      </c>
      <c r="Y69">
        <v>80.102000000000004</v>
      </c>
      <c r="Z69">
        <v>60.685000000000002</v>
      </c>
      <c r="AA69">
        <v>11.335000000000001</v>
      </c>
      <c r="AB69">
        <v>230.566</v>
      </c>
      <c r="AC69">
        <v>50.457000000000001</v>
      </c>
      <c r="AD69">
        <v>66.302000000000007</v>
      </c>
      <c r="AE69">
        <v>20.48</v>
      </c>
      <c r="AF69">
        <v>184.34</v>
      </c>
      <c r="AG69">
        <v>26.11</v>
      </c>
      <c r="AH69">
        <v>26.11</v>
      </c>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53">
        <v>46966</v>
      </c>
      <c r="B70" s="279"/>
      <c r="C70" s="269">
        <v>11</v>
      </c>
      <c r="D70" s="296">
        <v>19</v>
      </c>
      <c r="E70">
        <v>24.783999999999999</v>
      </c>
      <c r="F70">
        <v>42.862000000000002</v>
      </c>
      <c r="G70">
        <v>34.671999999999997</v>
      </c>
      <c r="H70">
        <v>24.701000000000001</v>
      </c>
      <c r="I70">
        <v>10.212</v>
      </c>
      <c r="J70">
        <v>10.903</v>
      </c>
      <c r="K70">
        <v>3.7890000000000001</v>
      </c>
      <c r="L70">
        <v>14.234</v>
      </c>
      <c r="M70">
        <v>9.6340000000000003</v>
      </c>
      <c r="N70">
        <v>15.381</v>
      </c>
      <c r="O70">
        <v>15.504</v>
      </c>
      <c r="P70">
        <v>8.0489999999999995</v>
      </c>
      <c r="Q70">
        <v>31.219000000000001</v>
      </c>
      <c r="R70">
        <v>28.513999999999999</v>
      </c>
      <c r="S70">
        <v>22.847000000000001</v>
      </c>
      <c r="T70">
        <v>76.09</v>
      </c>
      <c r="U70">
        <v>7.5549999999999997</v>
      </c>
      <c r="V70">
        <v>11.754</v>
      </c>
      <c r="W70">
        <v>37.753</v>
      </c>
      <c r="X70">
        <v>11.186</v>
      </c>
      <c r="Y70">
        <v>18.824000000000002</v>
      </c>
      <c r="Z70">
        <v>15.529</v>
      </c>
      <c r="AA70">
        <v>6.4089999999999998</v>
      </c>
      <c r="AB70">
        <v>34.979999999999997</v>
      </c>
      <c r="AC70">
        <v>13.169</v>
      </c>
      <c r="AD70">
        <v>15.718</v>
      </c>
      <c r="AE70">
        <v>9.6579999999999995</v>
      </c>
      <c r="AF70">
        <v>31.805</v>
      </c>
      <c r="AG70">
        <v>10.212999999999999</v>
      </c>
      <c r="AH70">
        <v>10.212999999999999</v>
      </c>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53">
        <v>46997</v>
      </c>
      <c r="B71" s="279"/>
      <c r="C71" s="269">
        <v>7</v>
      </c>
      <c r="D71" s="296">
        <v>13</v>
      </c>
      <c r="E71">
        <v>17.966000000000001</v>
      </c>
      <c r="F71">
        <v>86.766999999999996</v>
      </c>
      <c r="G71">
        <v>18.443000000000001</v>
      </c>
      <c r="H71">
        <v>18.681000000000001</v>
      </c>
      <c r="I71">
        <v>17.728999999999999</v>
      </c>
      <c r="J71">
        <v>10.991</v>
      </c>
      <c r="K71">
        <v>6.6040000000000001</v>
      </c>
      <c r="L71">
        <v>16.561</v>
      </c>
      <c r="M71">
        <v>17.457999999999998</v>
      </c>
      <c r="N71">
        <v>10.82</v>
      </c>
      <c r="O71">
        <v>26.076000000000001</v>
      </c>
      <c r="P71">
        <v>15.95</v>
      </c>
      <c r="Q71">
        <v>21.561</v>
      </c>
      <c r="R71">
        <v>17.489000000000001</v>
      </c>
      <c r="S71">
        <v>14.294</v>
      </c>
      <c r="T71">
        <v>37.064999999999998</v>
      </c>
      <c r="U71">
        <v>8.625</v>
      </c>
      <c r="V71">
        <v>24.207999999999998</v>
      </c>
      <c r="W71">
        <v>36.247999999999998</v>
      </c>
      <c r="X71">
        <v>10.004</v>
      </c>
      <c r="Y71">
        <v>13.37</v>
      </c>
      <c r="Z71">
        <v>13.048999999999999</v>
      </c>
      <c r="AA71">
        <v>7.4470000000000001</v>
      </c>
      <c r="AB71">
        <v>18.366</v>
      </c>
      <c r="AC71">
        <v>12.839</v>
      </c>
      <c r="AD71">
        <v>16.187000000000001</v>
      </c>
      <c r="AE71">
        <v>9.2729999999999997</v>
      </c>
      <c r="AF71">
        <v>21.068000000000001</v>
      </c>
      <c r="AG71">
        <v>10.513999999999999</v>
      </c>
      <c r="AH71">
        <v>10.513999999999999</v>
      </c>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179"/>
      <c r="B72" s="279"/>
      <c r="C72" s="269"/>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179"/>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79"/>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79"/>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79"/>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79"/>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79"/>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79"/>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79"/>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79"/>
      <c r="B81" s="279"/>
      <c r="C81" s="269"/>
      <c r="D81" s="296"/>
    </row>
    <row r="82" spans="1:4" ht="12.75" customHeight="1" x14ac:dyDescent="0.25">
      <c r="A82" s="179"/>
      <c r="B82" s="279"/>
      <c r="C82" s="269"/>
      <c r="D82" s="296"/>
    </row>
    <row r="83" spans="1:4" ht="12.75" customHeight="1" x14ac:dyDescent="0.25">
      <c r="A83" s="179"/>
      <c r="B83" s="279"/>
      <c r="C83" s="269"/>
      <c r="D83" s="296"/>
    </row>
    <row r="84" spans="1:4" ht="12.75" customHeight="1" x14ac:dyDescent="0.25">
      <c r="A84" s="179"/>
      <c r="B84" s="279"/>
      <c r="C84" s="269"/>
      <c r="D84" s="296"/>
    </row>
    <row r="101" spans="3:4" ht="12.75" customHeight="1" x14ac:dyDescent="0.25">
      <c r="C101" s="172">
        <v>65</v>
      </c>
      <c r="D101" s="172">
        <v>74</v>
      </c>
    </row>
    <row r="102" spans="3:4" ht="12.75" customHeight="1" x14ac:dyDescent="0.25">
      <c r="C102" s="172">
        <v>165</v>
      </c>
      <c r="D102" s="172">
        <v>203</v>
      </c>
    </row>
    <row r="103" spans="3:4" ht="12.75" customHeight="1" x14ac:dyDescent="0.25">
      <c r="C103" s="172">
        <v>412</v>
      </c>
      <c r="D103" s="172">
        <v>513</v>
      </c>
    </row>
    <row r="104" spans="3:4" ht="12.75" customHeight="1" x14ac:dyDescent="0.25">
      <c r="C104" s="172">
        <v>226</v>
      </c>
      <c r="D104" s="172">
        <v>367</v>
      </c>
    </row>
    <row r="105" spans="3:4" ht="12.75" customHeight="1" x14ac:dyDescent="0.25">
      <c r="C105" s="172">
        <v>16</v>
      </c>
      <c r="D105" s="172">
        <v>60</v>
      </c>
    </row>
    <row r="106" spans="3:4" ht="12.75" customHeight="1" x14ac:dyDescent="0.25">
      <c r="C106" s="172">
        <v>11</v>
      </c>
      <c r="D106" s="172">
        <v>19</v>
      </c>
    </row>
    <row r="107" spans="3:4" ht="12.75" customHeight="1" x14ac:dyDescent="0.25">
      <c r="C107" s="172">
        <v>7</v>
      </c>
      <c r="D107" s="172">
        <v>13</v>
      </c>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107"/>
  <sheetViews>
    <sheetView topLeftCell="A34" zoomScale="85" zoomScaleNormal="85" workbookViewId="0">
      <selection activeCell="D4" sqref="D4"/>
    </sheetView>
  </sheetViews>
  <sheetFormatPr defaultColWidth="18.7109375" defaultRowHeight="12.75" customHeight="1" x14ac:dyDescent="0.25"/>
  <cols>
    <col min="1" max="1" width="9.140625" style="172" customWidth="1"/>
    <col min="2" max="54" width="9.140625" style="95" customWidth="1"/>
    <col min="55" max="16384" width="18.7109375" style="95"/>
  </cols>
  <sheetData>
    <row r="1" spans="1:51" s="172" customFormat="1" ht="15" x14ac:dyDescent="0.25">
      <c r="A1" s="182"/>
      <c r="B1" s="337">
        <v>10.892799999999999</v>
      </c>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162"/>
      <c r="AJ1" s="162"/>
      <c r="AK1" s="162"/>
      <c r="AL1" s="162"/>
      <c r="AM1" s="162"/>
    </row>
    <row r="2" spans="1:51" s="172" customFormat="1" ht="15" x14ac:dyDescent="0.25">
      <c r="A2" s="182"/>
      <c r="B2" s="181" t="s">
        <v>46</v>
      </c>
      <c r="C2" s="181" t="s">
        <v>45</v>
      </c>
      <c r="D2" s="181" t="s">
        <v>47</v>
      </c>
      <c r="E2" s="181">
        <v>1991</v>
      </c>
      <c r="F2" s="181">
        <v>1992</v>
      </c>
      <c r="G2" s="181">
        <v>1993</v>
      </c>
      <c r="H2" s="181">
        <v>1994</v>
      </c>
      <c r="I2" s="181">
        <v>1995</v>
      </c>
      <c r="J2" s="181">
        <v>1996</v>
      </c>
      <c r="K2" s="181">
        <v>1997</v>
      </c>
      <c r="L2" s="181">
        <v>1998</v>
      </c>
      <c r="M2" s="181">
        <v>1999</v>
      </c>
      <c r="N2" s="181">
        <v>2000</v>
      </c>
      <c r="O2" s="181">
        <v>2001</v>
      </c>
      <c r="P2" s="181">
        <v>2002</v>
      </c>
      <c r="Q2" s="181">
        <v>2003</v>
      </c>
      <c r="R2" s="181">
        <v>2004</v>
      </c>
      <c r="S2" s="181">
        <v>2005</v>
      </c>
      <c r="T2" s="181">
        <v>2006</v>
      </c>
      <c r="U2" s="181">
        <v>2007</v>
      </c>
      <c r="V2" s="181">
        <v>2008</v>
      </c>
      <c r="W2" s="181">
        <v>2009</v>
      </c>
      <c r="X2" s="181">
        <v>2010</v>
      </c>
      <c r="Y2" s="181">
        <v>2011</v>
      </c>
      <c r="Z2" s="181">
        <v>2012</v>
      </c>
      <c r="AA2" s="181">
        <v>2013</v>
      </c>
      <c r="AB2" s="181">
        <v>2014</v>
      </c>
      <c r="AC2" s="181">
        <v>2015</v>
      </c>
      <c r="AD2" s="181">
        <v>2016</v>
      </c>
      <c r="AE2" s="181">
        <v>2017</v>
      </c>
      <c r="AF2" s="181">
        <v>2018</v>
      </c>
      <c r="AG2" s="181">
        <v>2019</v>
      </c>
      <c r="AH2" s="181">
        <v>2020</v>
      </c>
      <c r="AI2" s="162"/>
      <c r="AJ2" s="162"/>
      <c r="AK2" s="162"/>
      <c r="AL2" s="162"/>
      <c r="AM2" s="162"/>
    </row>
    <row r="3" spans="1:51" s="172" customFormat="1" ht="15" x14ac:dyDescent="0.25">
      <c r="A3" s="184"/>
      <c r="B3" s="185" t="s">
        <v>63</v>
      </c>
      <c r="C3" s="185" t="s">
        <v>64</v>
      </c>
      <c r="D3" s="185" t="s">
        <v>65</v>
      </c>
      <c r="E3" s="185" t="s">
        <v>66</v>
      </c>
      <c r="F3" s="185" t="s">
        <v>67</v>
      </c>
      <c r="G3" s="185" t="s">
        <v>68</v>
      </c>
      <c r="H3" s="185" t="s">
        <v>69</v>
      </c>
      <c r="I3" s="185" t="s">
        <v>70</v>
      </c>
      <c r="J3" s="185" t="s">
        <v>71</v>
      </c>
      <c r="K3" s="185" t="s">
        <v>72</v>
      </c>
      <c r="L3" s="185" t="s">
        <v>73</v>
      </c>
      <c r="M3" s="185" t="s">
        <v>74</v>
      </c>
      <c r="N3" s="185" t="s">
        <v>75</v>
      </c>
      <c r="O3" s="185" t="s">
        <v>76</v>
      </c>
      <c r="P3" s="185" t="s">
        <v>77</v>
      </c>
      <c r="Q3" s="185" t="s">
        <v>78</v>
      </c>
      <c r="R3" s="185" t="s">
        <v>79</v>
      </c>
      <c r="S3" s="185" t="s">
        <v>80</v>
      </c>
      <c r="T3" s="185" t="s">
        <v>81</v>
      </c>
      <c r="U3" s="185" t="s">
        <v>82</v>
      </c>
      <c r="V3" s="185" t="s">
        <v>83</v>
      </c>
      <c r="W3" s="185" t="s">
        <v>84</v>
      </c>
      <c r="X3" s="185" t="s">
        <v>85</v>
      </c>
      <c r="Y3" s="185" t="s">
        <v>86</v>
      </c>
      <c r="Z3" s="185" t="s">
        <v>87</v>
      </c>
      <c r="AA3" s="185" t="s">
        <v>88</v>
      </c>
      <c r="AB3" s="185" t="s">
        <v>89</v>
      </c>
      <c r="AC3" s="185" t="s">
        <v>90</v>
      </c>
      <c r="AD3" s="185" t="s">
        <v>91</v>
      </c>
      <c r="AE3" s="185" t="s">
        <v>92</v>
      </c>
      <c r="AF3" s="185" t="s">
        <v>93</v>
      </c>
      <c r="AG3" s="185" t="s">
        <v>94</v>
      </c>
      <c r="AH3" s="185" t="s">
        <v>95</v>
      </c>
      <c r="AI3" s="162"/>
      <c r="AJ3" s="162"/>
      <c r="AK3" s="162"/>
      <c r="AL3" s="162"/>
      <c r="AM3" s="162"/>
    </row>
    <row r="4" spans="1:51" ht="15" x14ac:dyDescent="0.25">
      <c r="A4" s="183">
        <v>44958</v>
      </c>
      <c r="B4" s="99"/>
      <c r="C4" s="99">
        <v>9</v>
      </c>
      <c r="D4" s="100">
        <v>10</v>
      </c>
      <c r="E4" s="11">
        <v>10.172000000000001</v>
      </c>
      <c r="F4" s="11">
        <v>9.3740000000000006</v>
      </c>
      <c r="G4" s="11">
        <v>9.4469999999999992</v>
      </c>
      <c r="H4" s="11">
        <v>9.2129999999999992</v>
      </c>
      <c r="I4" s="11">
        <v>11.335000000000001</v>
      </c>
      <c r="J4" s="11">
        <v>12.561999999999999</v>
      </c>
      <c r="K4" s="11">
        <v>9.4030000000000005</v>
      </c>
      <c r="L4" s="11">
        <v>9.2230000000000008</v>
      </c>
      <c r="M4" s="11">
        <v>10.018000000000001</v>
      </c>
      <c r="N4" s="11">
        <v>10.18</v>
      </c>
      <c r="O4" s="11">
        <v>9.5090000000000003</v>
      </c>
      <c r="P4" s="11">
        <v>9.4139999999999997</v>
      </c>
      <c r="Q4" s="11">
        <v>9.4670000000000005</v>
      </c>
      <c r="R4" s="11">
        <v>9.6850000000000005</v>
      </c>
      <c r="S4" s="11">
        <v>9.7309999999999999</v>
      </c>
      <c r="T4" s="11">
        <v>9.4909999999999997</v>
      </c>
      <c r="U4" s="11">
        <v>10.336</v>
      </c>
      <c r="V4" s="11">
        <v>9.2669999999999995</v>
      </c>
      <c r="W4" s="11">
        <v>9.7680000000000007</v>
      </c>
      <c r="X4" s="11">
        <v>9.2110000000000003</v>
      </c>
      <c r="Y4" s="11">
        <v>9.4589999999999996</v>
      </c>
      <c r="Z4" s="11">
        <v>9.2789999999999999</v>
      </c>
      <c r="AA4" s="11">
        <v>9.3019999999999996</v>
      </c>
      <c r="AB4" s="11">
        <v>10.545999999999999</v>
      </c>
      <c r="AC4" s="11">
        <v>12.3</v>
      </c>
      <c r="AD4" s="11">
        <v>11.427</v>
      </c>
      <c r="AE4" s="11">
        <v>12.664999999999999</v>
      </c>
      <c r="AF4" s="11">
        <v>10.494999999999999</v>
      </c>
      <c r="AG4" s="11">
        <v>9.3369999999999997</v>
      </c>
      <c r="AH4" s="11">
        <v>9.4130000000000003</v>
      </c>
      <c r="AI4" s="130"/>
      <c r="AJ4" s="130"/>
      <c r="AK4" s="130"/>
      <c r="AL4" s="130"/>
      <c r="AM4" s="130"/>
      <c r="AN4" s="130"/>
      <c r="AO4" s="130"/>
      <c r="AP4" s="130"/>
      <c r="AQ4" s="130"/>
      <c r="AR4" s="130"/>
      <c r="AS4" s="130"/>
      <c r="AT4" s="130"/>
      <c r="AU4" s="130"/>
      <c r="AV4" s="130"/>
      <c r="AW4" s="130"/>
      <c r="AX4" s="130"/>
      <c r="AY4" s="130"/>
    </row>
    <row r="5" spans="1:51" ht="15" x14ac:dyDescent="0.25">
      <c r="A5" s="183">
        <v>44986</v>
      </c>
      <c r="B5" s="99"/>
      <c r="C5" s="99">
        <v>12</v>
      </c>
      <c r="D5" s="100">
        <v>16</v>
      </c>
      <c r="E5" s="11">
        <v>12.673999999999999</v>
      </c>
      <c r="F5" s="11">
        <v>14.891</v>
      </c>
      <c r="G5" s="11">
        <v>15.41</v>
      </c>
      <c r="H5" s="11">
        <v>18.605</v>
      </c>
      <c r="I5" s="11">
        <v>28.091999999999999</v>
      </c>
      <c r="J5" s="11">
        <v>17.231999999999999</v>
      </c>
      <c r="K5" s="11">
        <v>22.8</v>
      </c>
      <c r="L5" s="11">
        <v>14.779</v>
      </c>
      <c r="M5" s="11">
        <v>17.152999999999999</v>
      </c>
      <c r="N5" s="11">
        <v>15.776</v>
      </c>
      <c r="O5" s="11">
        <v>17.184999999999999</v>
      </c>
      <c r="P5" s="11">
        <v>13.484</v>
      </c>
      <c r="Q5" s="11">
        <v>15.151999999999999</v>
      </c>
      <c r="R5" s="11">
        <v>37.960999999999999</v>
      </c>
      <c r="S5" s="11">
        <v>14.162000000000001</v>
      </c>
      <c r="T5" s="11">
        <v>14.461</v>
      </c>
      <c r="U5" s="11">
        <v>27.788</v>
      </c>
      <c r="V5" s="11">
        <v>12.105</v>
      </c>
      <c r="W5" s="11">
        <v>18.334</v>
      </c>
      <c r="X5" s="11">
        <v>11.353</v>
      </c>
      <c r="Y5" s="11">
        <v>16.016999999999999</v>
      </c>
      <c r="Z5" s="11">
        <v>17.093</v>
      </c>
      <c r="AA5" s="11">
        <v>14.938000000000001</v>
      </c>
      <c r="AB5" s="11">
        <v>16.53</v>
      </c>
      <c r="AC5" s="11">
        <v>27.654</v>
      </c>
      <c r="AD5" s="11">
        <v>18.283999999999999</v>
      </c>
      <c r="AE5" s="11">
        <v>35.786000000000001</v>
      </c>
      <c r="AF5" s="11">
        <v>15.909000000000001</v>
      </c>
      <c r="AG5" s="11">
        <v>15.256</v>
      </c>
      <c r="AH5" s="11">
        <v>15.983000000000001</v>
      </c>
      <c r="AI5" s="130"/>
      <c r="AJ5" s="130"/>
      <c r="AK5" s="130"/>
      <c r="AL5" s="130"/>
      <c r="AM5" s="130"/>
      <c r="AN5" s="130"/>
      <c r="AO5" s="130"/>
      <c r="AP5" s="130"/>
      <c r="AQ5" s="130"/>
      <c r="AR5" s="130"/>
      <c r="AS5" s="130"/>
      <c r="AT5" s="130"/>
      <c r="AU5" s="130"/>
      <c r="AV5" s="130"/>
      <c r="AW5" s="130"/>
      <c r="AX5" s="130"/>
      <c r="AY5" s="130"/>
    </row>
    <row r="6" spans="1:51" ht="15" x14ac:dyDescent="0.25">
      <c r="A6" s="183">
        <v>45017</v>
      </c>
      <c r="B6" s="99"/>
      <c r="C6" s="99">
        <v>38</v>
      </c>
      <c r="D6" s="100">
        <v>45</v>
      </c>
      <c r="E6" s="11">
        <v>34.915999999999997</v>
      </c>
      <c r="F6" s="11">
        <v>75.156000000000006</v>
      </c>
      <c r="G6" s="11">
        <v>44.588999999999999</v>
      </c>
      <c r="H6" s="11">
        <v>74.149000000000001</v>
      </c>
      <c r="I6" s="11">
        <v>39.756</v>
      </c>
      <c r="J6" s="11">
        <v>51.110999999999997</v>
      </c>
      <c r="K6" s="11">
        <v>45.411000000000001</v>
      </c>
      <c r="L6" s="11">
        <v>35.194000000000003</v>
      </c>
      <c r="M6" s="11">
        <v>36.692999999999998</v>
      </c>
      <c r="N6" s="11">
        <v>84.197999999999993</v>
      </c>
      <c r="O6" s="11">
        <v>66.674999999999997</v>
      </c>
      <c r="P6" s="11">
        <v>58.747999999999998</v>
      </c>
      <c r="Q6" s="11">
        <v>43.853000000000002</v>
      </c>
      <c r="R6" s="11">
        <v>110.876</v>
      </c>
      <c r="S6" s="11">
        <v>43.170999999999999</v>
      </c>
      <c r="T6" s="11">
        <v>66.275000000000006</v>
      </c>
      <c r="U6" s="11">
        <v>64.09</v>
      </c>
      <c r="V6" s="11">
        <v>25.324000000000002</v>
      </c>
      <c r="W6" s="11">
        <v>41.008000000000003</v>
      </c>
      <c r="X6" s="11">
        <v>34.56</v>
      </c>
      <c r="Y6" s="11">
        <v>43.356999999999999</v>
      </c>
      <c r="Z6" s="11">
        <v>87.519000000000005</v>
      </c>
      <c r="AA6" s="11">
        <v>31.617999999999999</v>
      </c>
      <c r="AB6" s="11">
        <v>39.012</v>
      </c>
      <c r="AC6" s="11">
        <v>56.71</v>
      </c>
      <c r="AD6" s="11">
        <v>39.997999999999998</v>
      </c>
      <c r="AE6" s="11">
        <v>78.055999999999997</v>
      </c>
      <c r="AF6" s="11">
        <v>51.195</v>
      </c>
      <c r="AG6" s="11">
        <v>81.828999999999994</v>
      </c>
      <c r="AH6" s="11">
        <v>33.715000000000003</v>
      </c>
      <c r="AI6" s="130"/>
      <c r="AJ6" s="130"/>
      <c r="AK6" s="130"/>
      <c r="AL6" s="130"/>
      <c r="AM6" s="130"/>
      <c r="AN6" s="130"/>
      <c r="AO6" s="130"/>
      <c r="AP6" s="130"/>
      <c r="AQ6" s="130"/>
      <c r="AR6" s="130"/>
      <c r="AS6" s="130"/>
      <c r="AT6" s="130"/>
      <c r="AU6" s="130"/>
      <c r="AV6" s="130"/>
      <c r="AW6" s="130"/>
      <c r="AX6" s="130"/>
      <c r="AY6" s="130"/>
    </row>
    <row r="7" spans="1:51" ht="15" x14ac:dyDescent="0.25">
      <c r="A7" s="183">
        <v>45047</v>
      </c>
      <c r="B7" s="99"/>
      <c r="C7" s="99">
        <v>158</v>
      </c>
      <c r="D7" s="100">
        <v>160</v>
      </c>
      <c r="E7" s="11">
        <v>100.452</v>
      </c>
      <c r="F7" s="11">
        <v>197.85900000000001</v>
      </c>
      <c r="G7" s="11">
        <v>207.36500000000001</v>
      </c>
      <c r="H7" s="11">
        <v>208.32599999999999</v>
      </c>
      <c r="I7" s="11">
        <v>101.85599999999999</v>
      </c>
      <c r="J7" s="11">
        <v>187.08199999999999</v>
      </c>
      <c r="K7" s="11">
        <v>158.78</v>
      </c>
      <c r="L7" s="11">
        <v>154.88200000000001</v>
      </c>
      <c r="M7" s="11">
        <v>161.38499999999999</v>
      </c>
      <c r="N7" s="11">
        <v>215.928</v>
      </c>
      <c r="O7" s="11">
        <v>254.23500000000001</v>
      </c>
      <c r="P7" s="11">
        <v>102.191</v>
      </c>
      <c r="Q7" s="11">
        <v>160.904</v>
      </c>
      <c r="R7" s="11">
        <v>167.96600000000001</v>
      </c>
      <c r="S7" s="11">
        <v>176.691</v>
      </c>
      <c r="T7" s="11">
        <v>188.315</v>
      </c>
      <c r="U7" s="11">
        <v>178.863</v>
      </c>
      <c r="V7" s="11">
        <v>143.773</v>
      </c>
      <c r="W7" s="11">
        <v>213.67099999999999</v>
      </c>
      <c r="X7" s="11">
        <v>101.25700000000001</v>
      </c>
      <c r="Y7" s="11">
        <v>132.99</v>
      </c>
      <c r="Z7" s="11">
        <v>159.096</v>
      </c>
      <c r="AA7" s="11">
        <v>135.97399999999999</v>
      </c>
      <c r="AB7" s="11">
        <v>129.98500000000001</v>
      </c>
      <c r="AC7" s="11">
        <v>129.999</v>
      </c>
      <c r="AD7" s="11">
        <v>109.185</v>
      </c>
      <c r="AE7" s="11">
        <v>134.351</v>
      </c>
      <c r="AF7" s="11">
        <v>173.76599999999999</v>
      </c>
      <c r="AG7" s="11">
        <v>186.82599999999999</v>
      </c>
      <c r="AH7" s="11">
        <v>156.655</v>
      </c>
      <c r="AI7" s="130"/>
      <c r="AJ7" s="130"/>
      <c r="AK7" s="130"/>
      <c r="AL7" s="130"/>
      <c r="AM7" s="130"/>
      <c r="AN7" s="130"/>
      <c r="AO7" s="130"/>
      <c r="AP7" s="130"/>
      <c r="AQ7" s="130"/>
      <c r="AR7" s="130"/>
      <c r="AS7" s="130"/>
      <c r="AT7" s="130"/>
      <c r="AU7" s="130"/>
      <c r="AV7" s="130"/>
      <c r="AW7" s="130"/>
      <c r="AX7" s="130"/>
      <c r="AY7" s="130"/>
    </row>
    <row r="8" spans="1:51" ht="15" x14ac:dyDescent="0.25">
      <c r="A8" s="183">
        <v>45078</v>
      </c>
      <c r="B8" s="99"/>
      <c r="C8" s="99">
        <v>99</v>
      </c>
      <c r="D8" s="100">
        <v>160</v>
      </c>
      <c r="E8" s="11">
        <v>203.006</v>
      </c>
      <c r="F8" s="11">
        <v>137.27500000000001</v>
      </c>
      <c r="G8" s="11">
        <v>212.05600000000001</v>
      </c>
      <c r="H8" s="11">
        <v>214.869</v>
      </c>
      <c r="I8" s="11">
        <v>258.03800000000001</v>
      </c>
      <c r="J8" s="11">
        <v>134.655</v>
      </c>
      <c r="K8" s="11">
        <v>182.285</v>
      </c>
      <c r="L8" s="11">
        <v>177.49799999999999</v>
      </c>
      <c r="M8" s="11">
        <v>238.05600000000001</v>
      </c>
      <c r="N8" s="11">
        <v>162.57900000000001</v>
      </c>
      <c r="O8" s="11">
        <v>137.696</v>
      </c>
      <c r="P8" s="11">
        <v>82.542000000000002</v>
      </c>
      <c r="Q8" s="11">
        <v>153.792</v>
      </c>
      <c r="R8" s="11">
        <v>110.11199999999999</v>
      </c>
      <c r="S8" s="11">
        <v>152.67500000000001</v>
      </c>
      <c r="T8" s="11">
        <v>137.32</v>
      </c>
      <c r="U8" s="11">
        <v>157.42099999999999</v>
      </c>
      <c r="V8" s="11">
        <v>173.7</v>
      </c>
      <c r="W8" s="11">
        <v>121.732</v>
      </c>
      <c r="X8" s="11">
        <v>171.54499999999999</v>
      </c>
      <c r="Y8" s="11">
        <v>232.185</v>
      </c>
      <c r="Z8" s="11">
        <v>81.927000000000007</v>
      </c>
      <c r="AA8" s="11">
        <v>118.371</v>
      </c>
      <c r="AB8" s="11">
        <v>186.905</v>
      </c>
      <c r="AC8" s="11">
        <v>241.548</v>
      </c>
      <c r="AD8" s="11">
        <v>173.297</v>
      </c>
      <c r="AE8" s="11">
        <v>138.904</v>
      </c>
      <c r="AF8" s="11">
        <v>105.309</v>
      </c>
      <c r="AG8" s="11">
        <v>330.50099999999998</v>
      </c>
      <c r="AH8" s="11">
        <v>119.218</v>
      </c>
      <c r="AI8" s="130"/>
      <c r="AJ8" s="130"/>
      <c r="AK8" s="130"/>
      <c r="AL8" s="130"/>
      <c r="AM8" s="130"/>
      <c r="AN8" s="130"/>
      <c r="AO8" s="130"/>
      <c r="AP8" s="130"/>
      <c r="AQ8" s="130"/>
      <c r="AR8" s="130"/>
      <c r="AS8" s="130"/>
      <c r="AT8" s="130"/>
      <c r="AU8" s="130"/>
      <c r="AV8" s="130"/>
      <c r="AW8" s="130"/>
      <c r="AX8" s="130"/>
      <c r="AY8" s="130"/>
    </row>
    <row r="9" spans="1:51" ht="15" x14ac:dyDescent="0.25">
      <c r="A9" s="183">
        <v>45108</v>
      </c>
      <c r="B9" s="99"/>
      <c r="C9" s="99">
        <v>30</v>
      </c>
      <c r="D9" s="100">
        <v>60</v>
      </c>
      <c r="E9" s="11">
        <v>120.179</v>
      </c>
      <c r="F9" s="11">
        <v>78.367999999999995</v>
      </c>
      <c r="G9" s="11">
        <v>80.213999999999999</v>
      </c>
      <c r="H9" s="11">
        <v>50.973999999999997</v>
      </c>
      <c r="I9" s="11">
        <v>205.81899999999999</v>
      </c>
      <c r="J9" s="11">
        <v>59.204000000000001</v>
      </c>
      <c r="K9" s="11">
        <v>61.31</v>
      </c>
      <c r="L9" s="11">
        <v>103.337</v>
      </c>
      <c r="M9" s="11">
        <v>154.696</v>
      </c>
      <c r="N9" s="11">
        <v>41.887999999999998</v>
      </c>
      <c r="O9" s="11">
        <v>55.523000000000003</v>
      </c>
      <c r="P9" s="11">
        <v>25.452000000000002</v>
      </c>
      <c r="Q9" s="11">
        <v>45.600999999999999</v>
      </c>
      <c r="R9" s="11">
        <v>41.44</v>
      </c>
      <c r="S9" s="11">
        <v>60.795999999999999</v>
      </c>
      <c r="T9" s="11">
        <v>71.917000000000002</v>
      </c>
      <c r="U9" s="11">
        <v>62.895000000000003</v>
      </c>
      <c r="V9" s="11">
        <v>69.984999999999999</v>
      </c>
      <c r="W9" s="11">
        <v>49.715000000000003</v>
      </c>
      <c r="X9" s="11">
        <v>50.875</v>
      </c>
      <c r="Y9" s="11">
        <v>91.894000000000005</v>
      </c>
      <c r="Z9" s="11">
        <v>29.151</v>
      </c>
      <c r="AA9" s="11">
        <v>41.418999999999997</v>
      </c>
      <c r="AB9" s="11">
        <v>60.920999999999999</v>
      </c>
      <c r="AC9" s="11">
        <v>92.019000000000005</v>
      </c>
      <c r="AD9" s="11">
        <v>52.593000000000004</v>
      </c>
      <c r="AE9" s="11">
        <v>43.226999999999997</v>
      </c>
      <c r="AF9" s="11">
        <v>31.012</v>
      </c>
      <c r="AG9" s="11">
        <v>151.53100000000001</v>
      </c>
      <c r="AH9" s="11">
        <v>38.119999999999997</v>
      </c>
      <c r="AI9" s="130"/>
      <c r="AJ9" s="130"/>
      <c r="AK9" s="130"/>
      <c r="AL9" s="130"/>
      <c r="AM9" s="130"/>
      <c r="AN9" s="130"/>
      <c r="AO9" s="130"/>
      <c r="AP9" s="130"/>
      <c r="AQ9" s="130"/>
      <c r="AR9" s="130"/>
      <c r="AS9" s="130"/>
      <c r="AT9" s="130"/>
      <c r="AU9" s="130"/>
      <c r="AV9" s="130"/>
      <c r="AW9" s="130"/>
      <c r="AX9" s="130"/>
      <c r="AY9" s="130"/>
    </row>
    <row r="10" spans="1:51" ht="15" x14ac:dyDescent="0.25">
      <c r="A10" s="183">
        <v>45139</v>
      </c>
      <c r="B10" s="99"/>
      <c r="C10" s="99">
        <v>19</v>
      </c>
      <c r="D10" s="100">
        <v>30</v>
      </c>
      <c r="E10" s="11">
        <v>40.758000000000003</v>
      </c>
      <c r="F10" s="11">
        <v>37.582000000000001</v>
      </c>
      <c r="G10" s="11">
        <v>32.113999999999997</v>
      </c>
      <c r="H10" s="11">
        <v>20.645</v>
      </c>
      <c r="I10" s="11">
        <v>61.411999999999999</v>
      </c>
      <c r="J10" s="11">
        <v>21.123999999999999</v>
      </c>
      <c r="K10" s="11">
        <v>52.63</v>
      </c>
      <c r="L10" s="11">
        <v>33.136000000000003</v>
      </c>
      <c r="M10" s="11">
        <v>81.914000000000001</v>
      </c>
      <c r="N10" s="11">
        <v>22.071999999999999</v>
      </c>
      <c r="O10" s="11">
        <v>32.985999999999997</v>
      </c>
      <c r="P10" s="11">
        <v>11.845000000000001</v>
      </c>
      <c r="Q10" s="11">
        <v>23.943000000000001</v>
      </c>
      <c r="R10" s="11">
        <v>18.271999999999998</v>
      </c>
      <c r="S10" s="11">
        <v>29.582000000000001</v>
      </c>
      <c r="T10" s="11">
        <v>36.747999999999998</v>
      </c>
      <c r="U10" s="11">
        <v>40.372</v>
      </c>
      <c r="V10" s="11">
        <v>25.602</v>
      </c>
      <c r="W10" s="11">
        <v>19.117000000000001</v>
      </c>
      <c r="X10" s="11">
        <v>34.886000000000003</v>
      </c>
      <c r="Y10" s="11">
        <v>26.698</v>
      </c>
      <c r="Z10" s="11">
        <v>15.779</v>
      </c>
      <c r="AA10" s="11">
        <v>31.873999999999999</v>
      </c>
      <c r="AB10" s="11">
        <v>32.35</v>
      </c>
      <c r="AC10" s="11">
        <v>28.027000000000001</v>
      </c>
      <c r="AD10" s="11">
        <v>30.417999999999999</v>
      </c>
      <c r="AE10" s="11">
        <v>24.462</v>
      </c>
      <c r="AF10" s="11">
        <v>13.734999999999999</v>
      </c>
      <c r="AG10" s="11">
        <v>35.746000000000002</v>
      </c>
      <c r="AH10" s="11">
        <v>17.957000000000001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183">
        <v>45170</v>
      </c>
      <c r="B11" s="99"/>
      <c r="C11" s="99">
        <v>18</v>
      </c>
      <c r="D11" s="100">
        <v>25</v>
      </c>
      <c r="E11" s="11">
        <v>46.148000000000003</v>
      </c>
      <c r="F11" s="11">
        <v>26.245000000000001</v>
      </c>
      <c r="G11" s="11">
        <v>29.053999999999998</v>
      </c>
      <c r="H11" s="11">
        <v>32.048999999999999</v>
      </c>
      <c r="I11" s="11">
        <v>34.734999999999999</v>
      </c>
      <c r="J11" s="11">
        <v>22.38</v>
      </c>
      <c r="K11" s="11">
        <v>53.984000000000002</v>
      </c>
      <c r="L11" s="11">
        <v>24.986000000000001</v>
      </c>
      <c r="M11" s="11">
        <v>44.058999999999997</v>
      </c>
      <c r="N11" s="11">
        <v>19.093</v>
      </c>
      <c r="O11" s="11">
        <v>18.492999999999999</v>
      </c>
      <c r="P11" s="11">
        <v>25.013999999999999</v>
      </c>
      <c r="Q11" s="11">
        <v>38.887999999999998</v>
      </c>
      <c r="R11" s="11">
        <v>38.576000000000001</v>
      </c>
      <c r="S11" s="11">
        <v>19.428000000000001</v>
      </c>
      <c r="T11" s="11">
        <v>33.682000000000002</v>
      </c>
      <c r="U11" s="11">
        <v>36.091999999999999</v>
      </c>
      <c r="V11" s="11">
        <v>32.668999999999997</v>
      </c>
      <c r="W11" s="11">
        <v>14.512</v>
      </c>
      <c r="X11" s="11">
        <v>19.096</v>
      </c>
      <c r="Y11" s="11">
        <v>20.064</v>
      </c>
      <c r="Z11" s="11">
        <v>12.242000000000001</v>
      </c>
      <c r="AA11" s="11">
        <v>48.6</v>
      </c>
      <c r="AB11" s="11">
        <v>37.741999999999997</v>
      </c>
      <c r="AC11" s="11">
        <v>18.422000000000001</v>
      </c>
      <c r="AD11" s="11">
        <v>23.052</v>
      </c>
      <c r="AE11" s="11">
        <v>15.942</v>
      </c>
      <c r="AF11" s="11">
        <v>11.04</v>
      </c>
      <c r="AG11" s="11">
        <v>19.138000000000002</v>
      </c>
      <c r="AH11" s="11">
        <v>12.692</v>
      </c>
      <c r="AI11" s="130"/>
      <c r="AJ11" s="130"/>
      <c r="AK11" s="130"/>
      <c r="AL11" s="130"/>
      <c r="AM11" s="130"/>
      <c r="AN11" s="130"/>
      <c r="AO11" s="130"/>
      <c r="AP11" s="130"/>
      <c r="AQ11" s="130"/>
      <c r="AR11" s="130"/>
      <c r="AS11" s="130"/>
      <c r="AT11" s="130"/>
      <c r="AU11" s="130"/>
      <c r="AV11" s="130"/>
      <c r="AW11" s="130"/>
      <c r="AX11" s="130"/>
      <c r="AY11" s="130"/>
    </row>
    <row r="12" spans="1:51" ht="15" x14ac:dyDescent="0.25">
      <c r="A12" s="183">
        <v>45200</v>
      </c>
      <c r="B12" s="99"/>
      <c r="C12" s="99">
        <v>17</v>
      </c>
      <c r="D12" s="100">
        <v>23</v>
      </c>
      <c r="E12" s="11">
        <v>21.79</v>
      </c>
      <c r="F12" s="11">
        <v>17.445</v>
      </c>
      <c r="G12" s="11">
        <v>21.074999999999999</v>
      </c>
      <c r="H12" s="11">
        <v>29.077000000000002</v>
      </c>
      <c r="I12" s="11">
        <v>27.577000000000002</v>
      </c>
      <c r="J12" s="11">
        <v>40.473999999999997</v>
      </c>
      <c r="K12" s="11">
        <v>48.518999999999998</v>
      </c>
      <c r="L12" s="11">
        <v>25.071000000000002</v>
      </c>
      <c r="M12" s="11">
        <v>22.234000000000002</v>
      </c>
      <c r="N12" s="11">
        <v>22.09</v>
      </c>
      <c r="O12" s="11">
        <v>15.781000000000001</v>
      </c>
      <c r="P12" s="11">
        <v>27.997</v>
      </c>
      <c r="Q12" s="11">
        <v>21.13</v>
      </c>
      <c r="R12" s="11">
        <v>44.344000000000001</v>
      </c>
      <c r="S12" s="11">
        <v>38.326000000000001</v>
      </c>
      <c r="T12" s="11">
        <v>86.067999999999998</v>
      </c>
      <c r="U12" s="11">
        <v>35.18</v>
      </c>
      <c r="V12" s="11">
        <v>21.126999999999999</v>
      </c>
      <c r="W12" s="11">
        <v>16.899999999999999</v>
      </c>
      <c r="X12" s="11">
        <v>22.794</v>
      </c>
      <c r="Y12" s="11">
        <v>29.82</v>
      </c>
      <c r="Z12" s="11">
        <v>11.236000000000001</v>
      </c>
      <c r="AA12" s="11">
        <v>35.698</v>
      </c>
      <c r="AB12" s="11">
        <v>45.713000000000001</v>
      </c>
      <c r="AC12" s="11">
        <v>22.265000000000001</v>
      </c>
      <c r="AD12" s="11">
        <v>17.483000000000001</v>
      </c>
      <c r="AE12" s="11">
        <v>16.236999999999998</v>
      </c>
      <c r="AF12" s="11">
        <v>15.055999999999999</v>
      </c>
      <c r="AG12" s="11">
        <v>14.034000000000001</v>
      </c>
      <c r="AH12" s="11">
        <v>13.605</v>
      </c>
      <c r="AI12" s="130"/>
      <c r="AJ12" s="130"/>
      <c r="AK12" s="130"/>
      <c r="AL12" s="130"/>
      <c r="AM12" s="130"/>
      <c r="AN12" s="130"/>
      <c r="AO12" s="130"/>
      <c r="AP12" s="130"/>
      <c r="AQ12" s="130"/>
      <c r="AR12" s="130"/>
      <c r="AS12" s="130"/>
      <c r="AT12" s="130"/>
      <c r="AU12" s="130"/>
      <c r="AV12" s="130"/>
      <c r="AW12" s="130"/>
      <c r="AX12" s="130"/>
      <c r="AY12" s="130"/>
    </row>
    <row r="13" spans="1:51" ht="15" x14ac:dyDescent="0.25">
      <c r="A13" s="183">
        <v>45231</v>
      </c>
      <c r="B13" s="99"/>
      <c r="C13" s="99">
        <v>16</v>
      </c>
      <c r="D13" s="100">
        <v>18</v>
      </c>
      <c r="E13" s="11">
        <v>16.341999999999999</v>
      </c>
      <c r="F13" s="11">
        <v>14.41</v>
      </c>
      <c r="G13" s="11">
        <v>15.89</v>
      </c>
      <c r="H13" s="11">
        <v>21.809000000000001</v>
      </c>
      <c r="I13" s="11">
        <v>18.521000000000001</v>
      </c>
      <c r="J13" s="11">
        <v>22.338000000000001</v>
      </c>
      <c r="K13" s="11">
        <v>25.798999999999999</v>
      </c>
      <c r="L13" s="11">
        <v>21.538</v>
      </c>
      <c r="M13" s="11">
        <v>15.48</v>
      </c>
      <c r="N13" s="11">
        <v>17.521000000000001</v>
      </c>
      <c r="O13" s="11">
        <v>13.823</v>
      </c>
      <c r="P13" s="11">
        <v>16.353000000000002</v>
      </c>
      <c r="Q13" s="11">
        <v>14.756</v>
      </c>
      <c r="R13" s="11">
        <v>26.783000000000001</v>
      </c>
      <c r="S13" s="11">
        <v>24.382999999999999</v>
      </c>
      <c r="T13" s="11">
        <v>33.116999999999997</v>
      </c>
      <c r="U13" s="11">
        <v>21.292999999999999</v>
      </c>
      <c r="V13" s="11">
        <v>16.687999999999999</v>
      </c>
      <c r="W13" s="11">
        <v>16.571999999999999</v>
      </c>
      <c r="X13" s="11">
        <v>19.332000000000001</v>
      </c>
      <c r="Y13" s="11">
        <v>21.568999999999999</v>
      </c>
      <c r="Z13" s="11">
        <v>10.567</v>
      </c>
      <c r="AA13" s="11">
        <v>22.01</v>
      </c>
      <c r="AB13" s="11">
        <v>22.312999999999999</v>
      </c>
      <c r="AC13" s="11">
        <v>17.619</v>
      </c>
      <c r="AD13" s="11">
        <v>13.141999999999999</v>
      </c>
      <c r="AE13" s="11">
        <v>12.803000000000001</v>
      </c>
      <c r="AF13" s="11">
        <v>13.047000000000001</v>
      </c>
      <c r="AG13" s="11">
        <v>13.048999999999999</v>
      </c>
      <c r="AH13" s="11">
        <v>14.609</v>
      </c>
      <c r="AI13" s="130"/>
      <c r="AJ13" s="130"/>
      <c r="AK13" s="130"/>
      <c r="AL13" s="130"/>
      <c r="AM13" s="130"/>
      <c r="AN13" s="130"/>
      <c r="AO13" s="130"/>
      <c r="AP13" s="130"/>
      <c r="AQ13" s="130"/>
      <c r="AR13" s="130"/>
      <c r="AS13" s="130"/>
      <c r="AT13" s="130"/>
      <c r="AU13" s="130"/>
      <c r="AV13" s="130"/>
      <c r="AW13" s="130"/>
      <c r="AX13" s="130"/>
      <c r="AY13" s="130"/>
    </row>
    <row r="14" spans="1:51" ht="15" x14ac:dyDescent="0.25">
      <c r="A14" s="183">
        <v>45261</v>
      </c>
      <c r="B14" s="99"/>
      <c r="C14" s="99">
        <v>14</v>
      </c>
      <c r="D14" s="100">
        <v>15</v>
      </c>
      <c r="E14" s="11">
        <v>14.125</v>
      </c>
      <c r="F14" s="11">
        <v>13.116</v>
      </c>
      <c r="G14" s="11">
        <v>14.257999999999999</v>
      </c>
      <c r="H14" s="11">
        <v>16.126999999999999</v>
      </c>
      <c r="I14" s="11">
        <v>15.867000000000001</v>
      </c>
      <c r="J14" s="11">
        <v>16.823</v>
      </c>
      <c r="K14" s="11">
        <v>17.084</v>
      </c>
      <c r="L14" s="11">
        <v>17.588999999999999</v>
      </c>
      <c r="M14" s="11">
        <v>13.925000000000001</v>
      </c>
      <c r="N14" s="11">
        <v>14.596</v>
      </c>
      <c r="O14" s="11">
        <v>12.484999999999999</v>
      </c>
      <c r="P14" s="11">
        <v>13.096</v>
      </c>
      <c r="Q14" s="11">
        <v>13.865</v>
      </c>
      <c r="R14" s="11">
        <v>17.95</v>
      </c>
      <c r="S14" s="11">
        <v>16.616</v>
      </c>
      <c r="T14" s="11">
        <v>20.157</v>
      </c>
      <c r="U14" s="11">
        <v>16.837</v>
      </c>
      <c r="V14" s="11">
        <v>14.208</v>
      </c>
      <c r="W14" s="11">
        <v>13.202</v>
      </c>
      <c r="X14" s="11">
        <v>14.835000000000001</v>
      </c>
      <c r="Y14" s="11">
        <v>15.79</v>
      </c>
      <c r="Z14" s="11">
        <v>11.180999999999999</v>
      </c>
      <c r="AA14" s="11">
        <v>16.515000000000001</v>
      </c>
      <c r="AB14" s="11">
        <v>17.218</v>
      </c>
      <c r="AC14" s="11">
        <v>14.492000000000001</v>
      </c>
      <c r="AD14" s="11">
        <v>12.398</v>
      </c>
      <c r="AE14" s="11">
        <v>12.102</v>
      </c>
      <c r="AF14" s="11">
        <v>11.36</v>
      </c>
      <c r="AG14" s="11">
        <v>13.622999999999999</v>
      </c>
      <c r="AH14" s="11">
        <v>12.817</v>
      </c>
      <c r="AI14" s="130"/>
      <c r="AJ14" s="130"/>
      <c r="AK14" s="130"/>
      <c r="AL14" s="130"/>
      <c r="AM14" s="130"/>
      <c r="AN14" s="130"/>
      <c r="AO14" s="130"/>
      <c r="AP14" s="130"/>
      <c r="AQ14" s="130"/>
      <c r="AR14" s="130"/>
      <c r="AS14" s="130"/>
      <c r="AT14" s="130"/>
      <c r="AU14" s="130"/>
      <c r="AV14" s="130"/>
      <c r="AW14" s="130"/>
      <c r="AX14" s="130"/>
      <c r="AY14" s="130"/>
    </row>
    <row r="15" spans="1:51" ht="15" x14ac:dyDescent="0.25">
      <c r="A15" s="183">
        <v>45292</v>
      </c>
      <c r="B15" s="99"/>
      <c r="C15" s="99">
        <v>13</v>
      </c>
      <c r="D15" s="100">
        <v>13</v>
      </c>
      <c r="E15" s="11">
        <v>12.82</v>
      </c>
      <c r="F15" s="11">
        <v>12.345000000000001</v>
      </c>
      <c r="G15" s="11">
        <v>13.457000000000001</v>
      </c>
      <c r="H15" s="11">
        <v>14.218</v>
      </c>
      <c r="I15" s="11">
        <v>14.629</v>
      </c>
      <c r="J15" s="11">
        <v>14.117000000000001</v>
      </c>
      <c r="K15" s="11">
        <v>14.17</v>
      </c>
      <c r="L15" s="11">
        <v>14.704000000000001</v>
      </c>
      <c r="M15" s="11">
        <v>13.69</v>
      </c>
      <c r="N15" s="11">
        <v>13.473000000000001</v>
      </c>
      <c r="O15" s="11">
        <v>12.255000000000001</v>
      </c>
      <c r="P15" s="11">
        <v>11.843999999999999</v>
      </c>
      <c r="Q15" s="11">
        <v>12.587999999999999</v>
      </c>
      <c r="R15" s="11">
        <v>17.271000000000001</v>
      </c>
      <c r="S15" s="11">
        <v>14.516999999999999</v>
      </c>
      <c r="T15" s="11">
        <v>15.752000000000001</v>
      </c>
      <c r="U15" s="11">
        <v>14.016</v>
      </c>
      <c r="V15" s="11">
        <v>12.706</v>
      </c>
      <c r="W15" s="11">
        <v>11.98</v>
      </c>
      <c r="X15" s="11">
        <v>12.977</v>
      </c>
      <c r="Y15" s="11">
        <v>14.419</v>
      </c>
      <c r="Z15" s="11">
        <v>11.257999999999999</v>
      </c>
      <c r="AA15" s="11">
        <v>14.207000000000001</v>
      </c>
      <c r="AB15" s="11">
        <v>14.786</v>
      </c>
      <c r="AC15" s="11">
        <v>12.621</v>
      </c>
      <c r="AD15" s="11">
        <v>12.21</v>
      </c>
      <c r="AE15" s="11">
        <v>11.667</v>
      </c>
      <c r="AF15" s="11">
        <v>10.895</v>
      </c>
      <c r="AG15" s="11">
        <v>13.180999999999999</v>
      </c>
      <c r="AH15" s="11">
        <v>11.443</v>
      </c>
      <c r="AI15" s="130"/>
      <c r="AJ15" s="130"/>
      <c r="AK15" s="130"/>
      <c r="AL15" s="130"/>
      <c r="AM15" s="130"/>
      <c r="AN15" s="130"/>
      <c r="AO15" s="130"/>
      <c r="AP15" s="130"/>
      <c r="AQ15" s="130"/>
      <c r="AR15" s="130"/>
      <c r="AS15" s="130"/>
      <c r="AT15" s="130"/>
      <c r="AU15" s="130"/>
      <c r="AV15" s="130"/>
      <c r="AW15" s="130"/>
      <c r="AX15" s="130"/>
      <c r="AY15" s="130"/>
    </row>
    <row r="16" spans="1:51" ht="15" x14ac:dyDescent="0.25">
      <c r="A16" s="183">
        <v>45323</v>
      </c>
      <c r="B16" s="99"/>
      <c r="C16" s="99">
        <v>12</v>
      </c>
      <c r="D16" s="100">
        <v>12</v>
      </c>
      <c r="E16" s="11">
        <v>11.946999999999999</v>
      </c>
      <c r="F16" s="11">
        <v>11.391</v>
      </c>
      <c r="G16" s="11">
        <v>11.89</v>
      </c>
      <c r="H16" s="11">
        <v>16.303000000000001</v>
      </c>
      <c r="I16" s="11">
        <v>16.515999999999998</v>
      </c>
      <c r="J16" s="11">
        <v>12.289</v>
      </c>
      <c r="K16" s="11">
        <v>12.122999999999999</v>
      </c>
      <c r="L16" s="11">
        <v>14.26</v>
      </c>
      <c r="M16" s="11">
        <v>13.471</v>
      </c>
      <c r="N16" s="11">
        <v>12.055</v>
      </c>
      <c r="O16" s="11">
        <v>11.183999999999999</v>
      </c>
      <c r="P16" s="11">
        <v>11.201000000000001</v>
      </c>
      <c r="Q16" s="11">
        <v>12.131</v>
      </c>
      <c r="R16" s="11">
        <v>15.476000000000001</v>
      </c>
      <c r="S16" s="11">
        <v>12.314</v>
      </c>
      <c r="T16" s="11">
        <v>16.195</v>
      </c>
      <c r="U16" s="11">
        <v>11.648</v>
      </c>
      <c r="V16" s="11">
        <v>12.178000000000001</v>
      </c>
      <c r="W16" s="11">
        <v>10.503</v>
      </c>
      <c r="X16" s="11">
        <v>11.42</v>
      </c>
      <c r="Y16" s="11">
        <v>11.737</v>
      </c>
      <c r="Z16" s="11">
        <v>11.268000000000001</v>
      </c>
      <c r="AA16" s="11">
        <v>15.077999999999999</v>
      </c>
      <c r="AB16" s="11">
        <v>17.036999999999999</v>
      </c>
      <c r="AC16" s="11">
        <v>14.375</v>
      </c>
      <c r="AD16" s="11">
        <v>14.474</v>
      </c>
      <c r="AE16" s="11">
        <v>11.699</v>
      </c>
      <c r="AF16" s="11">
        <v>9.9160000000000004</v>
      </c>
      <c r="AG16" s="11">
        <v>12.193</v>
      </c>
      <c r="AH16" s="11">
        <v>10.821999999999999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183">
        <v>45352</v>
      </c>
      <c r="B17" s="99"/>
      <c r="C17" s="99">
        <v>18</v>
      </c>
      <c r="D17" s="100">
        <v>23</v>
      </c>
      <c r="E17" s="11">
        <v>18.106999999999999</v>
      </c>
      <c r="F17" s="11">
        <v>17.675999999999998</v>
      </c>
      <c r="G17" s="11">
        <v>21.265000000000001</v>
      </c>
      <c r="H17" s="11">
        <v>36.621000000000002</v>
      </c>
      <c r="I17" s="11">
        <v>19.521000000000001</v>
      </c>
      <c r="J17" s="11">
        <v>40.963999999999999</v>
      </c>
      <c r="K17" s="11">
        <v>19.812999999999999</v>
      </c>
      <c r="L17" s="11">
        <v>21.286000000000001</v>
      </c>
      <c r="M17" s="11">
        <v>18.010000000000002</v>
      </c>
      <c r="N17" s="11">
        <v>21.132999999999999</v>
      </c>
      <c r="O17" s="11">
        <v>14.38</v>
      </c>
      <c r="P17" s="11">
        <v>15.708</v>
      </c>
      <c r="Q17" s="11">
        <v>35.627000000000002</v>
      </c>
      <c r="R17" s="11">
        <v>28.213999999999999</v>
      </c>
      <c r="S17" s="11">
        <v>15.372</v>
      </c>
      <c r="T17" s="11">
        <v>51.305</v>
      </c>
      <c r="U17" s="11">
        <v>14.942</v>
      </c>
      <c r="V17" s="11">
        <v>20.28</v>
      </c>
      <c r="W17" s="11">
        <v>12.01</v>
      </c>
      <c r="X17" s="11">
        <v>17.829000000000001</v>
      </c>
      <c r="Y17" s="11">
        <v>21.417999999999999</v>
      </c>
      <c r="Z17" s="11">
        <v>14.26</v>
      </c>
      <c r="AA17" s="11">
        <v>19.582000000000001</v>
      </c>
      <c r="AB17" s="11">
        <v>32.948999999999998</v>
      </c>
      <c r="AC17" s="11">
        <v>20.831</v>
      </c>
      <c r="AD17" s="11">
        <v>40.067</v>
      </c>
      <c r="AE17" s="11">
        <v>13.352</v>
      </c>
      <c r="AF17" s="11">
        <v>13.849</v>
      </c>
      <c r="AG17" s="11">
        <v>18.45</v>
      </c>
      <c r="AH17" s="11">
        <v>12.313000000000001</v>
      </c>
      <c r="AI17" s="130"/>
      <c r="AJ17" s="130"/>
      <c r="AK17" s="130"/>
      <c r="AL17" s="130"/>
      <c r="AM17" s="130"/>
      <c r="AN17" s="130"/>
      <c r="AO17" s="130"/>
      <c r="AP17" s="130"/>
      <c r="AQ17" s="130"/>
      <c r="AR17" s="130"/>
      <c r="AS17" s="130"/>
      <c r="AT17" s="130"/>
      <c r="AU17" s="130"/>
      <c r="AV17" s="130"/>
      <c r="AW17" s="130"/>
      <c r="AX17" s="130"/>
      <c r="AY17" s="130"/>
    </row>
    <row r="18" spans="1:51" ht="15" x14ac:dyDescent="0.25">
      <c r="A18" s="183">
        <v>45383</v>
      </c>
      <c r="B18" s="99"/>
      <c r="C18" s="99">
        <v>40</v>
      </c>
      <c r="D18" s="100">
        <v>51</v>
      </c>
      <c r="E18" s="11">
        <v>68.41</v>
      </c>
      <c r="F18" s="11">
        <v>48.564999999999998</v>
      </c>
      <c r="G18" s="11">
        <v>57.780999999999999</v>
      </c>
      <c r="H18" s="11">
        <v>41.701000000000001</v>
      </c>
      <c r="I18" s="11">
        <v>40.564</v>
      </c>
      <c r="J18" s="11">
        <v>70.533000000000001</v>
      </c>
      <c r="K18" s="11">
        <v>42.426000000000002</v>
      </c>
      <c r="L18" s="11">
        <v>46.345999999999997</v>
      </c>
      <c r="M18" s="11">
        <v>53.780999999999999</v>
      </c>
      <c r="N18" s="11">
        <v>63.531999999999996</v>
      </c>
      <c r="O18" s="11">
        <v>38.869999999999997</v>
      </c>
      <c r="P18" s="11">
        <v>39.549999999999997</v>
      </c>
      <c r="Q18" s="11">
        <v>95.605000000000004</v>
      </c>
      <c r="R18" s="11">
        <v>79.262</v>
      </c>
      <c r="S18" s="11">
        <v>50.643000000000001</v>
      </c>
      <c r="T18" s="11">
        <v>75.081999999999994</v>
      </c>
      <c r="U18" s="11">
        <v>37.274999999999999</v>
      </c>
      <c r="V18" s="11">
        <v>39.843000000000004</v>
      </c>
      <c r="W18" s="11">
        <v>29.43</v>
      </c>
      <c r="X18" s="11">
        <v>39.651000000000003</v>
      </c>
      <c r="Y18" s="11">
        <v>78.051000000000002</v>
      </c>
      <c r="Z18" s="11">
        <v>20.576000000000001</v>
      </c>
      <c r="AA18" s="11">
        <v>51.801000000000002</v>
      </c>
      <c r="AB18" s="11">
        <v>44.859000000000002</v>
      </c>
      <c r="AC18" s="11">
        <v>41.286000000000001</v>
      </c>
      <c r="AD18" s="11">
        <v>79.251999999999995</v>
      </c>
      <c r="AE18" s="11">
        <v>29.521999999999998</v>
      </c>
      <c r="AF18" s="11">
        <v>54.484999999999999</v>
      </c>
      <c r="AG18" s="11">
        <v>29.173999999999999</v>
      </c>
      <c r="AH18" s="11">
        <v>21.434000000000001</v>
      </c>
      <c r="AI18" s="130"/>
      <c r="AJ18" s="130"/>
      <c r="AK18" s="130"/>
      <c r="AL18" s="130"/>
      <c r="AM18" s="130"/>
      <c r="AN18" s="130"/>
      <c r="AO18" s="130"/>
      <c r="AP18" s="130"/>
      <c r="AQ18" s="130"/>
      <c r="AR18" s="130"/>
      <c r="AS18" s="130"/>
      <c r="AT18" s="130"/>
      <c r="AU18" s="130"/>
      <c r="AV18" s="130"/>
      <c r="AW18" s="130"/>
      <c r="AX18" s="130"/>
      <c r="AY18" s="130"/>
    </row>
    <row r="19" spans="1:51" ht="15" x14ac:dyDescent="0.25">
      <c r="A19" s="183">
        <v>45413</v>
      </c>
      <c r="B19" s="99"/>
      <c r="C19" s="99">
        <v>112</v>
      </c>
      <c r="D19" s="100">
        <v>135</v>
      </c>
      <c r="E19" s="11">
        <v>163.88399999999999</v>
      </c>
      <c r="F19" s="11">
        <v>214.23</v>
      </c>
      <c r="G19" s="11">
        <v>157.28700000000001</v>
      </c>
      <c r="H19" s="11">
        <v>111.371</v>
      </c>
      <c r="I19" s="11">
        <v>143.37899999999999</v>
      </c>
      <c r="J19" s="11">
        <v>201.34399999999999</v>
      </c>
      <c r="K19" s="11">
        <v>144.233</v>
      </c>
      <c r="L19" s="11">
        <v>153.30199999999999</v>
      </c>
      <c r="M19" s="11">
        <v>125.949</v>
      </c>
      <c r="N19" s="11">
        <v>235.559</v>
      </c>
      <c r="O19" s="11">
        <v>52.317999999999998</v>
      </c>
      <c r="P19" s="11">
        <v>120.239</v>
      </c>
      <c r="Q19" s="11">
        <v>153.268</v>
      </c>
      <c r="R19" s="11">
        <v>234.172</v>
      </c>
      <c r="S19" s="11">
        <v>124.83199999999999</v>
      </c>
      <c r="T19" s="11">
        <v>153.601</v>
      </c>
      <c r="U19" s="11">
        <v>184.42400000000001</v>
      </c>
      <c r="V19" s="11">
        <v>206.696</v>
      </c>
      <c r="W19" s="11">
        <v>88.641000000000005</v>
      </c>
      <c r="X19" s="11">
        <v>130.74600000000001</v>
      </c>
      <c r="Y19" s="11">
        <v>114.643</v>
      </c>
      <c r="Z19" s="11">
        <v>81.099000000000004</v>
      </c>
      <c r="AA19" s="11">
        <v>120.60599999999999</v>
      </c>
      <c r="AB19" s="11">
        <v>95.9</v>
      </c>
      <c r="AC19" s="11">
        <v>105.961</v>
      </c>
      <c r="AD19" s="11">
        <v>147.43799999999999</v>
      </c>
      <c r="AE19" s="11">
        <v>71.44</v>
      </c>
      <c r="AF19" s="11">
        <v>141.91300000000001</v>
      </c>
      <c r="AG19" s="11">
        <v>121.19799999999999</v>
      </c>
      <c r="AH19" s="11">
        <v>76.006</v>
      </c>
      <c r="AI19" s="130"/>
      <c r="AJ19" s="130"/>
      <c r="AK19" s="130"/>
      <c r="AL19" s="130"/>
      <c r="AM19" s="130"/>
      <c r="AN19" s="130"/>
      <c r="AO19" s="130"/>
      <c r="AP19" s="130"/>
      <c r="AQ19" s="130"/>
      <c r="AR19" s="130"/>
      <c r="AS19" s="130"/>
      <c r="AT19" s="130"/>
      <c r="AU19" s="130"/>
      <c r="AV19" s="130"/>
      <c r="AW19" s="130"/>
      <c r="AX19" s="130"/>
      <c r="AY19" s="130"/>
    </row>
    <row r="20" spans="1:51" ht="15" x14ac:dyDescent="0.25">
      <c r="A20" s="183">
        <v>45444</v>
      </c>
      <c r="B20" s="99"/>
      <c r="C20" s="99">
        <v>99</v>
      </c>
      <c r="D20" s="100">
        <v>144</v>
      </c>
      <c r="E20" s="11">
        <v>111.34099999999999</v>
      </c>
      <c r="F20" s="11">
        <v>230.88900000000001</v>
      </c>
      <c r="G20" s="11">
        <v>145.215</v>
      </c>
      <c r="H20" s="11">
        <v>265.13400000000001</v>
      </c>
      <c r="I20" s="11">
        <v>98.233000000000004</v>
      </c>
      <c r="J20" s="11">
        <v>258.238</v>
      </c>
      <c r="K20" s="11">
        <v>124.46599999999999</v>
      </c>
      <c r="L20" s="11">
        <v>218.548</v>
      </c>
      <c r="M20" s="11">
        <v>74.894999999999996</v>
      </c>
      <c r="N20" s="11">
        <v>129.761</v>
      </c>
      <c r="O20" s="11">
        <v>29.494</v>
      </c>
      <c r="P20" s="11">
        <v>88.108999999999995</v>
      </c>
      <c r="Q20" s="11">
        <v>97.668999999999997</v>
      </c>
      <c r="R20" s="11">
        <v>213.249</v>
      </c>
      <c r="S20" s="11">
        <v>82.262</v>
      </c>
      <c r="T20" s="11">
        <v>119.29600000000001</v>
      </c>
      <c r="U20" s="11">
        <v>213.625</v>
      </c>
      <c r="V20" s="11">
        <v>115.77500000000001</v>
      </c>
      <c r="W20" s="11">
        <v>142.28800000000001</v>
      </c>
      <c r="X20" s="11">
        <v>219.97300000000001</v>
      </c>
      <c r="Y20" s="11">
        <v>49.545999999999999</v>
      </c>
      <c r="Z20" s="11">
        <v>63.497</v>
      </c>
      <c r="AA20" s="11">
        <v>149.53899999999999</v>
      </c>
      <c r="AB20" s="11">
        <v>183.822</v>
      </c>
      <c r="AC20" s="11">
        <v>169.03899999999999</v>
      </c>
      <c r="AD20" s="11">
        <v>167.536</v>
      </c>
      <c r="AE20" s="11">
        <v>29.952000000000002</v>
      </c>
      <c r="AF20" s="11">
        <v>267.89699999999999</v>
      </c>
      <c r="AG20" s="11">
        <v>90.352000000000004</v>
      </c>
      <c r="AH20" s="11">
        <v>152.04900000000001</v>
      </c>
      <c r="AI20" s="130"/>
      <c r="AJ20" s="130"/>
      <c r="AK20" s="130"/>
      <c r="AL20" s="130"/>
      <c r="AM20" s="130"/>
      <c r="AN20" s="130"/>
      <c r="AO20" s="130"/>
      <c r="AP20" s="130"/>
      <c r="AQ20" s="130"/>
      <c r="AR20" s="130"/>
      <c r="AS20" s="130"/>
      <c r="AT20" s="130"/>
      <c r="AU20" s="130"/>
      <c r="AV20" s="130"/>
      <c r="AW20" s="130"/>
      <c r="AX20" s="130"/>
      <c r="AY20" s="130"/>
    </row>
    <row r="21" spans="1:51" ht="15" x14ac:dyDescent="0.25">
      <c r="A21" s="183">
        <v>45474</v>
      </c>
      <c r="B21" s="99"/>
      <c r="C21" s="99">
        <v>30</v>
      </c>
      <c r="D21" s="100">
        <v>51</v>
      </c>
      <c r="E21" s="11">
        <v>63.151000000000003</v>
      </c>
      <c r="F21" s="11">
        <v>87.793999999999997</v>
      </c>
      <c r="G21" s="11">
        <v>37.764000000000003</v>
      </c>
      <c r="H21" s="11">
        <v>206.00700000000001</v>
      </c>
      <c r="I21" s="11">
        <v>40.421999999999997</v>
      </c>
      <c r="J21" s="11">
        <v>92.424000000000007</v>
      </c>
      <c r="K21" s="11">
        <v>70.944999999999993</v>
      </c>
      <c r="L21" s="11">
        <v>143.37799999999999</v>
      </c>
      <c r="M21" s="11">
        <v>24.19</v>
      </c>
      <c r="N21" s="11">
        <v>53.872</v>
      </c>
      <c r="O21" s="11">
        <v>13.061</v>
      </c>
      <c r="P21" s="11">
        <v>27.824999999999999</v>
      </c>
      <c r="Q21" s="11">
        <v>37.557000000000002</v>
      </c>
      <c r="R21" s="11">
        <v>84.278999999999996</v>
      </c>
      <c r="S21" s="11">
        <v>48.411999999999999</v>
      </c>
      <c r="T21" s="11">
        <v>47.796999999999997</v>
      </c>
      <c r="U21" s="11">
        <v>82.192999999999998</v>
      </c>
      <c r="V21" s="11">
        <v>47.972999999999999</v>
      </c>
      <c r="W21" s="11">
        <v>41.722000000000001</v>
      </c>
      <c r="X21" s="11">
        <v>86.313000000000002</v>
      </c>
      <c r="Y21" s="11">
        <v>20.454999999999998</v>
      </c>
      <c r="Z21" s="11">
        <v>26.585000000000001</v>
      </c>
      <c r="AA21" s="11">
        <v>47.938000000000002</v>
      </c>
      <c r="AB21" s="11">
        <v>59.503999999999998</v>
      </c>
      <c r="AC21" s="11">
        <v>50.015000000000001</v>
      </c>
      <c r="AD21" s="11">
        <v>53.651000000000003</v>
      </c>
      <c r="AE21" s="11">
        <v>13.237</v>
      </c>
      <c r="AF21" s="11">
        <v>113.544</v>
      </c>
      <c r="AG21" s="11">
        <v>32.122999999999998</v>
      </c>
      <c r="AH21" s="11">
        <v>93.637</v>
      </c>
      <c r="AI21" s="130"/>
      <c r="AJ21" s="130"/>
      <c r="AK21" s="130"/>
      <c r="AL21" s="130"/>
      <c r="AM21" s="130"/>
      <c r="AN21" s="130"/>
      <c r="AO21" s="130"/>
      <c r="AP21" s="130"/>
      <c r="AQ21" s="130"/>
      <c r="AR21" s="130"/>
      <c r="AS21" s="130"/>
      <c r="AT21" s="130"/>
      <c r="AU21" s="130"/>
      <c r="AV21" s="130"/>
      <c r="AW21" s="130"/>
      <c r="AX21" s="130"/>
      <c r="AY21" s="130"/>
    </row>
    <row r="22" spans="1:51" ht="15" x14ac:dyDescent="0.25">
      <c r="A22" s="183">
        <v>45505</v>
      </c>
      <c r="B22" s="99"/>
      <c r="C22" s="99">
        <v>22</v>
      </c>
      <c r="D22" s="100">
        <v>29</v>
      </c>
      <c r="E22" s="11">
        <v>37.572000000000003</v>
      </c>
      <c r="F22" s="11">
        <v>38.255000000000003</v>
      </c>
      <c r="G22" s="11">
        <v>19.138000000000002</v>
      </c>
      <c r="H22" s="11">
        <v>70.816999999999993</v>
      </c>
      <c r="I22" s="11">
        <v>19.321999999999999</v>
      </c>
      <c r="J22" s="11">
        <v>72.822999999999993</v>
      </c>
      <c r="K22" s="11">
        <v>29.266999999999999</v>
      </c>
      <c r="L22" s="11">
        <v>90.186999999999998</v>
      </c>
      <c r="M22" s="11">
        <v>16.489000000000001</v>
      </c>
      <c r="N22" s="11">
        <v>37.06</v>
      </c>
      <c r="O22" s="11">
        <v>9.9949999999999992</v>
      </c>
      <c r="P22" s="11">
        <v>19.87</v>
      </c>
      <c r="Q22" s="11">
        <v>19.123999999999999</v>
      </c>
      <c r="R22" s="11">
        <v>40.814</v>
      </c>
      <c r="S22" s="11">
        <v>33.475999999999999</v>
      </c>
      <c r="T22" s="11">
        <v>40.320999999999998</v>
      </c>
      <c r="U22" s="11">
        <v>32.229999999999997</v>
      </c>
      <c r="V22" s="11">
        <v>20.97</v>
      </c>
      <c r="W22" s="11">
        <v>34.795999999999999</v>
      </c>
      <c r="X22" s="11">
        <v>28.625</v>
      </c>
      <c r="Y22" s="11">
        <v>14.144</v>
      </c>
      <c r="Z22" s="11">
        <v>27.696999999999999</v>
      </c>
      <c r="AA22" s="11">
        <v>30.925999999999998</v>
      </c>
      <c r="AB22" s="11">
        <v>25.231000000000002</v>
      </c>
      <c r="AC22" s="11">
        <v>34.133000000000003</v>
      </c>
      <c r="AD22" s="11">
        <v>31.372</v>
      </c>
      <c r="AE22" s="11">
        <v>8.9670000000000005</v>
      </c>
      <c r="AF22" s="11">
        <v>34.405999999999999</v>
      </c>
      <c r="AG22" s="11">
        <v>17.675000000000001</v>
      </c>
      <c r="AH22" s="11">
        <v>36.198</v>
      </c>
      <c r="AI22" s="130"/>
      <c r="AJ22" s="130"/>
      <c r="AK22" s="130"/>
      <c r="AL22" s="130"/>
      <c r="AM22" s="130"/>
      <c r="AN22" s="130"/>
      <c r="AO22" s="130"/>
      <c r="AP22" s="130"/>
      <c r="AQ22" s="130"/>
      <c r="AR22" s="130"/>
      <c r="AS22" s="130"/>
      <c r="AT22" s="130"/>
      <c r="AU22" s="130"/>
      <c r="AV22" s="130"/>
      <c r="AW22" s="130"/>
      <c r="AX22" s="130"/>
      <c r="AY22" s="130"/>
    </row>
    <row r="23" spans="1:51" ht="15" x14ac:dyDescent="0.25">
      <c r="A23" s="183">
        <v>45536</v>
      </c>
      <c r="B23" s="99"/>
      <c r="C23" s="99">
        <v>19</v>
      </c>
      <c r="D23" s="100">
        <v>26</v>
      </c>
      <c r="E23" s="11">
        <v>24.946000000000002</v>
      </c>
      <c r="F23" s="11">
        <v>32.195999999999998</v>
      </c>
      <c r="G23" s="11">
        <v>30.478999999999999</v>
      </c>
      <c r="H23" s="11">
        <v>36.985999999999997</v>
      </c>
      <c r="I23" s="11">
        <v>21.693999999999999</v>
      </c>
      <c r="J23" s="11">
        <v>62.875</v>
      </c>
      <c r="K23" s="11">
        <v>23.734000000000002</v>
      </c>
      <c r="L23" s="11">
        <v>45.131</v>
      </c>
      <c r="M23" s="11">
        <v>15.808</v>
      </c>
      <c r="N23" s="11">
        <v>19.507000000000001</v>
      </c>
      <c r="O23" s="11">
        <v>23.202999999999999</v>
      </c>
      <c r="P23" s="11">
        <v>34.392000000000003</v>
      </c>
      <c r="Q23" s="11">
        <v>41.424999999999997</v>
      </c>
      <c r="R23" s="11">
        <v>23.576000000000001</v>
      </c>
      <c r="S23" s="11">
        <v>32.871000000000002</v>
      </c>
      <c r="T23" s="11">
        <v>36.869</v>
      </c>
      <c r="U23" s="11">
        <v>37.305999999999997</v>
      </c>
      <c r="V23" s="11">
        <v>14.946</v>
      </c>
      <c r="W23" s="11">
        <v>18.684000000000001</v>
      </c>
      <c r="X23" s="11">
        <v>20.434999999999999</v>
      </c>
      <c r="Y23" s="11">
        <v>11.481999999999999</v>
      </c>
      <c r="Z23" s="11">
        <v>46.052</v>
      </c>
      <c r="AA23" s="11">
        <v>39.534999999999997</v>
      </c>
      <c r="AB23" s="11">
        <v>16.838000000000001</v>
      </c>
      <c r="AC23" s="11">
        <v>23.774999999999999</v>
      </c>
      <c r="AD23" s="11">
        <v>18.302</v>
      </c>
      <c r="AE23" s="11">
        <v>9.2430000000000003</v>
      </c>
      <c r="AF23" s="11">
        <v>17.827000000000002</v>
      </c>
      <c r="AG23" s="11">
        <v>13.180999999999999</v>
      </c>
      <c r="AH23" s="11">
        <v>44.273000000000003</v>
      </c>
      <c r="AI23" s="130"/>
      <c r="AJ23" s="130"/>
      <c r="AK23" s="130"/>
      <c r="AL23" s="130"/>
      <c r="AM23" s="130"/>
      <c r="AN23" s="130"/>
      <c r="AO23" s="130"/>
      <c r="AP23" s="130"/>
      <c r="AQ23" s="130"/>
      <c r="AR23" s="130"/>
      <c r="AS23" s="130"/>
      <c r="AT23" s="130"/>
      <c r="AU23" s="130"/>
      <c r="AV23" s="130"/>
      <c r="AW23" s="130"/>
      <c r="AX23" s="130"/>
      <c r="AY23" s="130"/>
    </row>
    <row r="24" spans="1:51" ht="15" x14ac:dyDescent="0.25">
      <c r="A24" s="183">
        <v>45566</v>
      </c>
      <c r="B24" s="99"/>
      <c r="C24" s="99">
        <v>19</v>
      </c>
      <c r="D24" s="100">
        <v>23</v>
      </c>
      <c r="E24" s="11">
        <v>16.172000000000001</v>
      </c>
      <c r="F24" s="11">
        <v>21.785</v>
      </c>
      <c r="G24" s="11">
        <v>26.853999999999999</v>
      </c>
      <c r="H24" s="11">
        <v>27.309000000000001</v>
      </c>
      <c r="I24" s="11">
        <v>38.567</v>
      </c>
      <c r="J24" s="11">
        <v>51.58</v>
      </c>
      <c r="K24" s="11">
        <v>23.716999999999999</v>
      </c>
      <c r="L24" s="11">
        <v>21.562999999999999</v>
      </c>
      <c r="M24" s="11">
        <v>18.867000000000001</v>
      </c>
      <c r="N24" s="11">
        <v>15.657</v>
      </c>
      <c r="O24" s="11">
        <v>24.561</v>
      </c>
      <c r="P24" s="11">
        <v>17.975000000000001</v>
      </c>
      <c r="Q24" s="11">
        <v>42.609000000000002</v>
      </c>
      <c r="R24" s="11">
        <v>41.015000000000001</v>
      </c>
      <c r="S24" s="11">
        <v>81.334999999999994</v>
      </c>
      <c r="T24" s="11">
        <v>33.875</v>
      </c>
      <c r="U24" s="11">
        <v>22.61</v>
      </c>
      <c r="V24" s="11">
        <v>16.641999999999999</v>
      </c>
      <c r="W24" s="11">
        <v>21.829000000000001</v>
      </c>
      <c r="X24" s="11">
        <v>29.419</v>
      </c>
      <c r="Y24" s="11">
        <v>10.342000000000001</v>
      </c>
      <c r="Z24" s="11">
        <v>32.866999999999997</v>
      </c>
      <c r="AA24" s="11">
        <v>42.853999999999999</v>
      </c>
      <c r="AB24" s="11">
        <v>20.206</v>
      </c>
      <c r="AC24" s="11">
        <v>17.181999999999999</v>
      </c>
      <c r="AD24" s="11">
        <v>17.183</v>
      </c>
      <c r="AE24" s="11">
        <v>12.144</v>
      </c>
      <c r="AF24" s="11">
        <v>12.737</v>
      </c>
      <c r="AG24" s="11">
        <v>13.672000000000001</v>
      </c>
      <c r="AH24" s="11">
        <v>19.744</v>
      </c>
      <c r="AI24" s="130"/>
      <c r="AJ24" s="130"/>
      <c r="AK24" s="130"/>
      <c r="AL24" s="130"/>
      <c r="AM24" s="130"/>
      <c r="AN24" s="130"/>
      <c r="AO24" s="130"/>
      <c r="AP24" s="130"/>
      <c r="AQ24" s="130"/>
      <c r="AR24" s="130"/>
      <c r="AS24" s="130"/>
      <c r="AT24" s="130"/>
      <c r="AU24" s="130"/>
      <c r="AV24" s="130"/>
      <c r="AW24" s="130"/>
      <c r="AX24" s="130"/>
      <c r="AY24" s="130"/>
    </row>
    <row r="25" spans="1:51" ht="15" x14ac:dyDescent="0.25">
      <c r="A25" s="183">
        <v>45597</v>
      </c>
      <c r="B25" s="99"/>
      <c r="C25" s="99">
        <v>16</v>
      </c>
      <c r="D25" s="100">
        <v>18</v>
      </c>
      <c r="E25" s="11">
        <v>13.638999999999999</v>
      </c>
      <c r="F25" s="11">
        <v>16.388000000000002</v>
      </c>
      <c r="G25" s="11">
        <v>19.975999999999999</v>
      </c>
      <c r="H25" s="11">
        <v>18.503</v>
      </c>
      <c r="I25" s="11">
        <v>21.085000000000001</v>
      </c>
      <c r="J25" s="11">
        <v>27.617000000000001</v>
      </c>
      <c r="K25" s="11">
        <v>20.140999999999998</v>
      </c>
      <c r="L25" s="11">
        <v>15.122999999999999</v>
      </c>
      <c r="M25" s="11">
        <v>15.015000000000001</v>
      </c>
      <c r="N25" s="11">
        <v>13.728999999999999</v>
      </c>
      <c r="O25" s="11">
        <v>14.711</v>
      </c>
      <c r="P25" s="11">
        <v>12.804</v>
      </c>
      <c r="Q25" s="11">
        <v>25.844999999999999</v>
      </c>
      <c r="R25" s="11">
        <v>25.841000000000001</v>
      </c>
      <c r="S25" s="11">
        <v>30.823</v>
      </c>
      <c r="T25" s="11">
        <v>20.413</v>
      </c>
      <c r="U25" s="11">
        <v>17.669</v>
      </c>
      <c r="V25" s="11">
        <v>16.427</v>
      </c>
      <c r="W25" s="11">
        <v>18.311</v>
      </c>
      <c r="X25" s="11">
        <v>20.695</v>
      </c>
      <c r="Y25" s="11">
        <v>9.8030000000000008</v>
      </c>
      <c r="Z25" s="11">
        <v>20.103999999999999</v>
      </c>
      <c r="AA25" s="11">
        <v>21.439</v>
      </c>
      <c r="AB25" s="11">
        <v>15.968999999999999</v>
      </c>
      <c r="AC25" s="11">
        <v>13.13</v>
      </c>
      <c r="AD25" s="11">
        <v>13.491</v>
      </c>
      <c r="AE25" s="11">
        <v>10.628</v>
      </c>
      <c r="AF25" s="11">
        <v>12.125999999999999</v>
      </c>
      <c r="AG25" s="11">
        <v>14.451000000000001</v>
      </c>
      <c r="AH25" s="11">
        <v>14.705</v>
      </c>
      <c r="AI25" s="130"/>
      <c r="AJ25" s="130"/>
      <c r="AK25" s="130"/>
      <c r="AL25" s="130"/>
      <c r="AM25" s="130"/>
      <c r="AN25" s="130"/>
      <c r="AO25" s="130"/>
      <c r="AP25" s="130"/>
      <c r="AQ25" s="130"/>
      <c r="AR25" s="130"/>
      <c r="AS25" s="130"/>
      <c r="AT25" s="130"/>
      <c r="AU25" s="130"/>
      <c r="AV25" s="130"/>
      <c r="AW25" s="130"/>
      <c r="AX25" s="130"/>
      <c r="AY25" s="130"/>
    </row>
    <row r="26" spans="1:51" ht="15" x14ac:dyDescent="0.25">
      <c r="A26" s="183">
        <v>45627</v>
      </c>
      <c r="B26" s="99"/>
      <c r="C26" s="99">
        <v>15</v>
      </c>
      <c r="D26" s="100">
        <v>15</v>
      </c>
      <c r="E26" s="11">
        <v>12.512</v>
      </c>
      <c r="F26" s="11">
        <v>14.712999999999999</v>
      </c>
      <c r="G26" s="11">
        <v>14.894</v>
      </c>
      <c r="H26" s="11">
        <v>15.941000000000001</v>
      </c>
      <c r="I26" s="11">
        <v>15.971</v>
      </c>
      <c r="J26" s="11">
        <v>18.632000000000001</v>
      </c>
      <c r="K26" s="11">
        <v>16.603999999999999</v>
      </c>
      <c r="L26" s="11">
        <v>13.657</v>
      </c>
      <c r="M26" s="11">
        <v>12.739000000000001</v>
      </c>
      <c r="N26" s="11">
        <v>12.398999999999999</v>
      </c>
      <c r="O26" s="11">
        <v>11.959</v>
      </c>
      <c r="P26" s="11">
        <v>12.18</v>
      </c>
      <c r="Q26" s="11">
        <v>17.829000000000001</v>
      </c>
      <c r="R26" s="11">
        <v>17.831</v>
      </c>
      <c r="S26" s="11">
        <v>18.661999999999999</v>
      </c>
      <c r="T26" s="11">
        <v>16.356000000000002</v>
      </c>
      <c r="U26" s="11">
        <v>15.223000000000001</v>
      </c>
      <c r="V26" s="11">
        <v>13.108000000000001</v>
      </c>
      <c r="W26" s="11">
        <v>14.18</v>
      </c>
      <c r="X26" s="11">
        <v>15.198</v>
      </c>
      <c r="Y26" s="11">
        <v>10.419</v>
      </c>
      <c r="Z26" s="11">
        <v>15.129</v>
      </c>
      <c r="AA26" s="11">
        <v>16.545999999999999</v>
      </c>
      <c r="AB26" s="11">
        <v>13.363</v>
      </c>
      <c r="AC26" s="11">
        <v>12.446</v>
      </c>
      <c r="AD26" s="11">
        <v>12.706</v>
      </c>
      <c r="AE26" s="11">
        <v>9.3919999999999995</v>
      </c>
      <c r="AF26" s="11">
        <v>12.661</v>
      </c>
      <c r="AG26" s="11">
        <v>12.798</v>
      </c>
      <c r="AH26" s="11">
        <v>12.781000000000001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183">
        <v>45658</v>
      </c>
      <c r="B27" s="99"/>
      <c r="C27" s="99">
        <v>13</v>
      </c>
      <c r="D27" s="100">
        <v>13</v>
      </c>
      <c r="E27" s="11">
        <v>11.861000000000001</v>
      </c>
      <c r="F27" s="11">
        <v>13.882999999999999</v>
      </c>
      <c r="G27" s="11">
        <v>13.199</v>
      </c>
      <c r="H27" s="11">
        <v>14.76</v>
      </c>
      <c r="I27" s="11">
        <v>13.477</v>
      </c>
      <c r="J27" s="11">
        <v>15.602</v>
      </c>
      <c r="K27" s="11">
        <v>14.029</v>
      </c>
      <c r="L27" s="11">
        <v>13.461</v>
      </c>
      <c r="M27" s="11">
        <v>11.885999999999999</v>
      </c>
      <c r="N27" s="11">
        <v>12.170999999999999</v>
      </c>
      <c r="O27" s="11">
        <v>10.991</v>
      </c>
      <c r="P27" s="11">
        <v>11.154</v>
      </c>
      <c r="Q27" s="11">
        <v>16.571999999999999</v>
      </c>
      <c r="R27" s="11">
        <v>15.692</v>
      </c>
      <c r="S27" s="11">
        <v>14.445</v>
      </c>
      <c r="T27" s="11">
        <v>13.667</v>
      </c>
      <c r="U27" s="11">
        <v>13.755000000000001</v>
      </c>
      <c r="V27" s="11">
        <v>11.896000000000001</v>
      </c>
      <c r="W27" s="11">
        <v>12.412000000000001</v>
      </c>
      <c r="X27" s="11">
        <v>13.907</v>
      </c>
      <c r="Y27" s="11">
        <v>10.613</v>
      </c>
      <c r="Z27" s="11">
        <v>12.983000000000001</v>
      </c>
      <c r="AA27" s="11">
        <v>14.343</v>
      </c>
      <c r="AB27" s="11">
        <v>11.771000000000001</v>
      </c>
      <c r="AC27" s="11">
        <v>12.303000000000001</v>
      </c>
      <c r="AD27" s="11">
        <v>12.228999999999999</v>
      </c>
      <c r="AE27" s="11">
        <v>9.0890000000000004</v>
      </c>
      <c r="AF27" s="11">
        <v>12.29</v>
      </c>
      <c r="AG27" s="11">
        <v>11.487</v>
      </c>
      <c r="AH27" s="11">
        <v>11.647</v>
      </c>
      <c r="AI27" s="130"/>
      <c r="AJ27" s="130"/>
      <c r="AK27" s="130"/>
      <c r="AL27" s="130"/>
      <c r="AM27" s="130"/>
      <c r="AN27" s="130"/>
      <c r="AO27" s="130"/>
      <c r="AP27" s="130"/>
      <c r="AQ27" s="130"/>
      <c r="AR27" s="130"/>
      <c r="AS27" s="130"/>
      <c r="AT27" s="130"/>
      <c r="AU27" s="130"/>
      <c r="AV27" s="130"/>
      <c r="AW27" s="130"/>
      <c r="AX27" s="130"/>
      <c r="AY27" s="130"/>
    </row>
    <row r="28" spans="1:51" ht="15" x14ac:dyDescent="0.25">
      <c r="A28" s="183">
        <v>45689</v>
      </c>
      <c r="B28" s="99"/>
      <c r="C28" s="99">
        <v>12</v>
      </c>
      <c r="D28" s="100">
        <v>12</v>
      </c>
      <c r="E28" s="11">
        <v>10.602</v>
      </c>
      <c r="F28" s="11">
        <v>11.836</v>
      </c>
      <c r="G28" s="11">
        <v>14.366</v>
      </c>
      <c r="H28" s="11">
        <v>16.213999999999999</v>
      </c>
      <c r="I28" s="11">
        <v>11.385999999999999</v>
      </c>
      <c r="J28" s="11">
        <v>12.932</v>
      </c>
      <c r="K28" s="11">
        <v>13.159000000000001</v>
      </c>
      <c r="L28" s="11">
        <v>12.762</v>
      </c>
      <c r="M28" s="11">
        <v>10.295999999999999</v>
      </c>
      <c r="N28" s="11">
        <v>10.714</v>
      </c>
      <c r="O28" s="11">
        <v>10.087999999999999</v>
      </c>
      <c r="P28" s="11">
        <v>10.314</v>
      </c>
      <c r="Q28" s="11">
        <v>14.617000000000001</v>
      </c>
      <c r="R28" s="11">
        <v>12.863</v>
      </c>
      <c r="S28" s="11">
        <v>13.773</v>
      </c>
      <c r="T28" s="11">
        <v>11.016999999999999</v>
      </c>
      <c r="U28" s="11">
        <v>12.801</v>
      </c>
      <c r="V28" s="11">
        <v>10.08</v>
      </c>
      <c r="W28" s="11">
        <v>10.58</v>
      </c>
      <c r="X28" s="11">
        <v>10.968</v>
      </c>
      <c r="Y28" s="11">
        <v>10.193</v>
      </c>
      <c r="Z28" s="11">
        <v>12.734</v>
      </c>
      <c r="AA28" s="11">
        <v>15.94</v>
      </c>
      <c r="AB28" s="11">
        <v>12.911</v>
      </c>
      <c r="AC28" s="11">
        <v>14.157</v>
      </c>
      <c r="AD28" s="11">
        <v>11.843</v>
      </c>
      <c r="AE28" s="11">
        <v>8.0589999999999993</v>
      </c>
      <c r="AF28" s="11">
        <v>10.999000000000001</v>
      </c>
      <c r="AG28" s="11">
        <v>10.593</v>
      </c>
      <c r="AH28" s="11">
        <v>10.461</v>
      </c>
      <c r="AI28" s="130"/>
      <c r="AJ28" s="130"/>
      <c r="AK28" s="130"/>
      <c r="AL28" s="130"/>
      <c r="AM28" s="130"/>
      <c r="AN28" s="130"/>
      <c r="AO28" s="130"/>
      <c r="AP28" s="130"/>
      <c r="AQ28" s="130"/>
      <c r="AR28" s="130"/>
      <c r="AS28" s="130"/>
      <c r="AT28" s="130"/>
      <c r="AU28" s="130"/>
      <c r="AV28" s="130"/>
      <c r="AW28" s="130"/>
      <c r="AX28" s="130"/>
      <c r="AY28" s="130"/>
    </row>
    <row r="29" spans="1:51" ht="15" x14ac:dyDescent="0.25">
      <c r="A29" s="183">
        <v>45717</v>
      </c>
      <c r="B29" s="99"/>
      <c r="C29" s="99">
        <v>18</v>
      </c>
      <c r="D29" s="100">
        <v>23</v>
      </c>
      <c r="E29" s="11">
        <v>16.774999999999999</v>
      </c>
      <c r="F29" s="11">
        <v>21.911000000000001</v>
      </c>
      <c r="G29" s="11">
        <v>33.694000000000003</v>
      </c>
      <c r="H29" s="11">
        <v>19.742999999999999</v>
      </c>
      <c r="I29" s="11">
        <v>38.779000000000003</v>
      </c>
      <c r="J29" s="11">
        <v>22.084</v>
      </c>
      <c r="K29" s="11">
        <v>20.030999999999999</v>
      </c>
      <c r="L29" s="11">
        <v>17.498000000000001</v>
      </c>
      <c r="M29" s="11">
        <v>18.509</v>
      </c>
      <c r="N29" s="11">
        <v>13.804</v>
      </c>
      <c r="O29" s="11">
        <v>14.647</v>
      </c>
      <c r="P29" s="11">
        <v>31.701000000000001</v>
      </c>
      <c r="Q29" s="11">
        <v>27.481999999999999</v>
      </c>
      <c r="R29" s="11">
        <v>16.766999999999999</v>
      </c>
      <c r="S29" s="11">
        <v>46.816000000000003</v>
      </c>
      <c r="T29" s="11">
        <v>14.536</v>
      </c>
      <c r="U29" s="11">
        <v>22.193999999999999</v>
      </c>
      <c r="V29" s="11">
        <v>11.712</v>
      </c>
      <c r="W29" s="11">
        <v>17.007000000000001</v>
      </c>
      <c r="X29" s="11">
        <v>20.527000000000001</v>
      </c>
      <c r="Y29" s="11">
        <v>13.414</v>
      </c>
      <c r="Z29" s="11">
        <v>17.893999999999998</v>
      </c>
      <c r="AA29" s="11">
        <v>31.428999999999998</v>
      </c>
      <c r="AB29" s="11">
        <v>19.321999999999999</v>
      </c>
      <c r="AC29" s="11">
        <v>39.777000000000001</v>
      </c>
      <c r="AD29" s="11">
        <v>13.855</v>
      </c>
      <c r="AE29" s="11">
        <v>11.85</v>
      </c>
      <c r="AF29" s="11">
        <v>16.905999999999999</v>
      </c>
      <c r="AG29" s="11">
        <v>12.593</v>
      </c>
      <c r="AH29" s="11">
        <v>15.754</v>
      </c>
      <c r="AI29" s="130"/>
      <c r="AJ29" s="130"/>
      <c r="AK29" s="130"/>
      <c r="AL29" s="130"/>
      <c r="AM29" s="130"/>
      <c r="AN29" s="130"/>
      <c r="AO29" s="130"/>
      <c r="AP29" s="130"/>
      <c r="AQ29" s="130"/>
      <c r="AR29" s="130"/>
      <c r="AS29" s="130"/>
      <c r="AT29" s="130"/>
      <c r="AU29" s="130"/>
      <c r="AV29" s="130"/>
      <c r="AW29" s="130"/>
      <c r="AX29" s="130"/>
      <c r="AY29" s="130"/>
    </row>
    <row r="30" spans="1:51" ht="15" x14ac:dyDescent="0.25">
      <c r="A30" s="183">
        <v>45748</v>
      </c>
      <c r="B30" s="99"/>
      <c r="C30" s="99">
        <v>40</v>
      </c>
      <c r="D30" s="100">
        <v>51</v>
      </c>
      <c r="E30" s="11">
        <v>46.978999999999999</v>
      </c>
      <c r="F30" s="11">
        <v>57.351999999999997</v>
      </c>
      <c r="G30" s="11">
        <v>39.215000000000003</v>
      </c>
      <c r="H30" s="11">
        <v>40.289000000000001</v>
      </c>
      <c r="I30" s="11">
        <v>67.893000000000001</v>
      </c>
      <c r="J30" s="11">
        <v>44.154000000000003</v>
      </c>
      <c r="K30" s="11">
        <v>44.337000000000003</v>
      </c>
      <c r="L30" s="11">
        <v>51.423999999999999</v>
      </c>
      <c r="M30" s="11">
        <v>58.645000000000003</v>
      </c>
      <c r="N30" s="11">
        <v>38.191000000000003</v>
      </c>
      <c r="O30" s="11">
        <v>35.927</v>
      </c>
      <c r="P30" s="11">
        <v>89.363</v>
      </c>
      <c r="Q30" s="11">
        <v>78.081000000000003</v>
      </c>
      <c r="R30" s="11">
        <v>52.14</v>
      </c>
      <c r="S30" s="11">
        <v>72.177000000000007</v>
      </c>
      <c r="T30" s="11">
        <v>36.26</v>
      </c>
      <c r="U30" s="11">
        <v>41.988999999999997</v>
      </c>
      <c r="V30" s="11">
        <v>28.533000000000001</v>
      </c>
      <c r="W30" s="11">
        <v>37.844999999999999</v>
      </c>
      <c r="X30" s="11">
        <v>76.927000000000007</v>
      </c>
      <c r="Y30" s="11">
        <v>19.463999999999999</v>
      </c>
      <c r="Z30" s="11">
        <v>47.183999999999997</v>
      </c>
      <c r="AA30" s="11">
        <v>43.780999999999999</v>
      </c>
      <c r="AB30" s="11">
        <v>39.271000000000001</v>
      </c>
      <c r="AC30" s="11">
        <v>78.557000000000002</v>
      </c>
      <c r="AD30" s="11">
        <v>28.994</v>
      </c>
      <c r="AE30" s="11">
        <v>46.34</v>
      </c>
      <c r="AF30" s="11">
        <v>27.443999999999999</v>
      </c>
      <c r="AG30" s="11">
        <v>21.489000000000001</v>
      </c>
      <c r="AH30" s="11">
        <v>59.38</v>
      </c>
      <c r="AI30" s="130"/>
      <c r="AJ30" s="130"/>
      <c r="AK30" s="130"/>
      <c r="AL30" s="130"/>
      <c r="AM30" s="130"/>
      <c r="AN30" s="130"/>
      <c r="AO30" s="130"/>
      <c r="AP30" s="130"/>
      <c r="AQ30" s="130"/>
      <c r="AR30" s="130"/>
      <c r="AS30" s="130"/>
      <c r="AT30" s="130"/>
      <c r="AU30" s="130"/>
      <c r="AV30" s="130"/>
      <c r="AW30" s="130"/>
      <c r="AX30" s="130"/>
      <c r="AY30" s="130"/>
    </row>
    <row r="31" spans="1:51" ht="15" x14ac:dyDescent="0.25">
      <c r="A31" s="183">
        <v>45778</v>
      </c>
      <c r="B31" s="99"/>
      <c r="C31" s="99">
        <v>112</v>
      </c>
      <c r="D31" s="100">
        <v>135</v>
      </c>
      <c r="E31" s="11">
        <v>211.67699999999999</v>
      </c>
      <c r="F31" s="11">
        <v>153.46</v>
      </c>
      <c r="G31" s="11">
        <v>107.07299999999999</v>
      </c>
      <c r="H31" s="11">
        <v>143.137</v>
      </c>
      <c r="I31" s="11">
        <v>198.61</v>
      </c>
      <c r="J31" s="11">
        <v>143.60599999999999</v>
      </c>
      <c r="K31" s="11">
        <v>150.66800000000001</v>
      </c>
      <c r="L31" s="11">
        <v>124.616</v>
      </c>
      <c r="M31" s="11">
        <v>228.94300000000001</v>
      </c>
      <c r="N31" s="11">
        <v>51.423000000000002</v>
      </c>
      <c r="O31" s="11">
        <v>114.74299999999999</v>
      </c>
      <c r="P31" s="11">
        <v>149.61500000000001</v>
      </c>
      <c r="Q31" s="11">
        <v>233.142</v>
      </c>
      <c r="R31" s="11">
        <v>126.205</v>
      </c>
      <c r="S31" s="11">
        <v>151.52000000000001</v>
      </c>
      <c r="T31" s="11">
        <v>182.37700000000001</v>
      </c>
      <c r="U31" s="11">
        <v>209.59899999999999</v>
      </c>
      <c r="V31" s="11">
        <v>83.85</v>
      </c>
      <c r="W31" s="11">
        <v>128.45599999999999</v>
      </c>
      <c r="X31" s="11">
        <v>114.083</v>
      </c>
      <c r="Y31" s="11">
        <v>78.182000000000002</v>
      </c>
      <c r="Z31" s="11">
        <v>110.871</v>
      </c>
      <c r="AA31" s="11">
        <v>94.918000000000006</v>
      </c>
      <c r="AB31" s="11">
        <v>103.822</v>
      </c>
      <c r="AC31" s="11">
        <v>147.45400000000001</v>
      </c>
      <c r="AD31" s="11">
        <v>72.790999999999997</v>
      </c>
      <c r="AE31" s="11">
        <v>129.607</v>
      </c>
      <c r="AF31" s="11">
        <v>118.557</v>
      </c>
      <c r="AG31" s="11">
        <v>74.236999999999995</v>
      </c>
      <c r="AH31" s="11">
        <v>160.71799999999999</v>
      </c>
      <c r="AI31" s="130"/>
      <c r="AJ31" s="130"/>
      <c r="AK31" s="130"/>
      <c r="AL31" s="130"/>
      <c r="AM31" s="130"/>
      <c r="AN31" s="130"/>
      <c r="AO31" s="130"/>
      <c r="AP31" s="130"/>
      <c r="AQ31" s="130"/>
      <c r="AR31" s="130"/>
      <c r="AS31" s="130"/>
      <c r="AT31" s="130"/>
      <c r="AU31" s="130"/>
      <c r="AV31" s="130"/>
      <c r="AW31" s="130"/>
      <c r="AX31" s="130"/>
      <c r="AY31" s="130"/>
    </row>
    <row r="32" spans="1:51" ht="15" x14ac:dyDescent="0.25">
      <c r="A32" s="183">
        <v>45809</v>
      </c>
      <c r="B32" s="99"/>
      <c r="C32" s="99">
        <v>99</v>
      </c>
      <c r="D32" s="100">
        <v>144</v>
      </c>
      <c r="E32" s="11">
        <v>229.86799999999999</v>
      </c>
      <c r="F32" s="11">
        <v>148.964</v>
      </c>
      <c r="G32" s="11">
        <v>263.03500000000003</v>
      </c>
      <c r="H32" s="11">
        <v>98.275999999999996</v>
      </c>
      <c r="I32" s="11">
        <v>257.38299999999998</v>
      </c>
      <c r="J32" s="11">
        <v>126.907</v>
      </c>
      <c r="K32" s="11">
        <v>217.078</v>
      </c>
      <c r="L32" s="11">
        <v>74.611999999999995</v>
      </c>
      <c r="M32" s="11">
        <v>128.131</v>
      </c>
      <c r="N32" s="11">
        <v>30.335000000000001</v>
      </c>
      <c r="O32" s="11">
        <v>86.031999999999996</v>
      </c>
      <c r="P32" s="11">
        <v>96.436999999999998</v>
      </c>
      <c r="Q32" s="11">
        <v>213.001</v>
      </c>
      <c r="R32" s="11">
        <v>83.641999999999996</v>
      </c>
      <c r="S32" s="11">
        <v>118.268</v>
      </c>
      <c r="T32" s="11">
        <v>212.934</v>
      </c>
      <c r="U32" s="11">
        <v>116.566</v>
      </c>
      <c r="V32" s="11">
        <v>145.04</v>
      </c>
      <c r="W32" s="11">
        <v>218.97</v>
      </c>
      <c r="X32" s="11">
        <v>49.148000000000003</v>
      </c>
      <c r="Y32" s="11">
        <v>62.290999999999997</v>
      </c>
      <c r="Z32" s="11">
        <v>151.917</v>
      </c>
      <c r="AA32" s="11">
        <v>183.28299999999999</v>
      </c>
      <c r="AB32" s="11">
        <v>167.923</v>
      </c>
      <c r="AC32" s="11">
        <v>167.71799999999999</v>
      </c>
      <c r="AD32" s="11">
        <v>30.898</v>
      </c>
      <c r="AE32" s="11">
        <v>260.53800000000001</v>
      </c>
      <c r="AF32" s="11">
        <v>89.328999999999994</v>
      </c>
      <c r="AG32" s="11">
        <v>150.78</v>
      </c>
      <c r="AH32" s="11">
        <v>112.05200000000001</v>
      </c>
      <c r="AI32" s="130"/>
      <c r="AJ32" s="130"/>
      <c r="AK32" s="130"/>
      <c r="AL32" s="130"/>
      <c r="AM32" s="130"/>
      <c r="AN32" s="130"/>
      <c r="AO32" s="130"/>
      <c r="AP32" s="130"/>
      <c r="AQ32" s="130"/>
      <c r="AR32" s="130"/>
      <c r="AS32" s="130"/>
      <c r="AT32" s="130"/>
      <c r="AU32" s="130"/>
      <c r="AV32" s="130"/>
      <c r="AW32" s="130"/>
      <c r="AX32" s="130"/>
      <c r="AY32" s="130"/>
    </row>
    <row r="33" spans="1:51" ht="15" x14ac:dyDescent="0.25">
      <c r="A33" s="183">
        <v>45839</v>
      </c>
      <c r="B33" s="99"/>
      <c r="C33" s="99">
        <v>30</v>
      </c>
      <c r="D33" s="100">
        <v>51</v>
      </c>
      <c r="E33" s="11">
        <v>87.552999999999997</v>
      </c>
      <c r="F33" s="11">
        <v>39.283999999999999</v>
      </c>
      <c r="G33" s="11">
        <v>205.48500000000001</v>
      </c>
      <c r="H33" s="11">
        <v>40.485999999999997</v>
      </c>
      <c r="I33" s="11">
        <v>92.176000000000002</v>
      </c>
      <c r="J33" s="11">
        <v>74.212999999999994</v>
      </c>
      <c r="K33" s="11">
        <v>142.88499999999999</v>
      </c>
      <c r="L33" s="11">
        <v>24.021000000000001</v>
      </c>
      <c r="M33" s="11">
        <v>53.25</v>
      </c>
      <c r="N33" s="11">
        <v>13.180999999999999</v>
      </c>
      <c r="O33" s="11">
        <v>27.443000000000001</v>
      </c>
      <c r="P33" s="11">
        <v>36.960999999999999</v>
      </c>
      <c r="Q33" s="11">
        <v>84.191000000000003</v>
      </c>
      <c r="R33" s="11">
        <v>48.783000000000001</v>
      </c>
      <c r="S33" s="11">
        <v>47.076999999999998</v>
      </c>
      <c r="T33" s="11">
        <v>81.998999999999995</v>
      </c>
      <c r="U33" s="11">
        <v>48.430999999999997</v>
      </c>
      <c r="V33" s="11">
        <v>42.393000000000001</v>
      </c>
      <c r="W33" s="11">
        <v>86.007000000000005</v>
      </c>
      <c r="X33" s="11">
        <v>20.163</v>
      </c>
      <c r="Y33" s="11">
        <v>26.076000000000001</v>
      </c>
      <c r="Z33" s="11">
        <v>48.331000000000003</v>
      </c>
      <c r="AA33" s="11">
        <v>59.28</v>
      </c>
      <c r="AB33" s="11">
        <v>49.616</v>
      </c>
      <c r="AC33" s="11">
        <v>53.683999999999997</v>
      </c>
      <c r="AD33" s="11">
        <v>13.707000000000001</v>
      </c>
      <c r="AE33" s="11">
        <v>112.33</v>
      </c>
      <c r="AF33" s="11">
        <v>31.521000000000001</v>
      </c>
      <c r="AG33" s="11">
        <v>93.411000000000001</v>
      </c>
      <c r="AH33" s="11">
        <v>62.924999999999997</v>
      </c>
      <c r="AI33" s="130"/>
      <c r="AJ33" s="130"/>
      <c r="AK33" s="130"/>
      <c r="AL33" s="130"/>
      <c r="AM33" s="130"/>
      <c r="AN33" s="130"/>
      <c r="AO33" s="130"/>
      <c r="AP33" s="130"/>
      <c r="AQ33" s="130"/>
      <c r="AR33" s="130"/>
      <c r="AS33" s="130"/>
      <c r="AT33" s="130"/>
      <c r="AU33" s="130"/>
      <c r="AV33" s="130"/>
      <c r="AW33" s="130"/>
      <c r="AX33" s="130"/>
      <c r="AY33" s="130"/>
    </row>
    <row r="34" spans="1:51" ht="15" x14ac:dyDescent="0.25">
      <c r="A34" s="183">
        <v>45870</v>
      </c>
      <c r="B34" s="99"/>
      <c r="C34" s="99">
        <v>22</v>
      </c>
      <c r="D34" s="100">
        <v>29</v>
      </c>
      <c r="E34" s="11">
        <v>38.113999999999997</v>
      </c>
      <c r="F34" s="11">
        <v>19.536999999999999</v>
      </c>
      <c r="G34" s="11">
        <v>70.474999999999994</v>
      </c>
      <c r="H34" s="11">
        <v>19.318000000000001</v>
      </c>
      <c r="I34" s="11">
        <v>72.558999999999997</v>
      </c>
      <c r="J34" s="11">
        <v>30.169</v>
      </c>
      <c r="K34" s="11">
        <v>89.826999999999998</v>
      </c>
      <c r="L34" s="11">
        <v>16.271000000000001</v>
      </c>
      <c r="M34" s="11">
        <v>36.47</v>
      </c>
      <c r="N34" s="11">
        <v>9.9130000000000003</v>
      </c>
      <c r="O34" s="11">
        <v>19.577000000000002</v>
      </c>
      <c r="P34" s="11">
        <v>18.670000000000002</v>
      </c>
      <c r="Q34" s="11">
        <v>40.691000000000003</v>
      </c>
      <c r="R34" s="11">
        <v>34.823</v>
      </c>
      <c r="S34" s="11">
        <v>39.679000000000002</v>
      </c>
      <c r="T34" s="11">
        <v>32.058999999999997</v>
      </c>
      <c r="U34" s="11">
        <v>21.294</v>
      </c>
      <c r="V34" s="11">
        <v>35.381</v>
      </c>
      <c r="W34" s="11">
        <v>28.381</v>
      </c>
      <c r="X34" s="11">
        <v>13.817</v>
      </c>
      <c r="Y34" s="11">
        <v>27.178000000000001</v>
      </c>
      <c r="Z34" s="11">
        <v>31.172999999999998</v>
      </c>
      <c r="AA34" s="11">
        <v>25.001999999999999</v>
      </c>
      <c r="AB34" s="11">
        <v>33.703000000000003</v>
      </c>
      <c r="AC34" s="11">
        <v>31.327000000000002</v>
      </c>
      <c r="AD34" s="11">
        <v>9.2249999999999996</v>
      </c>
      <c r="AE34" s="11">
        <v>33.97</v>
      </c>
      <c r="AF34" s="11">
        <v>17.106999999999999</v>
      </c>
      <c r="AG34" s="11">
        <v>36.225999999999999</v>
      </c>
      <c r="AH34" s="11">
        <v>37.289000000000001</v>
      </c>
      <c r="AI34" s="130"/>
      <c r="AJ34" s="130"/>
      <c r="AK34" s="130"/>
      <c r="AL34" s="130"/>
      <c r="AM34" s="130"/>
      <c r="AN34" s="130"/>
      <c r="AO34" s="130"/>
      <c r="AP34" s="130"/>
      <c r="AQ34" s="130"/>
      <c r="AR34" s="130"/>
      <c r="AS34" s="130"/>
      <c r="AT34" s="130"/>
      <c r="AU34" s="130"/>
      <c r="AV34" s="130"/>
      <c r="AW34" s="130"/>
      <c r="AX34" s="130"/>
      <c r="AY34" s="130"/>
    </row>
    <row r="35" spans="1:51" ht="15" x14ac:dyDescent="0.25">
      <c r="A35" s="183">
        <v>45901</v>
      </c>
      <c r="B35" s="99"/>
      <c r="C35" s="99">
        <v>19</v>
      </c>
      <c r="D35" s="100">
        <v>26</v>
      </c>
      <c r="E35" s="11">
        <v>32.146999999999998</v>
      </c>
      <c r="F35" s="11">
        <v>30.57</v>
      </c>
      <c r="G35" s="11">
        <v>36.789000000000001</v>
      </c>
      <c r="H35" s="11">
        <v>21.768999999999998</v>
      </c>
      <c r="I35" s="11">
        <v>62.732999999999997</v>
      </c>
      <c r="J35" s="11">
        <v>24.423999999999999</v>
      </c>
      <c r="K35" s="11">
        <v>44.954999999999998</v>
      </c>
      <c r="L35" s="11">
        <v>15.682</v>
      </c>
      <c r="M35" s="11">
        <v>19.099</v>
      </c>
      <c r="N35" s="11">
        <v>22.718</v>
      </c>
      <c r="O35" s="11">
        <v>34.063000000000002</v>
      </c>
      <c r="P35" s="11">
        <v>40.862000000000002</v>
      </c>
      <c r="Q35" s="11">
        <v>23.545999999999999</v>
      </c>
      <c r="R35" s="11">
        <v>32.991999999999997</v>
      </c>
      <c r="S35" s="11">
        <v>36.378999999999998</v>
      </c>
      <c r="T35" s="11">
        <v>37.203000000000003</v>
      </c>
      <c r="U35" s="11">
        <v>15.305</v>
      </c>
      <c r="V35" s="11">
        <v>18.876000000000001</v>
      </c>
      <c r="W35" s="11">
        <v>20.318000000000001</v>
      </c>
      <c r="X35" s="11">
        <v>11.276</v>
      </c>
      <c r="Y35" s="11">
        <v>45.485999999999997</v>
      </c>
      <c r="Z35" s="11">
        <v>37.768999999999998</v>
      </c>
      <c r="AA35" s="11">
        <v>16.704000000000001</v>
      </c>
      <c r="AB35" s="11">
        <v>23.484000000000002</v>
      </c>
      <c r="AC35" s="11">
        <v>18.327999999999999</v>
      </c>
      <c r="AD35" s="11">
        <v>9.5310000000000006</v>
      </c>
      <c r="AE35" s="11">
        <v>17.626999999999999</v>
      </c>
      <c r="AF35" s="11">
        <v>12.752000000000001</v>
      </c>
      <c r="AG35" s="11">
        <v>44.375</v>
      </c>
      <c r="AH35" s="11">
        <v>25.114000000000001</v>
      </c>
      <c r="AI35" s="130"/>
      <c r="AJ35" s="130"/>
      <c r="AK35" s="130"/>
      <c r="AL35" s="130"/>
      <c r="AM35" s="130"/>
      <c r="AN35" s="130"/>
      <c r="AO35" s="130"/>
      <c r="AP35" s="130"/>
      <c r="AQ35" s="130"/>
      <c r="AR35" s="130"/>
      <c r="AS35" s="130"/>
      <c r="AT35" s="130"/>
      <c r="AU35" s="130"/>
      <c r="AV35" s="130"/>
      <c r="AW35" s="130"/>
      <c r="AX35" s="130"/>
      <c r="AY35" s="130"/>
    </row>
    <row r="36" spans="1:51" ht="15" x14ac:dyDescent="0.25">
      <c r="A36" s="183">
        <v>45931</v>
      </c>
      <c r="B36" s="99"/>
      <c r="C36" s="99">
        <v>19</v>
      </c>
      <c r="D36" s="100">
        <v>23</v>
      </c>
      <c r="E36" s="95">
        <v>21.728000000000002</v>
      </c>
      <c r="F36" s="95">
        <v>27.077000000000002</v>
      </c>
      <c r="G36" s="95">
        <v>27.120999999999999</v>
      </c>
      <c r="H36" s="95">
        <v>38.648000000000003</v>
      </c>
      <c r="I36" s="95">
        <v>51.470999999999997</v>
      </c>
      <c r="J36" s="95">
        <v>24.039000000000001</v>
      </c>
      <c r="K36" s="95">
        <v>21.408000000000001</v>
      </c>
      <c r="L36" s="95">
        <v>18.678999999999998</v>
      </c>
      <c r="M36" s="95">
        <v>15.252000000000001</v>
      </c>
      <c r="N36" s="95">
        <v>24.853000000000002</v>
      </c>
      <c r="O36" s="95">
        <v>17.79</v>
      </c>
      <c r="P36" s="95">
        <v>42.088000000000001</v>
      </c>
      <c r="Q36" s="95">
        <v>40.968000000000004</v>
      </c>
      <c r="R36" s="95">
        <v>82.37</v>
      </c>
      <c r="S36" s="95">
        <v>33.447000000000003</v>
      </c>
      <c r="T36" s="95">
        <v>22.527999999999999</v>
      </c>
      <c r="U36" s="95">
        <v>16.988</v>
      </c>
      <c r="V36" s="95">
        <v>21.744</v>
      </c>
      <c r="W36" s="95">
        <v>29.251999999999999</v>
      </c>
      <c r="X36" s="95">
        <v>10.132999999999999</v>
      </c>
      <c r="Y36" s="95">
        <v>32.457000000000001</v>
      </c>
      <c r="Z36" s="95">
        <v>44.298999999999999</v>
      </c>
      <c r="AA36" s="95">
        <v>20.039000000000001</v>
      </c>
      <c r="AB36" s="95">
        <v>16.927</v>
      </c>
      <c r="AC36" s="95">
        <v>17.199000000000002</v>
      </c>
      <c r="AD36" s="95">
        <v>12.234</v>
      </c>
      <c r="AE36" s="95">
        <v>12.526</v>
      </c>
      <c r="AF36" s="95">
        <v>13.256</v>
      </c>
      <c r="AG36" s="95">
        <v>19.864000000000001</v>
      </c>
      <c r="AH36" s="95">
        <v>15.965</v>
      </c>
      <c r="AI36" s="130"/>
      <c r="AJ36" s="130"/>
      <c r="AK36" s="130"/>
      <c r="AL36" s="130"/>
      <c r="AM36" s="130"/>
      <c r="AN36" s="130"/>
      <c r="AO36" s="130"/>
      <c r="AP36" s="130"/>
      <c r="AQ36" s="130"/>
      <c r="AR36" s="130"/>
      <c r="AS36" s="130"/>
      <c r="AT36" s="130"/>
      <c r="AU36" s="130"/>
      <c r="AV36" s="130"/>
      <c r="AW36" s="130"/>
      <c r="AX36" s="130"/>
      <c r="AY36" s="130"/>
    </row>
    <row r="37" spans="1:51" ht="15" x14ac:dyDescent="0.25">
      <c r="A37" s="183">
        <v>45962</v>
      </c>
      <c r="B37" s="99"/>
      <c r="C37" s="99">
        <v>16</v>
      </c>
      <c r="D37" s="100">
        <v>18</v>
      </c>
      <c r="E37" s="95">
        <v>16.335999999999999</v>
      </c>
      <c r="F37" s="95">
        <v>20.550999999999998</v>
      </c>
      <c r="G37" s="95">
        <v>18.347000000000001</v>
      </c>
      <c r="H37" s="95">
        <v>21.17</v>
      </c>
      <c r="I37" s="95">
        <v>27.533999999999999</v>
      </c>
      <c r="J37" s="95">
        <v>21.059000000000001</v>
      </c>
      <c r="K37" s="95">
        <v>14.986000000000001</v>
      </c>
      <c r="L37" s="95">
        <v>14.877000000000001</v>
      </c>
      <c r="M37" s="95">
        <v>13.362</v>
      </c>
      <c r="N37" s="95">
        <v>14.9</v>
      </c>
      <c r="O37" s="95">
        <v>12.67</v>
      </c>
      <c r="P37" s="95">
        <v>25.428000000000001</v>
      </c>
      <c r="Q37" s="95">
        <v>25.803999999999998</v>
      </c>
      <c r="R37" s="95">
        <v>31.998000000000001</v>
      </c>
      <c r="S37" s="95">
        <v>20.074000000000002</v>
      </c>
      <c r="T37" s="95">
        <v>17.599</v>
      </c>
      <c r="U37" s="95">
        <v>16.741</v>
      </c>
      <c r="V37" s="95">
        <v>18.637</v>
      </c>
      <c r="W37" s="95">
        <v>20.568000000000001</v>
      </c>
      <c r="X37" s="95">
        <v>9.6120000000000001</v>
      </c>
      <c r="Y37" s="95">
        <v>19.777999999999999</v>
      </c>
      <c r="Z37" s="95">
        <v>21.626999999999999</v>
      </c>
      <c r="AA37" s="95">
        <v>15.831</v>
      </c>
      <c r="AB37" s="95">
        <v>12.894</v>
      </c>
      <c r="AC37" s="95">
        <v>13.505000000000001</v>
      </c>
      <c r="AD37" s="95">
        <v>11.03</v>
      </c>
      <c r="AE37" s="95">
        <v>11.929</v>
      </c>
      <c r="AF37" s="95">
        <v>14.061</v>
      </c>
      <c r="AG37" s="95">
        <v>14.82</v>
      </c>
      <c r="AH37" s="95">
        <v>13.316000000000001</v>
      </c>
      <c r="AI37" s="130"/>
      <c r="AJ37" s="130"/>
      <c r="AK37" s="130"/>
      <c r="AL37" s="130"/>
      <c r="AM37" s="130"/>
      <c r="AN37" s="130"/>
      <c r="AO37" s="130"/>
      <c r="AP37" s="130"/>
      <c r="AQ37" s="130"/>
      <c r="AR37" s="130"/>
      <c r="AS37" s="130"/>
      <c r="AT37" s="130"/>
      <c r="AU37" s="130"/>
      <c r="AV37" s="130"/>
      <c r="AW37" s="130"/>
      <c r="AX37" s="130"/>
      <c r="AY37" s="130"/>
    </row>
    <row r="38" spans="1:51" ht="15" x14ac:dyDescent="0.25">
      <c r="A38" s="183">
        <v>45992</v>
      </c>
      <c r="B38" s="99"/>
      <c r="C38" s="99">
        <v>15</v>
      </c>
      <c r="D38" s="100">
        <v>15</v>
      </c>
      <c r="E38" s="95">
        <v>14.66</v>
      </c>
      <c r="F38" s="95">
        <v>15.153</v>
      </c>
      <c r="G38" s="95">
        <v>15.794</v>
      </c>
      <c r="H38" s="95">
        <v>16.038</v>
      </c>
      <c r="I38" s="95">
        <v>18.553999999999998</v>
      </c>
      <c r="J38" s="95">
        <v>17.311</v>
      </c>
      <c r="K38" s="95">
        <v>13.523999999999999</v>
      </c>
      <c r="L38" s="95">
        <v>12.617000000000001</v>
      </c>
      <c r="M38" s="95">
        <v>12.044</v>
      </c>
      <c r="N38" s="95">
        <v>12.047000000000001</v>
      </c>
      <c r="O38" s="95">
        <v>12.045999999999999</v>
      </c>
      <c r="P38" s="95">
        <v>17.436</v>
      </c>
      <c r="Q38" s="95">
        <v>17.795000000000002</v>
      </c>
      <c r="R38" s="95">
        <v>19.292000000000002</v>
      </c>
      <c r="S38" s="95">
        <v>15.935</v>
      </c>
      <c r="T38" s="95">
        <v>15.153</v>
      </c>
      <c r="U38" s="95">
        <v>13.414</v>
      </c>
      <c r="V38" s="95">
        <v>14.217000000000001</v>
      </c>
      <c r="W38" s="95">
        <v>15.081</v>
      </c>
      <c r="X38" s="95">
        <v>10.231999999999999</v>
      </c>
      <c r="Y38" s="95">
        <v>14.836</v>
      </c>
      <c r="Z38" s="95">
        <v>16.562999999999999</v>
      </c>
      <c r="AA38" s="95">
        <v>13.228999999999999</v>
      </c>
      <c r="AB38" s="95">
        <v>12.212</v>
      </c>
      <c r="AC38" s="95">
        <v>12.718999999999999</v>
      </c>
      <c r="AD38" s="95">
        <v>9.6470000000000002</v>
      </c>
      <c r="AE38" s="95">
        <v>12.462</v>
      </c>
      <c r="AF38" s="95">
        <v>12.422000000000001</v>
      </c>
      <c r="AG38" s="95">
        <v>12.9</v>
      </c>
      <c r="AH38" s="95">
        <v>12.207000000000001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183">
        <v>46023</v>
      </c>
      <c r="B39" s="99"/>
      <c r="C39" s="99">
        <v>13</v>
      </c>
      <c r="D39" s="100">
        <v>13</v>
      </c>
      <c r="E39" s="95">
        <v>13.83</v>
      </c>
      <c r="F39" s="95">
        <v>13.388999999999999</v>
      </c>
      <c r="G39" s="95">
        <v>14.613</v>
      </c>
      <c r="H39" s="95">
        <v>13.532999999999999</v>
      </c>
      <c r="I39" s="95">
        <v>15.528</v>
      </c>
      <c r="J39" s="95">
        <v>14.497999999999999</v>
      </c>
      <c r="K39" s="95">
        <v>13.327999999999999</v>
      </c>
      <c r="L39" s="95">
        <v>11.776</v>
      </c>
      <c r="M39" s="95">
        <v>11.821</v>
      </c>
      <c r="N39" s="95">
        <v>10.955</v>
      </c>
      <c r="O39" s="95">
        <v>11.032999999999999</v>
      </c>
      <c r="P39" s="95">
        <v>16.122</v>
      </c>
      <c r="Q39" s="95">
        <v>15.651999999999999</v>
      </c>
      <c r="R39" s="95">
        <v>14.944000000000001</v>
      </c>
      <c r="S39" s="95">
        <v>13.339</v>
      </c>
      <c r="T39" s="95">
        <v>13.686999999999999</v>
      </c>
      <c r="U39" s="95">
        <v>12.183999999999999</v>
      </c>
      <c r="V39" s="95">
        <v>12.44</v>
      </c>
      <c r="W39" s="95">
        <v>13.792</v>
      </c>
      <c r="X39" s="95">
        <v>10.428000000000001</v>
      </c>
      <c r="Y39" s="95">
        <v>12.718999999999999</v>
      </c>
      <c r="Z39" s="95">
        <v>14.176</v>
      </c>
      <c r="AA39" s="95">
        <v>11.654999999999999</v>
      </c>
      <c r="AB39" s="95">
        <v>12.073</v>
      </c>
      <c r="AC39" s="95">
        <v>12.242000000000001</v>
      </c>
      <c r="AD39" s="95">
        <v>9.3209999999999997</v>
      </c>
      <c r="AE39" s="95">
        <v>12.106</v>
      </c>
      <c r="AF39" s="95">
        <v>11.146000000000001</v>
      </c>
      <c r="AG39" s="95">
        <v>11.755000000000001</v>
      </c>
      <c r="AH39" s="95">
        <v>11.545</v>
      </c>
      <c r="AI39" s="130"/>
      <c r="AJ39" s="130"/>
      <c r="AK39" s="130"/>
      <c r="AL39" s="130"/>
      <c r="AM39" s="130"/>
      <c r="AN39" s="130"/>
      <c r="AO39" s="130"/>
      <c r="AP39" s="130"/>
      <c r="AQ39" s="130"/>
      <c r="AR39" s="130"/>
      <c r="AS39" s="130"/>
      <c r="AT39" s="130"/>
      <c r="AU39" s="130"/>
      <c r="AV39" s="130"/>
      <c r="AW39" s="130"/>
      <c r="AX39" s="130"/>
      <c r="AY39" s="130"/>
    </row>
    <row r="40" spans="1:51" ht="15" x14ac:dyDescent="0.25">
      <c r="A40" s="183">
        <v>46054</v>
      </c>
      <c r="B40" s="99"/>
      <c r="C40" s="99">
        <v>12</v>
      </c>
      <c r="D40" s="100">
        <v>12</v>
      </c>
      <c r="E40" s="95">
        <v>11.792999999999999</v>
      </c>
      <c r="F40" s="95">
        <v>14.396000000000001</v>
      </c>
      <c r="G40" s="95">
        <v>15.989000000000001</v>
      </c>
      <c r="H40" s="95">
        <v>11.436</v>
      </c>
      <c r="I40" s="95">
        <v>12.868</v>
      </c>
      <c r="J40" s="95">
        <v>13.54</v>
      </c>
      <c r="K40" s="95">
        <v>12.617000000000001</v>
      </c>
      <c r="L40" s="95">
        <v>10.196999999999999</v>
      </c>
      <c r="M40" s="95">
        <v>10.407999999999999</v>
      </c>
      <c r="N40" s="95">
        <v>10.093</v>
      </c>
      <c r="O40" s="95">
        <v>10.221</v>
      </c>
      <c r="P40" s="95">
        <v>14.215</v>
      </c>
      <c r="Q40" s="95">
        <v>12.827</v>
      </c>
      <c r="R40" s="95">
        <v>14.243</v>
      </c>
      <c r="S40" s="95">
        <v>10.752000000000001</v>
      </c>
      <c r="T40" s="95">
        <v>12.727</v>
      </c>
      <c r="U40" s="95">
        <v>10.326000000000001</v>
      </c>
      <c r="V40" s="95">
        <v>10.564</v>
      </c>
      <c r="W40" s="95">
        <v>10.875999999999999</v>
      </c>
      <c r="X40" s="95">
        <v>10.025</v>
      </c>
      <c r="Y40" s="95">
        <v>12.465999999999999</v>
      </c>
      <c r="Z40" s="95">
        <v>15.849</v>
      </c>
      <c r="AA40" s="95">
        <v>12.765000000000001</v>
      </c>
      <c r="AB40" s="95">
        <v>13.849</v>
      </c>
      <c r="AC40" s="95">
        <v>11.855</v>
      </c>
      <c r="AD40" s="95">
        <v>8.2449999999999992</v>
      </c>
      <c r="AE40" s="95">
        <v>10.837</v>
      </c>
      <c r="AF40" s="95">
        <v>10.266999999999999</v>
      </c>
      <c r="AG40" s="95">
        <v>10.564</v>
      </c>
      <c r="AH40" s="95">
        <v>10.308</v>
      </c>
      <c r="AI40" s="130"/>
      <c r="AJ40" s="130"/>
      <c r="AK40" s="130"/>
      <c r="AL40" s="130"/>
      <c r="AM40" s="130"/>
      <c r="AN40" s="130"/>
      <c r="AO40" s="130"/>
      <c r="AP40" s="130"/>
      <c r="AQ40" s="130"/>
      <c r="AR40" s="130"/>
      <c r="AS40" s="130"/>
      <c r="AT40" s="130"/>
      <c r="AU40" s="130"/>
      <c r="AV40" s="130"/>
      <c r="AW40" s="130"/>
      <c r="AX40" s="130"/>
      <c r="AY40" s="130"/>
    </row>
    <row r="41" spans="1:51" ht="15" x14ac:dyDescent="0.25">
      <c r="A41" s="183">
        <v>46082</v>
      </c>
      <c r="B41" s="99"/>
      <c r="C41" s="99">
        <v>18</v>
      </c>
      <c r="D41" s="100">
        <v>23</v>
      </c>
      <c r="E41" s="95">
        <v>21.805</v>
      </c>
      <c r="F41" s="95">
        <v>34.228999999999999</v>
      </c>
      <c r="G41" s="95">
        <v>19.492000000000001</v>
      </c>
      <c r="H41" s="95">
        <v>38.930999999999997</v>
      </c>
      <c r="I41" s="95">
        <v>21.954999999999998</v>
      </c>
      <c r="J41" s="95">
        <v>20.097000000000001</v>
      </c>
      <c r="K41" s="95">
        <v>17.266999999999999</v>
      </c>
      <c r="L41" s="95">
        <v>18.317</v>
      </c>
      <c r="M41" s="95">
        <v>13.391999999999999</v>
      </c>
      <c r="N41" s="95">
        <v>14.507</v>
      </c>
      <c r="O41" s="95">
        <v>31.446000000000002</v>
      </c>
      <c r="P41" s="95">
        <v>26.853999999999999</v>
      </c>
      <c r="Q41" s="95">
        <v>16.718</v>
      </c>
      <c r="R41" s="95">
        <v>47.351999999999997</v>
      </c>
      <c r="S41" s="95">
        <v>14.076000000000001</v>
      </c>
      <c r="T41" s="95">
        <v>22.062999999999999</v>
      </c>
      <c r="U41" s="95">
        <v>12.007999999999999</v>
      </c>
      <c r="V41" s="95">
        <v>16.709</v>
      </c>
      <c r="W41" s="95">
        <v>20.32</v>
      </c>
      <c r="X41" s="95">
        <v>13.176</v>
      </c>
      <c r="Y41" s="95">
        <v>17.568000000000001</v>
      </c>
      <c r="Z41" s="95">
        <v>29.620999999999999</v>
      </c>
      <c r="AA41" s="95">
        <v>19.120999999999999</v>
      </c>
      <c r="AB41" s="95">
        <v>39.07</v>
      </c>
      <c r="AC41" s="95">
        <v>13.868</v>
      </c>
      <c r="AD41" s="95">
        <v>11.992000000000001</v>
      </c>
      <c r="AE41" s="95">
        <v>16.591999999999999</v>
      </c>
      <c r="AF41" s="95">
        <v>12.114000000000001</v>
      </c>
      <c r="AG41" s="95">
        <v>16.015999999999998</v>
      </c>
      <c r="AH41" s="95">
        <v>15.839</v>
      </c>
      <c r="AI41" s="130"/>
      <c r="AJ41" s="130"/>
      <c r="AK41" s="130"/>
      <c r="AL41" s="130"/>
      <c r="AM41" s="130"/>
      <c r="AN41" s="130"/>
      <c r="AO41" s="130"/>
      <c r="AP41" s="130"/>
      <c r="AQ41" s="130"/>
      <c r="AR41" s="130"/>
      <c r="AS41" s="130"/>
      <c r="AT41" s="130"/>
      <c r="AU41" s="130"/>
      <c r="AV41" s="130"/>
      <c r="AW41" s="130"/>
      <c r="AX41" s="130"/>
      <c r="AY41" s="130"/>
    </row>
    <row r="42" spans="1:51" ht="15" x14ac:dyDescent="0.25">
      <c r="A42" s="183">
        <v>46113</v>
      </c>
      <c r="B42" s="99"/>
      <c r="C42" s="99">
        <v>40</v>
      </c>
      <c r="D42" s="100">
        <v>51</v>
      </c>
      <c r="E42" s="95">
        <v>57.24</v>
      </c>
      <c r="F42" s="95">
        <v>38.369999999999997</v>
      </c>
      <c r="G42" s="95">
        <v>40.081000000000003</v>
      </c>
      <c r="H42" s="95">
        <v>68.033000000000001</v>
      </c>
      <c r="I42" s="95">
        <v>43.997</v>
      </c>
      <c r="J42" s="95">
        <v>42.335999999999999</v>
      </c>
      <c r="K42" s="95">
        <v>51.206000000000003</v>
      </c>
      <c r="L42" s="95">
        <v>58.406999999999996</v>
      </c>
      <c r="M42" s="95">
        <v>37.798999999999999</v>
      </c>
      <c r="N42" s="95">
        <v>34.515999999999998</v>
      </c>
      <c r="O42" s="95">
        <v>88.677999999999997</v>
      </c>
      <c r="P42" s="95">
        <v>76.837999999999994</v>
      </c>
      <c r="Q42" s="95">
        <v>52.067999999999998</v>
      </c>
      <c r="R42" s="95">
        <v>69.489000000000004</v>
      </c>
      <c r="S42" s="95">
        <v>35.378</v>
      </c>
      <c r="T42" s="95">
        <v>41.872999999999998</v>
      </c>
      <c r="U42" s="95">
        <v>29.169</v>
      </c>
      <c r="V42" s="95">
        <v>37.097000000000001</v>
      </c>
      <c r="W42" s="95">
        <v>76.653999999999996</v>
      </c>
      <c r="X42" s="95">
        <v>19.25</v>
      </c>
      <c r="Y42" s="95">
        <v>46.713999999999999</v>
      </c>
      <c r="Z42" s="95">
        <v>44.234000000000002</v>
      </c>
      <c r="AA42" s="95">
        <v>39.093000000000004</v>
      </c>
      <c r="AB42" s="95">
        <v>78.039000000000001</v>
      </c>
      <c r="AC42" s="95">
        <v>29.006</v>
      </c>
      <c r="AD42" s="95">
        <v>43.436999999999998</v>
      </c>
      <c r="AE42" s="95">
        <v>27.085000000000001</v>
      </c>
      <c r="AF42" s="95">
        <v>20.823</v>
      </c>
      <c r="AG42" s="95">
        <v>59.33</v>
      </c>
      <c r="AH42" s="95">
        <v>43.606000000000002</v>
      </c>
      <c r="AI42" s="130"/>
      <c r="AJ42" s="130"/>
      <c r="AK42" s="130"/>
      <c r="AL42" s="130"/>
      <c r="AM42" s="130"/>
      <c r="AN42" s="130"/>
      <c r="AO42" s="130"/>
      <c r="AP42" s="130"/>
      <c r="AQ42" s="130"/>
      <c r="AR42" s="130"/>
      <c r="AS42" s="130"/>
      <c r="AT42" s="130"/>
      <c r="AU42" s="130"/>
      <c r="AV42" s="130"/>
      <c r="AW42" s="130"/>
      <c r="AX42" s="130"/>
      <c r="AY42" s="130"/>
    </row>
    <row r="43" spans="1:51" ht="15" x14ac:dyDescent="0.25">
      <c r="A43" s="183">
        <v>46143</v>
      </c>
      <c r="B43" s="99"/>
      <c r="C43" s="99">
        <v>112</v>
      </c>
      <c r="D43" s="100">
        <v>135</v>
      </c>
      <c r="E43" s="95">
        <v>153.32</v>
      </c>
      <c r="F43" s="95">
        <v>105.02500000000001</v>
      </c>
      <c r="G43" s="95">
        <v>143.00200000000001</v>
      </c>
      <c r="H43" s="95">
        <v>198.63399999999999</v>
      </c>
      <c r="I43" s="95">
        <v>143.47200000000001</v>
      </c>
      <c r="J43" s="95">
        <v>148.53800000000001</v>
      </c>
      <c r="K43" s="95">
        <v>124.489</v>
      </c>
      <c r="L43" s="95">
        <v>228.68199999999999</v>
      </c>
      <c r="M43" s="95">
        <v>51.125999999999998</v>
      </c>
      <c r="N43" s="95">
        <v>109.706</v>
      </c>
      <c r="O43" s="95">
        <v>149.09100000000001</v>
      </c>
      <c r="P43" s="95">
        <v>232.56200000000001</v>
      </c>
      <c r="Q43" s="95">
        <v>126.16800000000001</v>
      </c>
      <c r="R43" s="95">
        <v>152.22499999999999</v>
      </c>
      <c r="S43" s="95">
        <v>181.64</v>
      </c>
      <c r="T43" s="95">
        <v>209.52</v>
      </c>
      <c r="U43" s="95">
        <v>84.218000000000004</v>
      </c>
      <c r="V43" s="95">
        <v>122.91</v>
      </c>
      <c r="W43" s="95">
        <v>113.96</v>
      </c>
      <c r="X43" s="95">
        <v>78.028000000000006</v>
      </c>
      <c r="Y43" s="95">
        <v>110.41200000000001</v>
      </c>
      <c r="Z43" s="95">
        <v>91.15</v>
      </c>
      <c r="AA43" s="95">
        <v>103.63500000000001</v>
      </c>
      <c r="AB43" s="95">
        <v>147.13499999999999</v>
      </c>
      <c r="AC43" s="95">
        <v>72.808999999999997</v>
      </c>
      <c r="AD43" s="95">
        <v>130.36099999999999</v>
      </c>
      <c r="AE43" s="95">
        <v>117.99299999999999</v>
      </c>
      <c r="AF43" s="95">
        <v>73.783000000000001</v>
      </c>
      <c r="AG43" s="95">
        <v>160.60599999999999</v>
      </c>
      <c r="AH43" s="95">
        <v>203.792</v>
      </c>
      <c r="AI43" s="130"/>
      <c r="AJ43" s="130"/>
      <c r="AK43" s="130"/>
      <c r="AL43" s="130"/>
      <c r="AM43" s="130"/>
      <c r="AN43" s="130"/>
      <c r="AO43" s="130"/>
      <c r="AP43" s="130"/>
      <c r="AQ43" s="130"/>
      <c r="AR43" s="130"/>
      <c r="AS43" s="130"/>
      <c r="AT43" s="130"/>
      <c r="AU43" s="130"/>
      <c r="AV43" s="130"/>
      <c r="AW43" s="130"/>
      <c r="AX43" s="130"/>
      <c r="AY43" s="130"/>
    </row>
    <row r="44" spans="1:51" ht="15" x14ac:dyDescent="0.25">
      <c r="A44" s="183">
        <v>46174</v>
      </c>
      <c r="B44" s="99"/>
      <c r="C44" s="99">
        <v>99</v>
      </c>
      <c r="D44" s="100">
        <v>144</v>
      </c>
      <c r="E44" s="95">
        <v>148.91399999999999</v>
      </c>
      <c r="F44" s="95">
        <v>257.428</v>
      </c>
      <c r="G44" s="95">
        <v>98.185000000000002</v>
      </c>
      <c r="H44" s="95">
        <v>257.40199999999999</v>
      </c>
      <c r="I44" s="95">
        <v>126.867</v>
      </c>
      <c r="J44" s="95">
        <v>215.96299999999999</v>
      </c>
      <c r="K44" s="95">
        <v>74.528999999999996</v>
      </c>
      <c r="L44" s="95">
        <v>128.06700000000001</v>
      </c>
      <c r="M44" s="95">
        <v>30.094000000000001</v>
      </c>
      <c r="N44" s="95">
        <v>91.069000000000003</v>
      </c>
      <c r="O44" s="95">
        <v>96.292000000000002</v>
      </c>
      <c r="P44" s="95">
        <v>212.83600000000001</v>
      </c>
      <c r="Q44" s="95">
        <v>83.619</v>
      </c>
      <c r="R44" s="95">
        <v>119.94499999999999</v>
      </c>
      <c r="S44" s="95">
        <v>212.702</v>
      </c>
      <c r="T44" s="95">
        <v>116.52500000000001</v>
      </c>
      <c r="U44" s="95">
        <v>145.267</v>
      </c>
      <c r="V44" s="95">
        <v>220.732</v>
      </c>
      <c r="W44" s="95">
        <v>49.073</v>
      </c>
      <c r="X44" s="95">
        <v>62.171999999999997</v>
      </c>
      <c r="Y44" s="95">
        <v>151.697</v>
      </c>
      <c r="Z44" s="95">
        <v>183.98699999999999</v>
      </c>
      <c r="AA44" s="95">
        <v>167.84200000000001</v>
      </c>
      <c r="AB44" s="95">
        <v>167.601</v>
      </c>
      <c r="AC44" s="95">
        <v>30.908000000000001</v>
      </c>
      <c r="AD44" s="95">
        <v>256.73399999999998</v>
      </c>
      <c r="AE44" s="95">
        <v>89.131</v>
      </c>
      <c r="AF44" s="95">
        <v>150.46700000000001</v>
      </c>
      <c r="AG44" s="95">
        <v>112.104</v>
      </c>
      <c r="AH44" s="95">
        <v>232.3</v>
      </c>
      <c r="AI44" s="130"/>
      <c r="AJ44" s="130"/>
      <c r="AK44" s="130"/>
      <c r="AL44" s="130"/>
      <c r="AM44" s="130"/>
      <c r="AN44" s="130"/>
      <c r="AO44" s="130"/>
      <c r="AP44" s="130"/>
      <c r="AQ44" s="130"/>
      <c r="AR44" s="130"/>
      <c r="AS44" s="130"/>
      <c r="AT44" s="130"/>
      <c r="AU44" s="130"/>
      <c r="AV44" s="130"/>
      <c r="AW44" s="130"/>
      <c r="AX44" s="130"/>
      <c r="AY44" s="130"/>
    </row>
    <row r="45" spans="1:51" ht="15" x14ac:dyDescent="0.25">
      <c r="A45" s="183">
        <v>46204</v>
      </c>
      <c r="B45" s="99"/>
      <c r="C45" s="99">
        <v>30</v>
      </c>
      <c r="D45" s="100">
        <v>51</v>
      </c>
      <c r="E45" s="95">
        <v>39.255000000000003</v>
      </c>
      <c r="F45" s="95">
        <v>211.327</v>
      </c>
      <c r="G45" s="95">
        <v>40.402999999999999</v>
      </c>
      <c r="H45" s="95">
        <v>92.191999999999993</v>
      </c>
      <c r="I45" s="95">
        <v>74.183999999999997</v>
      </c>
      <c r="J45" s="95">
        <v>147.768</v>
      </c>
      <c r="K45" s="95">
        <v>23.945</v>
      </c>
      <c r="L45" s="95">
        <v>53.204999999999998</v>
      </c>
      <c r="M45" s="95">
        <v>12.964</v>
      </c>
      <c r="N45" s="95">
        <v>27.716999999999999</v>
      </c>
      <c r="O45" s="95">
        <v>36.929000000000002</v>
      </c>
      <c r="P45" s="95">
        <v>84.1</v>
      </c>
      <c r="Q45" s="95">
        <v>48.76</v>
      </c>
      <c r="R45" s="95">
        <v>48.024000000000001</v>
      </c>
      <c r="S45" s="95">
        <v>81.864999999999995</v>
      </c>
      <c r="T45" s="95">
        <v>48.396000000000001</v>
      </c>
      <c r="U45" s="95">
        <v>42.570999999999998</v>
      </c>
      <c r="V45" s="95">
        <v>88.992000000000004</v>
      </c>
      <c r="W45" s="95">
        <v>20.097000000000001</v>
      </c>
      <c r="X45" s="95">
        <v>25.96</v>
      </c>
      <c r="Y45" s="95">
        <v>48.219000000000001</v>
      </c>
      <c r="Z45" s="95">
        <v>60.939</v>
      </c>
      <c r="AA45" s="95">
        <v>49.552</v>
      </c>
      <c r="AB45" s="95">
        <v>53.603999999999999</v>
      </c>
      <c r="AC45" s="95">
        <v>13.715</v>
      </c>
      <c r="AD45" s="95">
        <v>118.264</v>
      </c>
      <c r="AE45" s="95">
        <v>31.39</v>
      </c>
      <c r="AF45" s="95">
        <v>93.194999999999993</v>
      </c>
      <c r="AG45" s="95">
        <v>63</v>
      </c>
      <c r="AH45" s="95">
        <v>92.460999999999999</v>
      </c>
      <c r="AI45" s="130"/>
      <c r="AJ45" s="130"/>
      <c r="AK45" s="130"/>
      <c r="AL45" s="130"/>
      <c r="AM45" s="130"/>
      <c r="AN45" s="130"/>
      <c r="AO45" s="130"/>
      <c r="AP45" s="130"/>
      <c r="AQ45" s="130"/>
      <c r="AR45" s="130"/>
      <c r="AS45" s="130"/>
      <c r="AT45" s="130"/>
      <c r="AU45" s="130"/>
      <c r="AV45" s="130"/>
      <c r="AW45" s="130"/>
      <c r="AX45" s="130"/>
      <c r="AY45" s="130"/>
    </row>
    <row r="46" spans="1:51" ht="15" x14ac:dyDescent="0.25">
      <c r="A46" s="183">
        <v>46235</v>
      </c>
      <c r="B46" s="99"/>
      <c r="C46" s="99">
        <v>22</v>
      </c>
      <c r="D46" s="100">
        <v>29</v>
      </c>
      <c r="E46" s="95">
        <v>19.510999999999999</v>
      </c>
      <c r="F46" s="95">
        <v>72.296999999999997</v>
      </c>
      <c r="G46" s="95">
        <v>19.239999999999998</v>
      </c>
      <c r="H46" s="95">
        <v>72.578999999999994</v>
      </c>
      <c r="I46" s="95">
        <v>30.143999999999998</v>
      </c>
      <c r="J46" s="95">
        <v>90.581000000000003</v>
      </c>
      <c r="K46" s="95">
        <v>16.199000000000002</v>
      </c>
      <c r="L46" s="95">
        <v>36.427</v>
      </c>
      <c r="M46" s="95">
        <v>9.7100000000000009</v>
      </c>
      <c r="N46" s="95">
        <v>19.571999999999999</v>
      </c>
      <c r="O46" s="95">
        <v>18.670000000000002</v>
      </c>
      <c r="P46" s="95">
        <v>40.609000000000002</v>
      </c>
      <c r="Q46" s="95">
        <v>34.802999999999997</v>
      </c>
      <c r="R46" s="95">
        <v>40.53</v>
      </c>
      <c r="S46" s="95">
        <v>31.945</v>
      </c>
      <c r="T46" s="95">
        <v>21.263999999999999</v>
      </c>
      <c r="U46" s="95">
        <v>35.549999999999997</v>
      </c>
      <c r="V46" s="95">
        <v>29.164999999999999</v>
      </c>
      <c r="W46" s="95">
        <v>13.755000000000001</v>
      </c>
      <c r="X46" s="95">
        <v>27.065999999999999</v>
      </c>
      <c r="Y46" s="95">
        <v>31.07</v>
      </c>
      <c r="Z46" s="95">
        <v>25.359000000000002</v>
      </c>
      <c r="AA46" s="95">
        <v>33.636000000000003</v>
      </c>
      <c r="AB46" s="95">
        <v>31.254000000000001</v>
      </c>
      <c r="AC46" s="95">
        <v>9.2319999999999993</v>
      </c>
      <c r="AD46" s="95">
        <v>34.981999999999999</v>
      </c>
      <c r="AE46" s="95">
        <v>16.994</v>
      </c>
      <c r="AF46" s="95">
        <v>36.030999999999999</v>
      </c>
      <c r="AG46" s="95">
        <v>37.362000000000002</v>
      </c>
      <c r="AH46" s="95">
        <v>36.469000000000001</v>
      </c>
      <c r="AI46" s="130"/>
      <c r="AJ46" s="130"/>
      <c r="AK46" s="130"/>
      <c r="AL46" s="130"/>
      <c r="AM46" s="130"/>
      <c r="AN46" s="130"/>
      <c r="AO46" s="130"/>
      <c r="AP46" s="130"/>
      <c r="AQ46" s="130"/>
      <c r="AR46" s="130"/>
      <c r="AS46" s="130"/>
      <c r="AT46" s="130"/>
      <c r="AU46" s="130"/>
      <c r="AV46" s="130"/>
      <c r="AW46" s="130"/>
      <c r="AX46" s="130"/>
      <c r="AY46" s="130"/>
    </row>
    <row r="47" spans="1:51" ht="15" x14ac:dyDescent="0.25">
      <c r="A47" s="183">
        <v>46266</v>
      </c>
      <c r="B47" s="99"/>
      <c r="C47" s="99">
        <v>19</v>
      </c>
      <c r="D47" s="100">
        <v>26</v>
      </c>
      <c r="E47" s="95">
        <v>30.544</v>
      </c>
      <c r="F47" s="95">
        <v>37.472000000000001</v>
      </c>
      <c r="G47" s="95">
        <v>21.692</v>
      </c>
      <c r="H47" s="95">
        <v>62.750999999999998</v>
      </c>
      <c r="I47" s="95">
        <v>24.401</v>
      </c>
      <c r="J47" s="95">
        <v>46.38</v>
      </c>
      <c r="K47" s="95">
        <v>15.617000000000001</v>
      </c>
      <c r="L47" s="95">
        <v>19.062999999999999</v>
      </c>
      <c r="M47" s="95">
        <v>22.491</v>
      </c>
      <c r="N47" s="95">
        <v>34.404000000000003</v>
      </c>
      <c r="O47" s="95">
        <v>40.851999999999997</v>
      </c>
      <c r="P47" s="95">
        <v>23.478999999999999</v>
      </c>
      <c r="Q47" s="95">
        <v>32.973999999999997</v>
      </c>
      <c r="R47" s="95">
        <v>36.415999999999997</v>
      </c>
      <c r="S47" s="95">
        <v>37.064999999999998</v>
      </c>
      <c r="T47" s="95">
        <v>15.278</v>
      </c>
      <c r="U47" s="95">
        <v>19.024999999999999</v>
      </c>
      <c r="V47" s="95">
        <v>20.524999999999999</v>
      </c>
      <c r="W47" s="95">
        <v>11.22</v>
      </c>
      <c r="X47" s="95">
        <v>45.353999999999999</v>
      </c>
      <c r="Y47" s="95">
        <v>37.658000000000001</v>
      </c>
      <c r="Z47" s="95">
        <v>16.835999999999999</v>
      </c>
      <c r="AA47" s="95">
        <v>23.428999999999998</v>
      </c>
      <c r="AB47" s="95">
        <v>18.263999999999999</v>
      </c>
      <c r="AC47" s="95">
        <v>9.5380000000000003</v>
      </c>
      <c r="AD47" s="95">
        <v>18.085999999999999</v>
      </c>
      <c r="AE47" s="95">
        <v>12.65</v>
      </c>
      <c r="AF47" s="95">
        <v>44.167999999999999</v>
      </c>
      <c r="AG47" s="95">
        <v>25.181000000000001</v>
      </c>
      <c r="AH47" s="95">
        <v>34.457999999999998</v>
      </c>
      <c r="AI47" s="130"/>
      <c r="AJ47" s="130"/>
      <c r="AK47" s="130"/>
      <c r="AL47" s="130"/>
      <c r="AM47" s="130"/>
      <c r="AN47" s="130"/>
      <c r="AO47" s="130"/>
      <c r="AP47" s="130"/>
      <c r="AQ47" s="130"/>
      <c r="AR47" s="130"/>
      <c r="AS47" s="130"/>
      <c r="AT47" s="130"/>
      <c r="AU47" s="130"/>
      <c r="AV47" s="130"/>
      <c r="AW47" s="130"/>
      <c r="AX47" s="130"/>
      <c r="AY47" s="130"/>
    </row>
    <row r="48" spans="1:51" ht="15" x14ac:dyDescent="0.25">
      <c r="A48" s="183">
        <v>46296</v>
      </c>
      <c r="B48" s="99"/>
      <c r="C48" s="99">
        <v>19</v>
      </c>
      <c r="D48" s="100">
        <v>23</v>
      </c>
      <c r="E48" s="95">
        <v>27.05</v>
      </c>
      <c r="F48" s="95">
        <v>27.846</v>
      </c>
      <c r="G48" s="95">
        <v>38.551000000000002</v>
      </c>
      <c r="H48" s="95">
        <v>51.484999999999999</v>
      </c>
      <c r="I48" s="95">
        <v>24.010999999999999</v>
      </c>
      <c r="J48" s="95">
        <v>21.914000000000001</v>
      </c>
      <c r="K48" s="95">
        <v>18.605</v>
      </c>
      <c r="L48" s="95">
        <v>15.217000000000001</v>
      </c>
      <c r="M48" s="95">
        <v>24.643000000000001</v>
      </c>
      <c r="N48" s="95">
        <v>18.155999999999999</v>
      </c>
      <c r="O48" s="95">
        <v>42.076999999999998</v>
      </c>
      <c r="P48" s="95">
        <v>40.893999999999998</v>
      </c>
      <c r="Q48" s="95">
        <v>82.344999999999999</v>
      </c>
      <c r="R48" s="95">
        <v>34.189</v>
      </c>
      <c r="S48" s="95">
        <v>22.428000000000001</v>
      </c>
      <c r="T48" s="95">
        <v>16.960999999999999</v>
      </c>
      <c r="U48" s="95">
        <v>21.895</v>
      </c>
      <c r="V48" s="95">
        <v>28.885000000000002</v>
      </c>
      <c r="W48" s="95">
        <v>10.079000000000001</v>
      </c>
      <c r="X48" s="95">
        <v>32.341000000000001</v>
      </c>
      <c r="Y48" s="95">
        <v>44.194000000000003</v>
      </c>
      <c r="Z48" s="95">
        <v>19.925000000000001</v>
      </c>
      <c r="AA48" s="95">
        <v>16.876000000000001</v>
      </c>
      <c r="AB48" s="95">
        <v>17.135999999999999</v>
      </c>
      <c r="AC48" s="95">
        <v>12.24</v>
      </c>
      <c r="AD48" s="95">
        <v>12.680999999999999</v>
      </c>
      <c r="AE48" s="95">
        <v>13.16</v>
      </c>
      <c r="AF48" s="95">
        <v>19.696999999999999</v>
      </c>
      <c r="AG48" s="95">
        <v>16.030999999999999</v>
      </c>
      <c r="AH48" s="95">
        <v>21.815000000000001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83">
        <v>46327</v>
      </c>
      <c r="B49" s="99"/>
      <c r="C49" s="99">
        <v>16</v>
      </c>
      <c r="D49" s="100">
        <v>18</v>
      </c>
      <c r="E49" s="95">
        <v>20.527999999999999</v>
      </c>
      <c r="F49" s="95">
        <v>18.638000000000002</v>
      </c>
      <c r="G49" s="95">
        <v>21.071000000000002</v>
      </c>
      <c r="H49" s="95">
        <v>27.545999999999999</v>
      </c>
      <c r="I49" s="95">
        <v>21.027000000000001</v>
      </c>
      <c r="J49" s="95">
        <v>15.215999999999999</v>
      </c>
      <c r="K49" s="95">
        <v>14.811999999999999</v>
      </c>
      <c r="L49" s="95">
        <v>13.33</v>
      </c>
      <c r="M49" s="95">
        <v>14.72</v>
      </c>
      <c r="N49" s="95">
        <v>12.759</v>
      </c>
      <c r="O49" s="95">
        <v>25.420999999999999</v>
      </c>
      <c r="P49" s="95">
        <v>25.744</v>
      </c>
      <c r="Q49" s="95">
        <v>31.981000000000002</v>
      </c>
      <c r="R49" s="95">
        <v>20.724</v>
      </c>
      <c r="S49" s="95">
        <v>17.510999999999999</v>
      </c>
      <c r="T49" s="95">
        <v>16.718</v>
      </c>
      <c r="U49" s="95">
        <v>18.77</v>
      </c>
      <c r="V49" s="95">
        <v>20.931000000000001</v>
      </c>
      <c r="W49" s="95">
        <v>9.5619999999999994</v>
      </c>
      <c r="X49" s="95">
        <v>19.681999999999999</v>
      </c>
      <c r="Y49" s="95">
        <v>21.547999999999998</v>
      </c>
      <c r="Z49" s="95">
        <v>15.991</v>
      </c>
      <c r="AA49" s="95">
        <v>12.847</v>
      </c>
      <c r="AB49" s="95">
        <v>13.448</v>
      </c>
      <c r="AC49" s="95">
        <v>11.036</v>
      </c>
      <c r="AD49" s="95">
        <v>11.981</v>
      </c>
      <c r="AE49" s="95">
        <v>13.971</v>
      </c>
      <c r="AF49" s="95">
        <v>14.66</v>
      </c>
      <c r="AG49" s="95">
        <v>13.382</v>
      </c>
      <c r="AH49" s="95">
        <v>16.452000000000002</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83">
        <v>46357</v>
      </c>
      <c r="B50" s="99"/>
      <c r="C50" s="99">
        <v>15</v>
      </c>
      <c r="D50" s="100">
        <v>15</v>
      </c>
      <c r="E50" s="95">
        <v>15.129</v>
      </c>
      <c r="F50" s="95">
        <v>15.946999999999999</v>
      </c>
      <c r="G50" s="95">
        <v>15.96</v>
      </c>
      <c r="H50" s="95">
        <v>18.565999999999999</v>
      </c>
      <c r="I50" s="95">
        <v>17.286000000000001</v>
      </c>
      <c r="J50" s="95">
        <v>13.673</v>
      </c>
      <c r="K50" s="95">
        <v>12.555999999999999</v>
      </c>
      <c r="L50" s="95">
        <v>12.012</v>
      </c>
      <c r="M50" s="95">
        <v>11.877000000000001</v>
      </c>
      <c r="N50" s="95">
        <v>12.087999999999999</v>
      </c>
      <c r="O50" s="95">
        <v>17.439</v>
      </c>
      <c r="P50" s="95">
        <v>17.736999999999998</v>
      </c>
      <c r="Q50" s="95">
        <v>19.274999999999999</v>
      </c>
      <c r="R50" s="95">
        <v>16.25</v>
      </c>
      <c r="S50" s="95">
        <v>15.065</v>
      </c>
      <c r="T50" s="95">
        <v>13.391</v>
      </c>
      <c r="U50" s="95">
        <v>14.363</v>
      </c>
      <c r="V50" s="95">
        <v>15.21</v>
      </c>
      <c r="W50" s="95">
        <v>10.183</v>
      </c>
      <c r="X50" s="95">
        <v>14.738</v>
      </c>
      <c r="Y50" s="95">
        <v>16.484000000000002</v>
      </c>
      <c r="Z50" s="95">
        <v>13.263999999999999</v>
      </c>
      <c r="AA50" s="95">
        <v>12.164999999999999</v>
      </c>
      <c r="AB50" s="95">
        <v>12.664999999999999</v>
      </c>
      <c r="AC50" s="95">
        <v>9.6519999999999992</v>
      </c>
      <c r="AD50" s="95">
        <v>12.542</v>
      </c>
      <c r="AE50" s="95">
        <v>12.335000000000001</v>
      </c>
      <c r="AF50" s="95">
        <v>12.75</v>
      </c>
      <c r="AG50" s="95">
        <v>12.266999999999999</v>
      </c>
      <c r="AH50" s="95">
        <v>14.676</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83">
        <v>46388</v>
      </c>
      <c r="B51" s="99"/>
      <c r="C51" s="99">
        <v>13</v>
      </c>
      <c r="D51" s="100">
        <v>13</v>
      </c>
      <c r="E51" s="95">
        <v>13.369</v>
      </c>
      <c r="F51" s="95">
        <v>14.689</v>
      </c>
      <c r="G51" s="95">
        <v>13.467000000000001</v>
      </c>
      <c r="H51" s="95">
        <v>15.539</v>
      </c>
      <c r="I51" s="95">
        <v>14.476000000000001</v>
      </c>
      <c r="J51" s="95">
        <v>13.428000000000001</v>
      </c>
      <c r="K51" s="95">
        <v>11.721</v>
      </c>
      <c r="L51" s="95">
        <v>11.79</v>
      </c>
      <c r="M51" s="95">
        <v>10.797000000000001</v>
      </c>
      <c r="N51" s="95">
        <v>11.063000000000001</v>
      </c>
      <c r="O51" s="95">
        <v>16.13</v>
      </c>
      <c r="P51" s="95">
        <v>15.589</v>
      </c>
      <c r="Q51" s="95">
        <v>14.928000000000001</v>
      </c>
      <c r="R51" s="95">
        <v>13.558</v>
      </c>
      <c r="S51" s="95">
        <v>13.602</v>
      </c>
      <c r="T51" s="95">
        <v>12.162000000000001</v>
      </c>
      <c r="U51" s="95">
        <v>12.571</v>
      </c>
      <c r="V51" s="95">
        <v>13.848000000000001</v>
      </c>
      <c r="W51" s="95">
        <v>10.379</v>
      </c>
      <c r="X51" s="95">
        <v>12.631</v>
      </c>
      <c r="Y51" s="95">
        <v>14.099</v>
      </c>
      <c r="Z51" s="95">
        <v>11.647</v>
      </c>
      <c r="AA51" s="95">
        <v>12.025</v>
      </c>
      <c r="AB51" s="95">
        <v>12.189</v>
      </c>
      <c r="AC51" s="95">
        <v>9.3260000000000005</v>
      </c>
      <c r="AD51" s="95">
        <v>12.179</v>
      </c>
      <c r="AE51" s="95">
        <v>11.067</v>
      </c>
      <c r="AF51" s="95">
        <v>11.62</v>
      </c>
      <c r="AG51" s="95">
        <v>11.6</v>
      </c>
      <c r="AH51" s="95">
        <v>13.782999999999999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83">
        <v>46419</v>
      </c>
      <c r="B52" s="99"/>
      <c r="C52" s="99">
        <v>12</v>
      </c>
      <c r="D52" s="100">
        <v>12</v>
      </c>
      <c r="E52" s="95">
        <v>14.367000000000001</v>
      </c>
      <c r="F52" s="95">
        <v>15.994</v>
      </c>
      <c r="G52" s="95">
        <v>11.378</v>
      </c>
      <c r="H52" s="95">
        <v>12.878</v>
      </c>
      <c r="I52" s="95">
        <v>13.516</v>
      </c>
      <c r="J52" s="95">
        <v>12.718999999999999</v>
      </c>
      <c r="K52" s="95">
        <v>10.148</v>
      </c>
      <c r="L52" s="95">
        <v>10.381</v>
      </c>
      <c r="M52" s="95">
        <v>9.9369999999999994</v>
      </c>
      <c r="N52" s="95">
        <v>9.8030000000000008</v>
      </c>
      <c r="O52" s="95">
        <v>14.222</v>
      </c>
      <c r="P52" s="95">
        <v>12.769</v>
      </c>
      <c r="Q52" s="95">
        <v>14.226000000000001</v>
      </c>
      <c r="R52" s="95">
        <v>10.898</v>
      </c>
      <c r="S52" s="95">
        <v>12.632999999999999</v>
      </c>
      <c r="T52" s="95">
        <v>10.307</v>
      </c>
      <c r="U52" s="95">
        <v>10.679</v>
      </c>
      <c r="V52" s="95">
        <v>10.882</v>
      </c>
      <c r="W52" s="95">
        <v>9.9809999999999999</v>
      </c>
      <c r="X52" s="95">
        <v>12.371</v>
      </c>
      <c r="Y52" s="95">
        <v>15.77</v>
      </c>
      <c r="Z52" s="95">
        <v>12.55</v>
      </c>
      <c r="AA52" s="95">
        <v>13.785</v>
      </c>
      <c r="AB52" s="95">
        <v>11.805</v>
      </c>
      <c r="AC52" s="95">
        <v>8.25</v>
      </c>
      <c r="AD52" s="95">
        <v>10.879</v>
      </c>
      <c r="AE52" s="95">
        <v>10.193</v>
      </c>
      <c r="AF52" s="95">
        <v>10.44</v>
      </c>
      <c r="AG52" s="95">
        <v>10.359</v>
      </c>
      <c r="AH52" s="95">
        <v>11.776</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83">
        <v>46447</v>
      </c>
      <c r="B53" s="99"/>
      <c r="C53" s="99">
        <v>18</v>
      </c>
      <c r="D53" s="100">
        <v>23</v>
      </c>
      <c r="E53" s="95">
        <v>34.167999999999999</v>
      </c>
      <c r="F53" s="95">
        <v>19.524999999999999</v>
      </c>
      <c r="G53" s="95">
        <v>38.75</v>
      </c>
      <c r="H53" s="95">
        <v>21.975000000000001</v>
      </c>
      <c r="I53" s="95">
        <v>20.077000000000002</v>
      </c>
      <c r="J53" s="95">
        <v>17.231000000000002</v>
      </c>
      <c r="K53" s="95">
        <v>18.213999999999999</v>
      </c>
      <c r="L53" s="95">
        <v>13.356</v>
      </c>
      <c r="M53" s="95">
        <v>14.284000000000001</v>
      </c>
      <c r="N53" s="95">
        <v>31.553000000000001</v>
      </c>
      <c r="O53" s="95">
        <v>26.864999999999998</v>
      </c>
      <c r="P53" s="95">
        <v>16.638000000000002</v>
      </c>
      <c r="Q53" s="95">
        <v>47.326999999999998</v>
      </c>
      <c r="R53" s="95">
        <v>13.882</v>
      </c>
      <c r="S53" s="95">
        <v>21.872</v>
      </c>
      <c r="T53" s="95">
        <v>11.984999999999999</v>
      </c>
      <c r="U53" s="95">
        <v>16.920999999999999</v>
      </c>
      <c r="V53" s="95">
        <v>19.355</v>
      </c>
      <c r="W53" s="95">
        <v>13.115</v>
      </c>
      <c r="X53" s="95">
        <v>17.452000000000002</v>
      </c>
      <c r="Y53" s="95">
        <v>29.513999999999999</v>
      </c>
      <c r="Z53" s="95">
        <v>19.265999999999998</v>
      </c>
      <c r="AA53" s="95">
        <v>38.941000000000003</v>
      </c>
      <c r="AB53" s="95">
        <v>13.811</v>
      </c>
      <c r="AC53" s="95">
        <v>12.002000000000001</v>
      </c>
      <c r="AD53" s="95">
        <v>16.571999999999999</v>
      </c>
      <c r="AE53" s="95">
        <v>12.013999999999999</v>
      </c>
      <c r="AF53" s="95">
        <v>15.768000000000001</v>
      </c>
      <c r="AG53" s="95">
        <v>15.949</v>
      </c>
      <c r="AH53" s="95">
        <v>21.526</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83">
        <v>46478</v>
      </c>
      <c r="B54" s="99"/>
      <c r="C54" s="99">
        <v>40</v>
      </c>
      <c r="D54" s="100">
        <v>51</v>
      </c>
      <c r="E54" s="95">
        <v>38.322000000000003</v>
      </c>
      <c r="F54" s="95">
        <v>39.256999999999998</v>
      </c>
      <c r="G54" s="95">
        <v>67.864000000000004</v>
      </c>
      <c r="H54" s="95">
        <v>44.021999999999998</v>
      </c>
      <c r="I54" s="95">
        <v>42.308</v>
      </c>
      <c r="J54" s="95">
        <v>48.094999999999999</v>
      </c>
      <c r="K54" s="95">
        <v>58.320999999999998</v>
      </c>
      <c r="L54" s="95">
        <v>37.765999999999998</v>
      </c>
      <c r="M54" s="95">
        <v>34.341000000000001</v>
      </c>
      <c r="N54" s="95">
        <v>86.947999999999993</v>
      </c>
      <c r="O54" s="95">
        <v>76.772999999999996</v>
      </c>
      <c r="P54" s="95">
        <v>51.936999999999998</v>
      </c>
      <c r="Q54" s="95">
        <v>69.471999999999994</v>
      </c>
      <c r="R54" s="95">
        <v>34.93</v>
      </c>
      <c r="S54" s="95">
        <v>41.737000000000002</v>
      </c>
      <c r="T54" s="95">
        <v>29.123000000000001</v>
      </c>
      <c r="U54" s="95">
        <v>37.281999999999996</v>
      </c>
      <c r="V54" s="95">
        <v>75.239000000000004</v>
      </c>
      <c r="W54" s="95">
        <v>19.189</v>
      </c>
      <c r="X54" s="95">
        <v>46.631999999999998</v>
      </c>
      <c r="Y54" s="95">
        <v>44.162999999999997</v>
      </c>
      <c r="Z54" s="95">
        <v>38.319000000000003</v>
      </c>
      <c r="AA54" s="95">
        <v>77.947999999999993</v>
      </c>
      <c r="AB54" s="95">
        <v>28.957000000000001</v>
      </c>
      <c r="AC54" s="95">
        <v>43.451000000000001</v>
      </c>
      <c r="AD54" s="95">
        <v>25.311</v>
      </c>
      <c r="AE54" s="95">
        <v>20.681999999999999</v>
      </c>
      <c r="AF54" s="95">
        <v>59.098999999999997</v>
      </c>
      <c r="AG54" s="95">
        <v>43.843000000000004</v>
      </c>
      <c r="AH54" s="95">
        <v>56.04</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83">
        <v>46508</v>
      </c>
      <c r="B55" s="99"/>
      <c r="C55" s="99">
        <v>112</v>
      </c>
      <c r="D55" s="100">
        <v>135</v>
      </c>
      <c r="E55" s="95">
        <v>104.999</v>
      </c>
      <c r="F55" s="95">
        <v>142.38399999999999</v>
      </c>
      <c r="G55" s="95">
        <v>198.571</v>
      </c>
      <c r="H55" s="95">
        <v>143.48099999999999</v>
      </c>
      <c r="I55" s="95">
        <v>148.49299999999999</v>
      </c>
      <c r="J55" s="95">
        <v>123.71299999999999</v>
      </c>
      <c r="K55" s="95">
        <v>228.63</v>
      </c>
      <c r="L55" s="95">
        <v>51.101999999999997</v>
      </c>
      <c r="M55" s="95">
        <v>109.547</v>
      </c>
      <c r="N55" s="95">
        <v>149.041</v>
      </c>
      <c r="O55" s="95">
        <v>232.49700000000001</v>
      </c>
      <c r="P55" s="95">
        <v>126.11799999999999</v>
      </c>
      <c r="Q55" s="95">
        <v>152.21100000000001</v>
      </c>
      <c r="R55" s="95">
        <v>176.39500000000001</v>
      </c>
      <c r="S55" s="95">
        <v>209.44200000000001</v>
      </c>
      <c r="T55" s="95">
        <v>84.194999999999993</v>
      </c>
      <c r="U55" s="95">
        <v>123.051</v>
      </c>
      <c r="V55" s="95">
        <v>114.79300000000001</v>
      </c>
      <c r="W55" s="95">
        <v>77.992000000000004</v>
      </c>
      <c r="X55" s="95">
        <v>110.339</v>
      </c>
      <c r="Y55" s="95">
        <v>91.009</v>
      </c>
      <c r="Z55" s="95">
        <v>100.97</v>
      </c>
      <c r="AA55" s="95">
        <v>147.08699999999999</v>
      </c>
      <c r="AB55" s="95">
        <v>72.766999999999996</v>
      </c>
      <c r="AC55" s="95">
        <v>130.36699999999999</v>
      </c>
      <c r="AD55" s="95">
        <v>115.833</v>
      </c>
      <c r="AE55" s="95">
        <v>73.668000000000006</v>
      </c>
      <c r="AF55" s="95">
        <v>160.45099999999999</v>
      </c>
      <c r="AG55" s="95">
        <v>203.881</v>
      </c>
      <c r="AH55" s="95">
        <v>149.59800000000001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83">
        <v>46539</v>
      </c>
      <c r="B56" s="99"/>
      <c r="C56" s="99">
        <v>99</v>
      </c>
      <c r="D56" s="100">
        <v>144</v>
      </c>
      <c r="E56" s="95">
        <v>257.416</v>
      </c>
      <c r="F56" s="95">
        <v>96.613</v>
      </c>
      <c r="G56" s="95">
        <v>257.37700000000001</v>
      </c>
      <c r="H56" s="95">
        <v>126.872</v>
      </c>
      <c r="I56" s="95">
        <v>215.952</v>
      </c>
      <c r="J56" s="95">
        <v>78.015000000000001</v>
      </c>
      <c r="K56" s="95">
        <v>128.036</v>
      </c>
      <c r="L56" s="95">
        <v>30.074000000000002</v>
      </c>
      <c r="M56" s="95">
        <v>90.962000000000003</v>
      </c>
      <c r="N56" s="95">
        <v>96.885999999999996</v>
      </c>
      <c r="O56" s="95">
        <v>212.82499999999999</v>
      </c>
      <c r="P56" s="95">
        <v>83.581999999999994</v>
      </c>
      <c r="Q56" s="95">
        <v>119.93600000000001</v>
      </c>
      <c r="R56" s="95">
        <v>215.07499999999999</v>
      </c>
      <c r="S56" s="95">
        <v>116.476</v>
      </c>
      <c r="T56" s="95">
        <v>145.25200000000001</v>
      </c>
      <c r="U56" s="95">
        <v>220.81100000000001</v>
      </c>
      <c r="V56" s="95">
        <v>49.582000000000001</v>
      </c>
      <c r="W56" s="95">
        <v>62.142000000000003</v>
      </c>
      <c r="X56" s="95">
        <v>151.64599999999999</v>
      </c>
      <c r="Y56" s="95">
        <v>183.92699999999999</v>
      </c>
      <c r="Z56" s="95">
        <v>168.21700000000001</v>
      </c>
      <c r="AA56" s="95">
        <v>167.57900000000001</v>
      </c>
      <c r="AB56" s="95">
        <v>30.872</v>
      </c>
      <c r="AC56" s="95">
        <v>256.738</v>
      </c>
      <c r="AD56" s="95">
        <v>91.811000000000007</v>
      </c>
      <c r="AE56" s="95">
        <v>150.39400000000001</v>
      </c>
      <c r="AF56" s="95">
        <v>112.018</v>
      </c>
      <c r="AG56" s="95">
        <v>232.32300000000001</v>
      </c>
      <c r="AH56" s="95">
        <v>151.47300000000001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83">
        <v>46569</v>
      </c>
      <c r="B57" s="99"/>
      <c r="C57" s="99">
        <v>30</v>
      </c>
      <c r="D57" s="100">
        <v>51</v>
      </c>
      <c r="E57" s="95">
        <v>211.32</v>
      </c>
      <c r="F57" s="95">
        <v>42.823</v>
      </c>
      <c r="G57" s="95">
        <v>92.174000000000007</v>
      </c>
      <c r="H57" s="95">
        <v>74.188999999999993</v>
      </c>
      <c r="I57" s="95">
        <v>147.75899999999999</v>
      </c>
      <c r="J57" s="95">
        <v>24.594000000000001</v>
      </c>
      <c r="K57" s="95">
        <v>53.177</v>
      </c>
      <c r="L57" s="95">
        <v>12.945</v>
      </c>
      <c r="M57" s="95">
        <v>27.625</v>
      </c>
      <c r="N57" s="95">
        <v>37.569000000000003</v>
      </c>
      <c r="O57" s="95">
        <v>84.100999999999999</v>
      </c>
      <c r="P57" s="95">
        <v>48.723999999999997</v>
      </c>
      <c r="Q57" s="95">
        <v>48.015000000000001</v>
      </c>
      <c r="R57" s="95">
        <v>84.83</v>
      </c>
      <c r="S57" s="95">
        <v>48.353000000000002</v>
      </c>
      <c r="T57" s="95">
        <v>42.557000000000002</v>
      </c>
      <c r="U57" s="95">
        <v>89.058999999999997</v>
      </c>
      <c r="V57" s="95">
        <v>20.367999999999999</v>
      </c>
      <c r="W57" s="95">
        <v>25.93</v>
      </c>
      <c r="X57" s="95">
        <v>48.170999999999999</v>
      </c>
      <c r="Y57" s="95">
        <v>60.896999999999998</v>
      </c>
      <c r="Z57" s="95">
        <v>51.055999999999997</v>
      </c>
      <c r="AA57" s="95">
        <v>53.587000000000003</v>
      </c>
      <c r="AB57" s="95">
        <v>13.68</v>
      </c>
      <c r="AC57" s="95">
        <v>118.267</v>
      </c>
      <c r="AD57" s="95">
        <v>31.827999999999999</v>
      </c>
      <c r="AE57" s="95">
        <v>93.146000000000001</v>
      </c>
      <c r="AF57" s="95">
        <v>62.923999999999999</v>
      </c>
      <c r="AG57" s="95">
        <v>92.480999999999995</v>
      </c>
      <c r="AH57" s="95">
        <v>40.746000000000002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83">
        <v>46600</v>
      </c>
      <c r="B58" s="99"/>
      <c r="C58" s="99">
        <v>22</v>
      </c>
      <c r="D58" s="100">
        <v>29</v>
      </c>
      <c r="E58" s="95">
        <v>72.290000000000006</v>
      </c>
      <c r="F58" s="95">
        <v>19.535</v>
      </c>
      <c r="G58" s="95">
        <v>72.557000000000002</v>
      </c>
      <c r="H58" s="95">
        <v>30.149000000000001</v>
      </c>
      <c r="I58" s="95">
        <v>90.570999999999998</v>
      </c>
      <c r="J58" s="95">
        <v>16.141999999999999</v>
      </c>
      <c r="K58" s="95">
        <v>36.401000000000003</v>
      </c>
      <c r="L58" s="95">
        <v>9.6920000000000002</v>
      </c>
      <c r="M58" s="95">
        <v>19.483000000000001</v>
      </c>
      <c r="N58" s="95">
        <v>19.021999999999998</v>
      </c>
      <c r="O58" s="95">
        <v>40.612000000000002</v>
      </c>
      <c r="P58" s="95">
        <v>34.770000000000003</v>
      </c>
      <c r="Q58" s="95">
        <v>40.521000000000001</v>
      </c>
      <c r="R58" s="95">
        <v>32.771999999999998</v>
      </c>
      <c r="S58" s="95">
        <v>21.225000000000001</v>
      </c>
      <c r="T58" s="95">
        <v>35.536999999999999</v>
      </c>
      <c r="U58" s="95">
        <v>29.225999999999999</v>
      </c>
      <c r="V58" s="95">
        <v>13.89</v>
      </c>
      <c r="W58" s="95">
        <v>27.036000000000001</v>
      </c>
      <c r="X58" s="95">
        <v>31.024000000000001</v>
      </c>
      <c r="Y58" s="95">
        <v>25.323</v>
      </c>
      <c r="Z58" s="95">
        <v>33.334000000000003</v>
      </c>
      <c r="AA58" s="95">
        <v>31.238</v>
      </c>
      <c r="AB58" s="95">
        <v>9.1999999999999993</v>
      </c>
      <c r="AC58" s="95">
        <v>34.984999999999999</v>
      </c>
      <c r="AD58" s="95">
        <v>17.416</v>
      </c>
      <c r="AE58" s="95">
        <v>35.987000000000002</v>
      </c>
      <c r="AF58" s="95">
        <v>37.292999999999999</v>
      </c>
      <c r="AG58" s="95">
        <v>36.488</v>
      </c>
      <c r="AH58" s="95">
        <v>19.803000000000001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83">
        <v>46631</v>
      </c>
      <c r="B59" s="99"/>
      <c r="C59" s="99">
        <v>19</v>
      </c>
      <c r="D59" s="100">
        <v>26</v>
      </c>
      <c r="E59" s="95">
        <v>37.466999999999999</v>
      </c>
      <c r="F59" s="95">
        <v>21.646999999999998</v>
      </c>
      <c r="G59" s="95">
        <v>62.73</v>
      </c>
      <c r="H59" s="95">
        <v>24.405000000000001</v>
      </c>
      <c r="I59" s="95">
        <v>46.372999999999998</v>
      </c>
      <c r="J59" s="95">
        <v>15.97</v>
      </c>
      <c r="K59" s="95">
        <v>19.039000000000001</v>
      </c>
      <c r="L59" s="95">
        <v>22.471</v>
      </c>
      <c r="M59" s="95">
        <v>34.284999999999997</v>
      </c>
      <c r="N59" s="95">
        <v>39.613999999999997</v>
      </c>
      <c r="O59" s="95">
        <v>23.481999999999999</v>
      </c>
      <c r="P59" s="95">
        <v>32.944000000000003</v>
      </c>
      <c r="Q59" s="95">
        <v>36.408000000000001</v>
      </c>
      <c r="R59" s="95">
        <v>37.323999999999998</v>
      </c>
      <c r="S59" s="95">
        <v>15.243</v>
      </c>
      <c r="T59" s="95">
        <v>19.013000000000002</v>
      </c>
      <c r="U59" s="95">
        <v>20.58</v>
      </c>
      <c r="V59" s="95">
        <v>11.288</v>
      </c>
      <c r="W59" s="95">
        <v>45.319000000000003</v>
      </c>
      <c r="X59" s="95">
        <v>37.609000000000002</v>
      </c>
      <c r="Y59" s="95">
        <v>16.803999999999998</v>
      </c>
      <c r="Z59" s="95">
        <v>24.193999999999999</v>
      </c>
      <c r="AA59" s="95">
        <v>18.248999999999999</v>
      </c>
      <c r="AB59" s="95">
        <v>9.5090000000000003</v>
      </c>
      <c r="AC59" s="95">
        <v>18.088000000000001</v>
      </c>
      <c r="AD59" s="95">
        <v>12.744</v>
      </c>
      <c r="AE59" s="95">
        <v>44.12</v>
      </c>
      <c r="AF59" s="95">
        <v>25.117999999999999</v>
      </c>
      <c r="AG59" s="95">
        <v>34.475999999999999</v>
      </c>
      <c r="AH59" s="95">
        <v>30.454999999999998</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83">
        <v>46661</v>
      </c>
      <c r="B60" s="99"/>
      <c r="C60" s="99">
        <v>19</v>
      </c>
      <c r="D60" s="100">
        <v>23</v>
      </c>
      <c r="E60" s="95">
        <v>27.84</v>
      </c>
      <c r="F60" s="95">
        <v>38.686999999999998</v>
      </c>
      <c r="G60" s="95">
        <v>51.47</v>
      </c>
      <c r="H60" s="95">
        <v>24.015000000000001</v>
      </c>
      <c r="I60" s="95">
        <v>21.908000000000001</v>
      </c>
      <c r="J60" s="95">
        <v>18.553999999999998</v>
      </c>
      <c r="K60" s="95">
        <v>15.194000000000001</v>
      </c>
      <c r="L60" s="95">
        <v>24.625</v>
      </c>
      <c r="M60" s="95">
        <v>18.077999999999999</v>
      </c>
      <c r="N60" s="95">
        <v>43.110999999999997</v>
      </c>
      <c r="O60" s="95">
        <v>40.896000000000001</v>
      </c>
      <c r="P60" s="95">
        <v>82.307000000000002</v>
      </c>
      <c r="Q60" s="95">
        <v>34.180999999999997</v>
      </c>
      <c r="R60" s="95">
        <v>22.614999999999998</v>
      </c>
      <c r="S60" s="95">
        <v>16.928000000000001</v>
      </c>
      <c r="T60" s="95">
        <v>21.882999999999999</v>
      </c>
      <c r="U60" s="95">
        <v>28.948</v>
      </c>
      <c r="V60" s="95">
        <v>10.086</v>
      </c>
      <c r="W60" s="95">
        <v>32.311999999999998</v>
      </c>
      <c r="X60" s="95">
        <v>44.148000000000003</v>
      </c>
      <c r="Y60" s="95">
        <v>19.888999999999999</v>
      </c>
      <c r="Z60" s="95">
        <v>17.248000000000001</v>
      </c>
      <c r="AA60" s="95">
        <v>17.122</v>
      </c>
      <c r="AB60" s="95">
        <v>12.209</v>
      </c>
      <c r="AC60" s="95">
        <v>12.683</v>
      </c>
      <c r="AD60" s="95">
        <v>13.044</v>
      </c>
      <c r="AE60" s="95">
        <v>19.66</v>
      </c>
      <c r="AF60" s="95">
        <v>15.971</v>
      </c>
      <c r="AG60" s="95">
        <v>21.831</v>
      </c>
      <c r="AH60" s="95">
        <v>26.856000000000002</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83">
        <v>46692</v>
      </c>
      <c r="B61" s="99"/>
      <c r="C61" s="99">
        <v>16</v>
      </c>
      <c r="D61" s="100">
        <v>18</v>
      </c>
      <c r="E61" s="95">
        <v>18.632999999999999</v>
      </c>
      <c r="F61" s="95">
        <v>21.370999999999999</v>
      </c>
      <c r="G61" s="95">
        <v>27.532</v>
      </c>
      <c r="H61" s="95">
        <v>21.033000000000001</v>
      </c>
      <c r="I61" s="95">
        <v>15.21</v>
      </c>
      <c r="J61" s="95">
        <v>15.194000000000001</v>
      </c>
      <c r="K61" s="95">
        <v>13.308999999999999</v>
      </c>
      <c r="L61" s="95">
        <v>14.704000000000001</v>
      </c>
      <c r="M61" s="95">
        <v>12.683999999999999</v>
      </c>
      <c r="N61" s="95">
        <v>25.989000000000001</v>
      </c>
      <c r="O61" s="95">
        <v>25.745999999999999</v>
      </c>
      <c r="P61" s="95">
        <v>31.954000000000001</v>
      </c>
      <c r="Q61" s="95">
        <v>20.716999999999999</v>
      </c>
      <c r="R61" s="95">
        <v>17.827999999999999</v>
      </c>
      <c r="S61" s="95">
        <v>16.687000000000001</v>
      </c>
      <c r="T61" s="95">
        <v>18.760000000000002</v>
      </c>
      <c r="U61" s="95">
        <v>20.981999999999999</v>
      </c>
      <c r="V61" s="95">
        <v>9.5820000000000007</v>
      </c>
      <c r="W61" s="95">
        <v>19.657</v>
      </c>
      <c r="X61" s="95">
        <v>21.512</v>
      </c>
      <c r="Y61" s="95">
        <v>15.96</v>
      </c>
      <c r="Z61" s="95">
        <v>12.952999999999999</v>
      </c>
      <c r="AA61" s="95">
        <v>13.436</v>
      </c>
      <c r="AB61" s="95">
        <v>11.009</v>
      </c>
      <c r="AC61" s="95">
        <v>11.983000000000001</v>
      </c>
      <c r="AD61" s="95">
        <v>14.099</v>
      </c>
      <c r="AE61" s="95">
        <v>14.622999999999999</v>
      </c>
      <c r="AF61" s="95">
        <v>13.323</v>
      </c>
      <c r="AG61" s="95">
        <v>16.466999999999999</v>
      </c>
      <c r="AH61" s="95">
        <v>21.135000000000002</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83">
        <v>46722</v>
      </c>
      <c r="B62" s="99"/>
      <c r="C62" s="99">
        <v>15</v>
      </c>
      <c r="D62" s="100">
        <v>15</v>
      </c>
      <c r="E62" s="95">
        <v>15.943</v>
      </c>
      <c r="F62" s="95">
        <v>16.158999999999999</v>
      </c>
      <c r="G62" s="95">
        <v>18.553000000000001</v>
      </c>
      <c r="H62" s="95">
        <v>17.29</v>
      </c>
      <c r="I62" s="95">
        <v>13.667</v>
      </c>
      <c r="J62" s="95">
        <v>12.701000000000001</v>
      </c>
      <c r="K62" s="95">
        <v>11.992000000000001</v>
      </c>
      <c r="L62" s="95">
        <v>11.862</v>
      </c>
      <c r="M62" s="95">
        <v>12.015000000000001</v>
      </c>
      <c r="N62" s="95">
        <v>17.309999999999999</v>
      </c>
      <c r="O62" s="95">
        <v>17.739000000000001</v>
      </c>
      <c r="P62" s="95">
        <v>19.248000000000001</v>
      </c>
      <c r="Q62" s="95">
        <v>16.242999999999999</v>
      </c>
      <c r="R62" s="95">
        <v>15.247999999999999</v>
      </c>
      <c r="S62" s="95">
        <v>13.361000000000001</v>
      </c>
      <c r="T62" s="95">
        <v>14.351000000000001</v>
      </c>
      <c r="U62" s="95">
        <v>15.259</v>
      </c>
      <c r="V62" s="95">
        <v>10.204000000000001</v>
      </c>
      <c r="W62" s="95">
        <v>14.712999999999999</v>
      </c>
      <c r="X62" s="95">
        <v>16.448</v>
      </c>
      <c r="Y62" s="95">
        <v>13.234</v>
      </c>
      <c r="Z62" s="95">
        <v>12.221</v>
      </c>
      <c r="AA62" s="95">
        <v>12.651999999999999</v>
      </c>
      <c r="AB62" s="95">
        <v>9.6270000000000007</v>
      </c>
      <c r="AC62" s="95">
        <v>12.545</v>
      </c>
      <c r="AD62" s="95">
        <v>12.428000000000001</v>
      </c>
      <c r="AE62" s="95">
        <v>12.715999999999999</v>
      </c>
      <c r="AF62" s="95">
        <v>12.214</v>
      </c>
      <c r="AG62" s="95">
        <v>14.691000000000001</v>
      </c>
      <c r="AH62" s="95">
        <v>15.222</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83">
        <v>46753</v>
      </c>
      <c r="B63" s="99"/>
      <c r="C63" s="99">
        <v>13</v>
      </c>
      <c r="D63" s="100">
        <v>13</v>
      </c>
      <c r="E63" s="95">
        <v>14.685</v>
      </c>
      <c r="F63" s="95">
        <v>13.567</v>
      </c>
      <c r="G63" s="95">
        <v>15.526999999999999</v>
      </c>
      <c r="H63" s="95">
        <v>14.48</v>
      </c>
      <c r="I63" s="95">
        <v>13.422000000000001</v>
      </c>
      <c r="J63" s="95">
        <v>11.81</v>
      </c>
      <c r="K63" s="95">
        <v>11.77</v>
      </c>
      <c r="L63" s="95">
        <v>10.782999999999999</v>
      </c>
      <c r="M63" s="95">
        <v>10.999000000000001</v>
      </c>
      <c r="N63" s="95">
        <v>16.510000000000002</v>
      </c>
      <c r="O63" s="95">
        <v>15.590999999999999</v>
      </c>
      <c r="P63" s="95">
        <v>14.903</v>
      </c>
      <c r="Q63" s="95">
        <v>13.552</v>
      </c>
      <c r="R63" s="95">
        <v>13.672000000000001</v>
      </c>
      <c r="S63" s="95">
        <v>12.134</v>
      </c>
      <c r="T63" s="95">
        <v>12.56</v>
      </c>
      <c r="U63" s="95">
        <v>13.895</v>
      </c>
      <c r="V63" s="95">
        <v>10.305</v>
      </c>
      <c r="W63" s="95">
        <v>12.608000000000001</v>
      </c>
      <c r="X63" s="95">
        <v>14.064</v>
      </c>
      <c r="Y63" s="95">
        <v>11.621</v>
      </c>
      <c r="Z63" s="95">
        <v>12.035</v>
      </c>
      <c r="AA63" s="95">
        <v>12.177</v>
      </c>
      <c r="AB63" s="95">
        <v>9.3019999999999996</v>
      </c>
      <c r="AC63" s="95">
        <v>12.180999999999999</v>
      </c>
      <c r="AD63" s="95">
        <v>11.118</v>
      </c>
      <c r="AE63" s="95">
        <v>11.589</v>
      </c>
      <c r="AF63" s="95">
        <v>11.551</v>
      </c>
      <c r="AG63" s="95">
        <v>13.798</v>
      </c>
      <c r="AH63" s="95">
        <v>13.407</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83">
        <v>46784</v>
      </c>
      <c r="B64" s="99"/>
      <c r="C64" s="99">
        <v>12</v>
      </c>
      <c r="D64" s="100">
        <v>12</v>
      </c>
      <c r="E64" s="95">
        <v>15.994</v>
      </c>
      <c r="F64" s="95">
        <v>11.378</v>
      </c>
      <c r="G64" s="95">
        <v>12.878</v>
      </c>
      <c r="H64" s="95">
        <v>13.516</v>
      </c>
      <c r="I64" s="95">
        <v>12.718999999999999</v>
      </c>
      <c r="J64" s="95">
        <v>10.148</v>
      </c>
      <c r="K64" s="95">
        <v>10.381</v>
      </c>
      <c r="L64" s="95">
        <v>9.9369999999999994</v>
      </c>
      <c r="M64" s="95">
        <v>9.8030000000000008</v>
      </c>
      <c r="N64" s="95">
        <v>14.222</v>
      </c>
      <c r="O64" s="95">
        <v>12.769</v>
      </c>
      <c r="P64" s="95">
        <v>14.226000000000001</v>
      </c>
      <c r="Q64" s="95">
        <v>10.898</v>
      </c>
      <c r="R64" s="95">
        <v>12.632999999999999</v>
      </c>
      <c r="S64" s="95">
        <v>10.307</v>
      </c>
      <c r="T64" s="95">
        <v>10.679</v>
      </c>
      <c r="U64" s="95">
        <v>10.882</v>
      </c>
      <c r="V64" s="95">
        <v>9.9809999999999999</v>
      </c>
      <c r="W64" s="95">
        <v>12.371</v>
      </c>
      <c r="X64" s="95">
        <v>15.77</v>
      </c>
      <c r="Y64" s="95">
        <v>12.55</v>
      </c>
      <c r="Z64" s="95">
        <v>13.785</v>
      </c>
      <c r="AA64" s="95">
        <v>11.805</v>
      </c>
      <c r="AB64" s="95">
        <v>8.25</v>
      </c>
      <c r="AC64" s="95">
        <v>10.879</v>
      </c>
      <c r="AD64" s="95">
        <v>10.193</v>
      </c>
      <c r="AE64" s="95">
        <v>10.44</v>
      </c>
      <c r="AF64" s="95">
        <v>10.359</v>
      </c>
      <c r="AG64" s="95">
        <v>11.776</v>
      </c>
      <c r="AH64" s="95">
        <v>11.776</v>
      </c>
      <c r="AI64" s="130"/>
      <c r="AJ64" s="130"/>
      <c r="AK64" s="130"/>
      <c r="AL64" s="130"/>
      <c r="AM64" s="130"/>
      <c r="AN64" s="130"/>
      <c r="AO64" s="130"/>
      <c r="AP64" s="130"/>
      <c r="AQ64" s="130"/>
      <c r="AR64" s="130"/>
      <c r="AS64" s="130"/>
      <c r="AT64" s="130"/>
      <c r="AU64" s="130"/>
      <c r="AV64" s="130"/>
      <c r="AW64" s="130"/>
      <c r="AX64" s="130"/>
      <c r="AY64" s="130"/>
      <c r="ALQ64" s="95" t="e">
        <v>#N/A</v>
      </c>
    </row>
    <row r="65" spans="1:1005" ht="15" x14ac:dyDescent="0.25">
      <c r="A65" s="183">
        <v>46813</v>
      </c>
      <c r="B65" s="99"/>
      <c r="C65" s="99">
        <v>18</v>
      </c>
      <c r="D65" s="100">
        <v>23</v>
      </c>
      <c r="E65" s="95">
        <v>19.524999999999999</v>
      </c>
      <c r="F65" s="95">
        <v>38.75</v>
      </c>
      <c r="G65" s="95">
        <v>21.975000000000001</v>
      </c>
      <c r="H65" s="95">
        <v>20.077000000000002</v>
      </c>
      <c r="I65" s="95">
        <v>17.231000000000002</v>
      </c>
      <c r="J65" s="95">
        <v>18.213999999999999</v>
      </c>
      <c r="K65" s="95">
        <v>13.356</v>
      </c>
      <c r="L65" s="95">
        <v>14.284000000000001</v>
      </c>
      <c r="M65" s="95">
        <v>31.553000000000001</v>
      </c>
      <c r="N65" s="95">
        <v>26.864999999999998</v>
      </c>
      <c r="O65" s="95">
        <v>16.638000000000002</v>
      </c>
      <c r="P65" s="95">
        <v>47.326999999999998</v>
      </c>
      <c r="Q65" s="95">
        <v>13.882</v>
      </c>
      <c r="R65" s="95">
        <v>21.872</v>
      </c>
      <c r="S65" s="95">
        <v>11.984999999999999</v>
      </c>
      <c r="T65" s="95">
        <v>16.920999999999999</v>
      </c>
      <c r="U65" s="95">
        <v>19.355</v>
      </c>
      <c r="V65" s="95">
        <v>13.115</v>
      </c>
      <c r="W65" s="95">
        <v>17.452000000000002</v>
      </c>
      <c r="X65" s="95">
        <v>29.513999999999999</v>
      </c>
      <c r="Y65" s="95">
        <v>19.265999999999998</v>
      </c>
      <c r="Z65" s="95">
        <v>38.941000000000003</v>
      </c>
      <c r="AA65" s="95">
        <v>13.811</v>
      </c>
      <c r="AB65" s="95">
        <v>12.002000000000001</v>
      </c>
      <c r="AC65" s="95">
        <v>16.571999999999999</v>
      </c>
      <c r="AD65" s="95">
        <v>12.013999999999999</v>
      </c>
      <c r="AE65" s="95">
        <v>15.768000000000001</v>
      </c>
      <c r="AF65" s="95">
        <v>15.949</v>
      </c>
      <c r="AG65" s="95">
        <v>21.526</v>
      </c>
      <c r="AH65" s="95">
        <v>21.526</v>
      </c>
      <c r="AI65" s="130"/>
      <c r="AJ65" s="130"/>
      <c r="AK65" s="130"/>
      <c r="AL65" s="130"/>
      <c r="AM65" s="130"/>
      <c r="AN65" s="130"/>
      <c r="AO65" s="130"/>
      <c r="AP65" s="130"/>
      <c r="AQ65" s="130"/>
      <c r="AR65" s="130"/>
      <c r="AS65" s="130"/>
      <c r="AT65" s="130"/>
      <c r="AU65" s="130"/>
      <c r="AV65" s="130"/>
      <c r="AW65" s="130"/>
      <c r="AX65" s="130"/>
      <c r="AY65" s="130"/>
      <c r="ALQ65" s="95" t="e">
        <v>#N/A</v>
      </c>
    </row>
    <row r="66" spans="1:1005" ht="15" x14ac:dyDescent="0.25">
      <c r="A66" s="183">
        <v>46844</v>
      </c>
      <c r="B66" s="99"/>
      <c r="C66" s="99">
        <v>40</v>
      </c>
      <c r="D66" s="100">
        <v>51</v>
      </c>
      <c r="E66" s="95">
        <v>39.256999999999998</v>
      </c>
      <c r="F66" s="95">
        <v>67.864000000000004</v>
      </c>
      <c r="G66" s="95">
        <v>44.021999999999998</v>
      </c>
      <c r="H66" s="95">
        <v>42.308</v>
      </c>
      <c r="I66" s="95">
        <v>48.094999999999999</v>
      </c>
      <c r="J66" s="95">
        <v>58.320999999999998</v>
      </c>
      <c r="K66" s="95">
        <v>37.765999999999998</v>
      </c>
      <c r="L66" s="95">
        <v>34.341000000000001</v>
      </c>
      <c r="M66" s="95">
        <v>86.947999999999993</v>
      </c>
      <c r="N66" s="95">
        <v>76.772999999999996</v>
      </c>
      <c r="O66" s="95">
        <v>51.936999999999998</v>
      </c>
      <c r="P66" s="95">
        <v>69.471999999999994</v>
      </c>
      <c r="Q66" s="95">
        <v>34.93</v>
      </c>
      <c r="R66" s="95">
        <v>41.737000000000002</v>
      </c>
      <c r="S66" s="95">
        <v>29.123000000000001</v>
      </c>
      <c r="T66" s="95">
        <v>37.281999999999996</v>
      </c>
      <c r="U66" s="95">
        <v>75.239000000000004</v>
      </c>
      <c r="V66" s="95">
        <v>19.189</v>
      </c>
      <c r="W66" s="95">
        <v>46.631999999999998</v>
      </c>
      <c r="X66" s="95">
        <v>44.162999999999997</v>
      </c>
      <c r="Y66" s="95">
        <v>38.319000000000003</v>
      </c>
      <c r="Z66" s="95">
        <v>77.947999999999993</v>
      </c>
      <c r="AA66" s="95">
        <v>28.957000000000001</v>
      </c>
      <c r="AB66" s="95">
        <v>43.451000000000001</v>
      </c>
      <c r="AC66" s="95">
        <v>25.311</v>
      </c>
      <c r="AD66" s="95">
        <v>20.681999999999999</v>
      </c>
      <c r="AE66" s="95">
        <v>59.098999999999997</v>
      </c>
      <c r="AF66" s="95">
        <v>43.843000000000004</v>
      </c>
      <c r="AG66" s="95">
        <v>56.04</v>
      </c>
      <c r="AH66" s="95">
        <v>56.04</v>
      </c>
      <c r="AI66" s="130"/>
      <c r="AJ66" s="130"/>
      <c r="AK66" s="130"/>
      <c r="AL66" s="130"/>
      <c r="AM66" s="130"/>
      <c r="AN66" s="130"/>
      <c r="AO66" s="130"/>
      <c r="AP66" s="130"/>
      <c r="AQ66" s="130"/>
      <c r="AR66" s="130"/>
      <c r="AS66" s="130"/>
      <c r="AT66" s="130"/>
      <c r="AU66" s="130"/>
      <c r="AV66" s="130"/>
      <c r="AW66" s="130"/>
      <c r="AX66" s="130"/>
      <c r="AY66" s="130"/>
      <c r="ALQ66" s="95" t="e">
        <v>#N/A</v>
      </c>
    </row>
    <row r="67" spans="1:1005" ht="15" x14ac:dyDescent="0.25">
      <c r="A67" s="183">
        <v>46874</v>
      </c>
      <c r="B67" s="99"/>
      <c r="C67" s="99">
        <v>112</v>
      </c>
      <c r="D67" s="100">
        <v>135</v>
      </c>
      <c r="E67" s="95">
        <v>142.38399999999999</v>
      </c>
      <c r="F67" s="95">
        <v>198.571</v>
      </c>
      <c r="G67" s="95">
        <v>143.48099999999999</v>
      </c>
      <c r="H67" s="95">
        <v>148.49299999999999</v>
      </c>
      <c r="I67" s="95">
        <v>123.71299999999999</v>
      </c>
      <c r="J67" s="95">
        <v>228.63</v>
      </c>
      <c r="K67" s="95">
        <v>51.101999999999997</v>
      </c>
      <c r="L67" s="95">
        <v>109.547</v>
      </c>
      <c r="M67" s="95">
        <v>149.041</v>
      </c>
      <c r="N67" s="95">
        <v>232.49700000000001</v>
      </c>
      <c r="O67" s="95">
        <v>126.11799999999999</v>
      </c>
      <c r="P67" s="95">
        <v>152.21100000000001</v>
      </c>
      <c r="Q67" s="95">
        <v>176.39500000000001</v>
      </c>
      <c r="R67" s="95">
        <v>209.44200000000001</v>
      </c>
      <c r="S67" s="95">
        <v>84.194999999999993</v>
      </c>
      <c r="T67" s="95">
        <v>123.051</v>
      </c>
      <c r="U67" s="95">
        <v>114.79300000000001</v>
      </c>
      <c r="V67" s="95">
        <v>77.992000000000004</v>
      </c>
      <c r="W67" s="95">
        <v>110.339</v>
      </c>
      <c r="X67" s="95">
        <v>91.009</v>
      </c>
      <c r="Y67" s="95">
        <v>100.97</v>
      </c>
      <c r="Z67" s="95">
        <v>147.08699999999999</v>
      </c>
      <c r="AA67" s="95">
        <v>72.766999999999996</v>
      </c>
      <c r="AB67" s="95">
        <v>130.36699999999999</v>
      </c>
      <c r="AC67" s="95">
        <v>115.833</v>
      </c>
      <c r="AD67" s="95">
        <v>73.668000000000006</v>
      </c>
      <c r="AE67" s="95">
        <v>160.45099999999999</v>
      </c>
      <c r="AF67" s="95">
        <v>203.881</v>
      </c>
      <c r="AG67" s="95">
        <v>149.59800000000001</v>
      </c>
      <c r="AH67" s="95">
        <v>149.59800000000001</v>
      </c>
      <c r="AI67" s="130"/>
      <c r="AJ67" s="130"/>
      <c r="AK67" s="130"/>
      <c r="AL67" s="130"/>
      <c r="AM67" s="130"/>
      <c r="AN67" s="130"/>
      <c r="AO67" s="130"/>
      <c r="AP67" s="130"/>
      <c r="AQ67" s="130"/>
      <c r="AR67" s="130"/>
      <c r="AS67" s="130"/>
      <c r="AT67" s="130"/>
      <c r="AU67" s="130"/>
      <c r="AV67" s="130"/>
      <c r="AW67" s="130"/>
      <c r="AX67" s="130"/>
      <c r="AY67" s="130"/>
      <c r="ALQ67" s="95" t="e">
        <v>#N/A</v>
      </c>
    </row>
    <row r="68" spans="1:1005" ht="15" x14ac:dyDescent="0.25">
      <c r="A68" s="183">
        <v>46905</v>
      </c>
      <c r="B68" s="99"/>
      <c r="C68" s="99">
        <v>99</v>
      </c>
      <c r="D68" s="100">
        <v>144</v>
      </c>
      <c r="E68" s="95">
        <v>96.613</v>
      </c>
      <c r="F68" s="95">
        <v>257.37700000000001</v>
      </c>
      <c r="G68" s="95">
        <v>126.872</v>
      </c>
      <c r="H68" s="95">
        <v>215.952</v>
      </c>
      <c r="I68" s="95">
        <v>78.015000000000001</v>
      </c>
      <c r="J68" s="95">
        <v>128.036</v>
      </c>
      <c r="K68" s="95">
        <v>30.074000000000002</v>
      </c>
      <c r="L68" s="95">
        <v>90.962000000000003</v>
      </c>
      <c r="M68" s="95">
        <v>96.885999999999996</v>
      </c>
      <c r="N68" s="95">
        <v>212.82499999999999</v>
      </c>
      <c r="O68" s="95">
        <v>83.581999999999994</v>
      </c>
      <c r="P68" s="95">
        <v>119.93600000000001</v>
      </c>
      <c r="Q68" s="95">
        <v>215.07499999999999</v>
      </c>
      <c r="R68" s="95">
        <v>116.476</v>
      </c>
      <c r="S68" s="95">
        <v>145.25200000000001</v>
      </c>
      <c r="T68" s="95">
        <v>220.81100000000001</v>
      </c>
      <c r="U68" s="95">
        <v>49.582000000000001</v>
      </c>
      <c r="V68" s="95">
        <v>62.142000000000003</v>
      </c>
      <c r="W68" s="95">
        <v>151.64599999999999</v>
      </c>
      <c r="X68" s="95">
        <v>183.92699999999999</v>
      </c>
      <c r="Y68" s="95">
        <v>168.21700000000001</v>
      </c>
      <c r="Z68" s="95">
        <v>167.57900000000001</v>
      </c>
      <c r="AA68" s="95">
        <v>30.872</v>
      </c>
      <c r="AB68" s="95">
        <v>256.738</v>
      </c>
      <c r="AC68" s="95">
        <v>91.811000000000007</v>
      </c>
      <c r="AD68" s="95">
        <v>150.39400000000001</v>
      </c>
      <c r="AE68" s="95">
        <v>112.018</v>
      </c>
      <c r="AF68" s="95">
        <v>232.32300000000001</v>
      </c>
      <c r="AG68" s="95">
        <v>151.47300000000001</v>
      </c>
      <c r="AH68" s="95">
        <v>151.47300000000001</v>
      </c>
      <c r="AI68" s="130"/>
      <c r="AJ68" s="130"/>
      <c r="AK68" s="130"/>
      <c r="AL68" s="130"/>
      <c r="AM68" s="130"/>
      <c r="AN68" s="130"/>
      <c r="AO68" s="130"/>
      <c r="AP68" s="130"/>
      <c r="AQ68" s="130"/>
      <c r="AR68" s="130"/>
      <c r="AS68" s="130"/>
      <c r="AT68" s="130"/>
      <c r="AU68" s="130"/>
      <c r="AV68" s="130"/>
      <c r="AW68" s="130"/>
      <c r="AX68" s="130"/>
      <c r="AY68" s="130"/>
      <c r="ALQ68" s="95" t="e">
        <v>#N/A</v>
      </c>
    </row>
    <row r="69" spans="1:1005" ht="15" x14ac:dyDescent="0.25">
      <c r="A69" s="183">
        <v>46935</v>
      </c>
      <c r="B69" s="99"/>
      <c r="C69" s="99">
        <v>30</v>
      </c>
      <c r="D69" s="100">
        <v>51</v>
      </c>
      <c r="E69" s="95">
        <v>42.823</v>
      </c>
      <c r="F69" s="95">
        <v>92.174000000000007</v>
      </c>
      <c r="G69" s="95">
        <v>74.188999999999993</v>
      </c>
      <c r="H69" s="95">
        <v>147.75899999999999</v>
      </c>
      <c r="I69" s="95">
        <v>24.594000000000001</v>
      </c>
      <c r="J69" s="95">
        <v>53.177</v>
      </c>
      <c r="K69" s="95">
        <v>12.945</v>
      </c>
      <c r="L69" s="95">
        <v>27.625</v>
      </c>
      <c r="M69" s="95">
        <v>37.569000000000003</v>
      </c>
      <c r="N69" s="95">
        <v>84.100999999999999</v>
      </c>
      <c r="O69" s="95">
        <v>48.723999999999997</v>
      </c>
      <c r="P69" s="95">
        <v>48.015000000000001</v>
      </c>
      <c r="Q69" s="95">
        <v>84.83</v>
      </c>
      <c r="R69" s="95">
        <v>48.353000000000002</v>
      </c>
      <c r="S69" s="95">
        <v>42.557000000000002</v>
      </c>
      <c r="T69" s="95">
        <v>89.058999999999997</v>
      </c>
      <c r="U69" s="95">
        <v>20.367999999999999</v>
      </c>
      <c r="V69" s="95">
        <v>25.93</v>
      </c>
      <c r="W69" s="95">
        <v>48.170999999999999</v>
      </c>
      <c r="X69" s="95">
        <v>60.896999999999998</v>
      </c>
      <c r="Y69" s="95">
        <v>51.055999999999997</v>
      </c>
      <c r="Z69" s="95">
        <v>53.587000000000003</v>
      </c>
      <c r="AA69" s="95">
        <v>13.68</v>
      </c>
      <c r="AB69" s="95">
        <v>118.267</v>
      </c>
      <c r="AC69" s="95">
        <v>31.827999999999999</v>
      </c>
      <c r="AD69" s="95">
        <v>93.146000000000001</v>
      </c>
      <c r="AE69" s="95">
        <v>62.923999999999999</v>
      </c>
      <c r="AF69" s="95">
        <v>92.480999999999995</v>
      </c>
      <c r="AG69" s="95">
        <v>40.746000000000002</v>
      </c>
      <c r="AH69" s="95">
        <v>40.746000000000002</v>
      </c>
      <c r="AI69" s="130"/>
      <c r="AJ69" s="130"/>
      <c r="AK69" s="130"/>
      <c r="AL69" s="130"/>
      <c r="AM69" s="130"/>
      <c r="AN69" s="130"/>
      <c r="AO69" s="130"/>
      <c r="AP69" s="130"/>
      <c r="AQ69" s="130"/>
      <c r="AR69" s="130"/>
      <c r="AS69" s="130"/>
      <c r="AT69" s="130"/>
      <c r="AU69" s="130"/>
      <c r="AV69" s="130"/>
      <c r="AW69" s="130"/>
      <c r="AX69" s="130"/>
      <c r="AY69" s="130"/>
      <c r="ALQ69" s="95" t="e">
        <v>#N/A</v>
      </c>
    </row>
    <row r="70" spans="1:1005" ht="15" x14ac:dyDescent="0.25">
      <c r="A70" s="183">
        <v>46966</v>
      </c>
      <c r="B70" s="99"/>
      <c r="C70" s="99">
        <v>22</v>
      </c>
      <c r="D70" s="100">
        <v>29</v>
      </c>
      <c r="E70" s="95">
        <v>19.535</v>
      </c>
      <c r="F70" s="95">
        <v>72.557000000000002</v>
      </c>
      <c r="G70" s="95">
        <v>30.149000000000001</v>
      </c>
      <c r="H70" s="95">
        <v>90.570999999999998</v>
      </c>
      <c r="I70" s="95">
        <v>16.141999999999999</v>
      </c>
      <c r="J70" s="95">
        <v>36.401000000000003</v>
      </c>
      <c r="K70" s="95">
        <v>9.6920000000000002</v>
      </c>
      <c r="L70" s="95">
        <v>19.483000000000001</v>
      </c>
      <c r="M70" s="95">
        <v>19.021999999999998</v>
      </c>
      <c r="N70" s="95">
        <v>40.612000000000002</v>
      </c>
      <c r="O70" s="95">
        <v>34.770000000000003</v>
      </c>
      <c r="P70" s="95">
        <v>40.521000000000001</v>
      </c>
      <c r="Q70" s="95">
        <v>32.771999999999998</v>
      </c>
      <c r="R70" s="95">
        <v>21.225000000000001</v>
      </c>
      <c r="S70" s="95">
        <v>35.536999999999999</v>
      </c>
      <c r="T70" s="95">
        <v>29.225999999999999</v>
      </c>
      <c r="U70" s="95">
        <v>13.89</v>
      </c>
      <c r="V70" s="95">
        <v>27.036000000000001</v>
      </c>
      <c r="W70" s="95">
        <v>31.024000000000001</v>
      </c>
      <c r="X70" s="95">
        <v>25.323</v>
      </c>
      <c r="Y70" s="95">
        <v>33.334000000000003</v>
      </c>
      <c r="Z70" s="95">
        <v>31.238</v>
      </c>
      <c r="AA70" s="95">
        <v>9.1999999999999993</v>
      </c>
      <c r="AB70" s="95">
        <v>34.984999999999999</v>
      </c>
      <c r="AC70" s="95">
        <v>17.416</v>
      </c>
      <c r="AD70" s="95">
        <v>35.987000000000002</v>
      </c>
      <c r="AE70" s="95">
        <v>37.292999999999999</v>
      </c>
      <c r="AF70" s="95">
        <v>36.488</v>
      </c>
      <c r="AG70" s="95">
        <v>19.803000000000001</v>
      </c>
      <c r="AH70" s="95">
        <v>19.803000000000001</v>
      </c>
      <c r="AI70" s="130"/>
      <c r="AJ70" s="130"/>
      <c r="AK70" s="130"/>
      <c r="AL70" s="130"/>
      <c r="AM70" s="130"/>
      <c r="AN70" s="130"/>
      <c r="AO70" s="130"/>
      <c r="AP70" s="130"/>
      <c r="AQ70" s="130"/>
      <c r="AR70" s="130"/>
      <c r="AS70" s="130"/>
      <c r="AT70" s="130"/>
      <c r="AU70" s="130"/>
      <c r="AV70" s="130"/>
      <c r="AW70" s="130"/>
      <c r="AX70" s="130"/>
      <c r="AY70" s="130"/>
      <c r="ALQ70" s="95" t="e">
        <v>#N/A</v>
      </c>
    </row>
    <row r="71" spans="1:1005" ht="15" x14ac:dyDescent="0.25">
      <c r="A71" s="183">
        <v>46997</v>
      </c>
      <c r="B71" s="99"/>
      <c r="C71" s="99">
        <v>19</v>
      </c>
      <c r="D71" s="100">
        <v>26</v>
      </c>
      <c r="E71" s="95">
        <v>21.646999999999998</v>
      </c>
      <c r="F71" s="95">
        <v>62.73</v>
      </c>
      <c r="G71" s="95">
        <v>24.405000000000001</v>
      </c>
      <c r="H71" s="95">
        <v>46.372999999999998</v>
      </c>
      <c r="I71" s="95">
        <v>15.97</v>
      </c>
      <c r="J71" s="95">
        <v>19.039000000000001</v>
      </c>
      <c r="K71" s="95">
        <v>22.471</v>
      </c>
      <c r="L71" s="95">
        <v>34.284999999999997</v>
      </c>
      <c r="M71" s="95">
        <v>39.613999999999997</v>
      </c>
      <c r="N71" s="95">
        <v>23.481999999999999</v>
      </c>
      <c r="O71" s="95">
        <v>32.944000000000003</v>
      </c>
      <c r="P71" s="95">
        <v>36.408000000000001</v>
      </c>
      <c r="Q71" s="95">
        <v>37.323999999999998</v>
      </c>
      <c r="R71" s="95">
        <v>15.243</v>
      </c>
      <c r="S71" s="95">
        <v>19.013000000000002</v>
      </c>
      <c r="T71" s="95">
        <v>20.58</v>
      </c>
      <c r="U71" s="95">
        <v>11.288</v>
      </c>
      <c r="V71" s="95">
        <v>45.319000000000003</v>
      </c>
      <c r="W71" s="95">
        <v>37.609000000000002</v>
      </c>
      <c r="X71" s="95">
        <v>16.803999999999998</v>
      </c>
      <c r="Y71" s="95">
        <v>24.193999999999999</v>
      </c>
      <c r="Z71" s="95">
        <v>18.248999999999999</v>
      </c>
      <c r="AA71" s="95">
        <v>9.5090000000000003</v>
      </c>
      <c r="AB71" s="95">
        <v>18.088000000000001</v>
      </c>
      <c r="AC71" s="95">
        <v>12.744</v>
      </c>
      <c r="AD71" s="95">
        <v>44.12</v>
      </c>
      <c r="AE71" s="95">
        <v>25.117999999999999</v>
      </c>
      <c r="AF71" s="95">
        <v>34.475999999999999</v>
      </c>
      <c r="AG71" s="95">
        <v>30.454999999999998</v>
      </c>
      <c r="AH71" s="95">
        <v>30.454999999999998</v>
      </c>
      <c r="AI71" s="130"/>
      <c r="AJ71" s="130"/>
      <c r="AK71" s="130"/>
      <c r="AL71" s="130"/>
      <c r="AM71" s="130"/>
      <c r="AN71" s="130"/>
      <c r="AO71" s="130"/>
      <c r="AP71" s="130"/>
      <c r="AQ71" s="130"/>
      <c r="AR71" s="130"/>
      <c r="AS71" s="130"/>
      <c r="AT71" s="130"/>
      <c r="AU71" s="130"/>
      <c r="AV71" s="130"/>
      <c r="AW71" s="130"/>
      <c r="AX71" s="130"/>
      <c r="AY71" s="130"/>
      <c r="ALQ71" s="95" t="e">
        <v>#N/A</v>
      </c>
    </row>
    <row r="72" spans="1:1005" ht="15" x14ac:dyDescent="0.25">
      <c r="A72" s="183"/>
      <c r="B72" s="99"/>
      <c r="C72" s="99"/>
      <c r="D72" s="100"/>
      <c r="AI72" s="130"/>
      <c r="AJ72" s="130"/>
      <c r="AK72" s="130"/>
      <c r="AL72" s="130"/>
      <c r="AM72" s="130"/>
      <c r="AN72" s="130"/>
      <c r="AO72" s="130"/>
      <c r="AP72" s="130"/>
      <c r="AQ72" s="130"/>
      <c r="AR72" s="130"/>
      <c r="AS72" s="130"/>
      <c r="AT72" s="130"/>
      <c r="AU72" s="130"/>
      <c r="AV72" s="130"/>
      <c r="AW72" s="130"/>
      <c r="AX72" s="130"/>
      <c r="AY72" s="130"/>
      <c r="ALQ72" s="95" t="e">
        <v>#N/A</v>
      </c>
    </row>
    <row r="73" spans="1:1005" ht="15" x14ac:dyDescent="0.25">
      <c r="A73" s="183"/>
      <c r="B73" s="99"/>
      <c r="C73" s="99"/>
      <c r="D73" s="100"/>
      <c r="AI73" s="126"/>
      <c r="AJ73" s="126"/>
      <c r="AK73" s="126"/>
      <c r="AL73" s="126"/>
      <c r="AM73" s="126"/>
      <c r="AN73" s="126"/>
      <c r="AO73" s="126"/>
      <c r="AP73" s="126"/>
      <c r="AQ73" s="126"/>
      <c r="AR73" s="126"/>
      <c r="AS73" s="126"/>
      <c r="AT73" s="126"/>
      <c r="AU73" s="126"/>
      <c r="AV73" s="126"/>
      <c r="AW73" s="126"/>
      <c r="AX73" s="126"/>
      <c r="AY73" s="126"/>
    </row>
    <row r="74" spans="1:1005" ht="15" x14ac:dyDescent="0.25">
      <c r="A74" s="183"/>
      <c r="B74" s="99"/>
      <c r="C74" s="99"/>
      <c r="D74" s="100"/>
      <c r="AI74" s="126"/>
      <c r="AJ74" s="126"/>
      <c r="AK74" s="126"/>
      <c r="AL74" s="126"/>
      <c r="AM74" s="126"/>
      <c r="AN74" s="126"/>
      <c r="AO74" s="126"/>
      <c r="AP74" s="126"/>
      <c r="AQ74" s="126"/>
      <c r="AR74" s="126"/>
      <c r="AS74" s="126"/>
      <c r="AT74" s="126"/>
      <c r="AU74" s="126"/>
      <c r="AV74" s="126"/>
      <c r="AW74" s="126"/>
      <c r="AX74" s="126"/>
      <c r="AY74" s="126"/>
    </row>
    <row r="75" spans="1:1005" ht="15" x14ac:dyDescent="0.25">
      <c r="A75" s="183"/>
      <c r="B75" s="99"/>
      <c r="C75" s="99"/>
      <c r="D75" s="100"/>
      <c r="AI75" s="126"/>
      <c r="AJ75" s="126"/>
      <c r="AK75" s="126"/>
      <c r="AL75" s="126"/>
      <c r="AM75" s="126"/>
      <c r="AN75" s="126"/>
      <c r="AO75" s="126"/>
      <c r="AP75" s="126"/>
      <c r="AQ75" s="126"/>
      <c r="AR75" s="126"/>
      <c r="AS75" s="126"/>
      <c r="AT75" s="126"/>
      <c r="AU75" s="126"/>
      <c r="AV75" s="126"/>
      <c r="AW75" s="126"/>
      <c r="AX75" s="126"/>
      <c r="AY75" s="126"/>
    </row>
    <row r="76" spans="1:1005" ht="15" x14ac:dyDescent="0.25">
      <c r="A76" s="183"/>
      <c r="B76" s="99"/>
      <c r="C76" s="99"/>
      <c r="D76" s="100"/>
      <c r="AI76" s="126"/>
      <c r="AJ76" s="126"/>
      <c r="AK76" s="126"/>
      <c r="AL76" s="126"/>
      <c r="AM76" s="126"/>
      <c r="AN76" s="126"/>
      <c r="AO76" s="126"/>
      <c r="AP76" s="126"/>
      <c r="AQ76" s="126"/>
      <c r="AR76" s="126"/>
      <c r="AS76" s="126"/>
      <c r="AT76" s="126"/>
      <c r="AU76" s="126"/>
      <c r="AV76" s="126"/>
      <c r="AW76" s="126"/>
      <c r="AX76" s="126"/>
      <c r="AY76" s="126"/>
    </row>
    <row r="77" spans="1:1005" ht="15" x14ac:dyDescent="0.25">
      <c r="A77" s="183"/>
      <c r="B77" s="99"/>
      <c r="C77" s="99"/>
      <c r="D77" s="100"/>
      <c r="AI77" s="126"/>
      <c r="AJ77" s="126"/>
      <c r="AK77" s="126"/>
      <c r="AL77" s="126"/>
      <c r="AM77" s="126"/>
      <c r="AN77" s="126"/>
      <c r="AO77" s="126"/>
      <c r="AP77" s="126"/>
      <c r="AQ77" s="126"/>
      <c r="AR77" s="126"/>
      <c r="AS77" s="126"/>
      <c r="AT77" s="126"/>
      <c r="AU77" s="126"/>
      <c r="AV77" s="126"/>
      <c r="AW77" s="126"/>
      <c r="AX77" s="126"/>
      <c r="AY77" s="126"/>
    </row>
    <row r="78" spans="1:1005" ht="15" x14ac:dyDescent="0.25">
      <c r="A78" s="183"/>
      <c r="B78" s="99"/>
      <c r="C78" s="99"/>
      <c r="D78" s="100"/>
      <c r="AI78" s="126"/>
      <c r="AJ78" s="126"/>
      <c r="AK78" s="126"/>
      <c r="AL78" s="126"/>
      <c r="AM78" s="126"/>
      <c r="AN78" s="126"/>
      <c r="AO78" s="126"/>
      <c r="AP78" s="126"/>
      <c r="AQ78" s="126"/>
      <c r="AR78" s="126"/>
      <c r="AS78" s="126"/>
      <c r="AT78" s="126"/>
      <c r="AU78" s="126"/>
      <c r="AV78" s="126"/>
      <c r="AW78" s="126"/>
      <c r="AX78" s="126"/>
      <c r="AY78" s="126"/>
    </row>
    <row r="79" spans="1:1005" ht="15" x14ac:dyDescent="0.25">
      <c r="A79" s="183"/>
      <c r="B79" s="99"/>
      <c r="C79" s="99"/>
      <c r="D79" s="100"/>
      <c r="AI79" s="126"/>
      <c r="AJ79" s="126"/>
      <c r="AK79" s="126"/>
      <c r="AL79" s="126"/>
      <c r="AM79" s="126"/>
      <c r="AN79" s="126"/>
      <c r="AO79" s="126"/>
      <c r="AP79" s="126"/>
      <c r="AQ79" s="126"/>
      <c r="AR79" s="126"/>
      <c r="AS79" s="126"/>
      <c r="AT79" s="126"/>
      <c r="AU79" s="126"/>
      <c r="AV79" s="126"/>
      <c r="AW79" s="126"/>
      <c r="AX79" s="126"/>
      <c r="AY79" s="126"/>
    </row>
    <row r="80" spans="1:1005" ht="15" x14ac:dyDescent="0.25">
      <c r="A80" s="183"/>
      <c r="B80" s="99"/>
      <c r="C80" s="99"/>
      <c r="D80" s="100"/>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83"/>
      <c r="B81" s="99"/>
      <c r="C81" s="99"/>
      <c r="D81" s="100"/>
    </row>
    <row r="82" spans="1:4" ht="12.75" customHeight="1" x14ac:dyDescent="0.25">
      <c r="A82" s="183"/>
      <c r="B82" s="99"/>
      <c r="C82" s="99"/>
      <c r="D82" s="100"/>
    </row>
    <row r="83" spans="1:4" ht="12.75" customHeight="1" x14ac:dyDescent="0.25">
      <c r="A83" s="183"/>
      <c r="B83" s="99"/>
      <c r="C83" s="99"/>
      <c r="D83" s="100"/>
    </row>
    <row r="84" spans="1:4" ht="12.75" customHeight="1" x14ac:dyDescent="0.25">
      <c r="A84" s="183"/>
      <c r="B84" s="99"/>
      <c r="C84" s="99"/>
      <c r="D84" s="100"/>
    </row>
    <row r="101" spans="3:4" ht="12.75" customHeight="1" x14ac:dyDescent="0.25">
      <c r="C101" s="95">
        <v>18</v>
      </c>
      <c r="D101" s="95">
        <v>23</v>
      </c>
    </row>
    <row r="102" spans="3:4" ht="12.75" customHeight="1" x14ac:dyDescent="0.25">
      <c r="C102" s="95">
        <v>40</v>
      </c>
      <c r="D102" s="95">
        <v>51</v>
      </c>
    </row>
    <row r="103" spans="3:4" ht="12.75" customHeight="1" x14ac:dyDescent="0.25">
      <c r="C103" s="95">
        <v>112</v>
      </c>
      <c r="D103" s="95">
        <v>135</v>
      </c>
    </row>
    <row r="104" spans="3:4" ht="12.75" customHeight="1" x14ac:dyDescent="0.25">
      <c r="C104" s="95">
        <v>99</v>
      </c>
      <c r="D104" s="95">
        <v>144</v>
      </c>
    </row>
    <row r="105" spans="3:4" ht="12.75" customHeight="1" x14ac:dyDescent="0.25">
      <c r="C105" s="95">
        <v>30</v>
      </c>
      <c r="D105" s="95">
        <v>51</v>
      </c>
    </row>
    <row r="106" spans="3:4" ht="12.75" customHeight="1" x14ac:dyDescent="0.25">
      <c r="C106" s="95">
        <v>22</v>
      </c>
      <c r="D106" s="95">
        <v>29</v>
      </c>
    </row>
    <row r="107" spans="3:4" ht="12.75" customHeight="1" x14ac:dyDescent="0.25">
      <c r="C107" s="95">
        <v>19</v>
      </c>
      <c r="D107" s="95">
        <v>26</v>
      </c>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107"/>
  <sheetViews>
    <sheetView topLeftCell="A37" zoomScaleNormal="100" workbookViewId="0">
      <selection activeCell="D4" sqref="D4"/>
    </sheetView>
  </sheetViews>
  <sheetFormatPr defaultColWidth="18.7109375" defaultRowHeight="12.75" customHeight="1" x14ac:dyDescent="0.25"/>
  <cols>
    <col min="1" max="1" width="9.140625" style="172" customWidth="1"/>
    <col min="2" max="54" width="9.140625" style="117" customWidth="1"/>
    <col min="55" max="16384" width="18.7109375" style="117"/>
  </cols>
  <sheetData>
    <row r="1" spans="1:51" s="172" customFormat="1" ht="15" x14ac:dyDescent="0.25">
      <c r="A1" s="119"/>
      <c r="B1" s="338" t="s">
        <v>182</v>
      </c>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51" s="172" customFormat="1" ht="15" x14ac:dyDescent="0.25">
      <c r="A2" s="119"/>
      <c r="B2" s="156" t="s">
        <v>46</v>
      </c>
      <c r="C2" s="156" t="s">
        <v>45</v>
      </c>
      <c r="D2" s="156" t="s">
        <v>47</v>
      </c>
      <c r="E2" s="156">
        <v>1991</v>
      </c>
      <c r="F2" s="156">
        <v>1992</v>
      </c>
      <c r="G2" s="156">
        <v>1993</v>
      </c>
      <c r="H2" s="156">
        <v>1994</v>
      </c>
      <c r="I2" s="156">
        <v>1995</v>
      </c>
      <c r="J2" s="156">
        <v>1996</v>
      </c>
      <c r="K2" s="156">
        <v>1997</v>
      </c>
      <c r="L2" s="156">
        <v>1998</v>
      </c>
      <c r="M2" s="156">
        <v>1999</v>
      </c>
      <c r="N2" s="156">
        <v>2000</v>
      </c>
      <c r="O2" s="156">
        <v>2001</v>
      </c>
      <c r="P2" s="156">
        <v>2002</v>
      </c>
      <c r="Q2" s="156">
        <v>2003</v>
      </c>
      <c r="R2" s="156">
        <v>2004</v>
      </c>
      <c r="S2" s="156">
        <v>2005</v>
      </c>
      <c r="T2" s="156">
        <v>2006</v>
      </c>
      <c r="U2" s="156">
        <v>2007</v>
      </c>
      <c r="V2" s="156">
        <v>2008</v>
      </c>
      <c r="W2" s="156">
        <v>2009</v>
      </c>
      <c r="X2" s="156">
        <v>2010</v>
      </c>
      <c r="Y2" s="156">
        <v>2011</v>
      </c>
      <c r="Z2" s="156">
        <v>2012</v>
      </c>
      <c r="AA2" s="156">
        <v>2013</v>
      </c>
      <c r="AB2" s="156">
        <v>2014</v>
      </c>
      <c r="AC2" s="156">
        <v>2015</v>
      </c>
      <c r="AD2" s="156">
        <v>2016</v>
      </c>
      <c r="AE2" s="156">
        <v>2017</v>
      </c>
      <c r="AF2" s="156">
        <v>2018</v>
      </c>
      <c r="AG2" s="156">
        <v>2019</v>
      </c>
      <c r="AH2" s="156">
        <v>2020</v>
      </c>
      <c r="AI2" s="162"/>
      <c r="AJ2" s="162"/>
      <c r="AK2" s="162"/>
      <c r="AL2" s="162"/>
      <c r="AM2" s="162"/>
    </row>
    <row r="3" spans="1:51" s="172" customFormat="1" ht="15" x14ac:dyDescent="0.25">
      <c r="A3" s="186" t="str">
        <f>$A$1&amp;A2</f>
        <v/>
      </c>
      <c r="B3" s="120" t="s">
        <v>63</v>
      </c>
      <c r="C3" s="120" t="s">
        <v>64</v>
      </c>
      <c r="D3" s="120" t="s">
        <v>65</v>
      </c>
      <c r="E3" s="120" t="s">
        <v>66</v>
      </c>
      <c r="F3" s="120" t="s">
        <v>67</v>
      </c>
      <c r="G3" s="120" t="s">
        <v>68</v>
      </c>
      <c r="H3" s="120" t="s">
        <v>69</v>
      </c>
      <c r="I3" s="120" t="s">
        <v>70</v>
      </c>
      <c r="J3" s="120" t="s">
        <v>71</v>
      </c>
      <c r="K3" s="120" t="s">
        <v>72</v>
      </c>
      <c r="L3" s="120" t="s">
        <v>73</v>
      </c>
      <c r="M3" s="120" t="s">
        <v>74</v>
      </c>
      <c r="N3" s="120" t="s">
        <v>75</v>
      </c>
      <c r="O3" s="120" t="s">
        <v>76</v>
      </c>
      <c r="P3" s="120" t="s">
        <v>77</v>
      </c>
      <c r="Q3" s="120" t="s">
        <v>78</v>
      </c>
      <c r="R3" s="120" t="s">
        <v>79</v>
      </c>
      <c r="S3" s="120" t="s">
        <v>80</v>
      </c>
      <c r="T3" s="120" t="s">
        <v>81</v>
      </c>
      <c r="U3" s="120" t="s">
        <v>82</v>
      </c>
      <c r="V3" s="120" t="s">
        <v>83</v>
      </c>
      <c r="W3" s="120" t="s">
        <v>84</v>
      </c>
      <c r="X3" s="120" t="s">
        <v>85</v>
      </c>
      <c r="Y3" s="120" t="s">
        <v>86</v>
      </c>
      <c r="Z3" s="120" t="s">
        <v>87</v>
      </c>
      <c r="AA3" s="120" t="s">
        <v>88</v>
      </c>
      <c r="AB3" s="120" t="s">
        <v>89</v>
      </c>
      <c r="AC3" s="120" t="s">
        <v>90</v>
      </c>
      <c r="AD3" s="120" t="s">
        <v>91</v>
      </c>
      <c r="AE3" s="120" t="s">
        <v>92</v>
      </c>
      <c r="AF3" s="120" t="s">
        <v>93</v>
      </c>
      <c r="AG3" s="120" t="s">
        <v>94</v>
      </c>
      <c r="AH3" s="120" t="s">
        <v>95</v>
      </c>
      <c r="AI3" s="162"/>
      <c r="AJ3" s="162"/>
      <c r="AK3" s="162"/>
      <c r="AL3" s="162"/>
      <c r="AM3" s="162"/>
    </row>
    <row r="4" spans="1:51" ht="15" x14ac:dyDescent="0.25">
      <c r="A4" s="148">
        <v>44958</v>
      </c>
      <c r="B4" s="298"/>
      <c r="C4" s="299">
        <v>27</v>
      </c>
      <c r="D4" s="283">
        <v>27</v>
      </c>
      <c r="E4" s="116">
        <v>26.582000000000001</v>
      </c>
      <c r="F4" s="116">
        <v>25.658999999999999</v>
      </c>
      <c r="G4" s="116">
        <v>26.936</v>
      </c>
      <c r="H4" s="116">
        <v>25.465</v>
      </c>
      <c r="I4" s="116">
        <v>35.387999999999998</v>
      </c>
      <c r="J4" s="116">
        <v>39.136000000000003</v>
      </c>
      <c r="K4" s="116">
        <v>26.091999999999999</v>
      </c>
      <c r="L4" s="116">
        <v>27.064</v>
      </c>
      <c r="M4" s="116">
        <v>29.96</v>
      </c>
      <c r="N4" s="116">
        <v>32.386000000000003</v>
      </c>
      <c r="O4" s="116">
        <v>28.210999999999999</v>
      </c>
      <c r="P4" s="116">
        <v>23.31</v>
      </c>
      <c r="Q4" s="116">
        <v>28.577999999999999</v>
      </c>
      <c r="R4" s="116">
        <v>24.443000000000001</v>
      </c>
      <c r="S4" s="116">
        <v>29.423999999999999</v>
      </c>
      <c r="T4" s="116">
        <v>24.547000000000001</v>
      </c>
      <c r="U4" s="116">
        <v>31.091000000000001</v>
      </c>
      <c r="V4" s="116">
        <v>24.048999999999999</v>
      </c>
      <c r="W4" s="116">
        <v>28.3</v>
      </c>
      <c r="X4" s="116">
        <v>23.321000000000002</v>
      </c>
      <c r="Y4" s="116">
        <v>25.425000000000001</v>
      </c>
      <c r="Z4" s="116">
        <v>25.824000000000002</v>
      </c>
      <c r="AA4" s="116">
        <v>23.931000000000001</v>
      </c>
      <c r="AB4" s="116">
        <v>33.118000000000002</v>
      </c>
      <c r="AC4" s="116">
        <v>33.899000000000001</v>
      </c>
      <c r="AD4" s="116">
        <v>26.821000000000002</v>
      </c>
      <c r="AE4" s="116">
        <v>36.741999999999997</v>
      </c>
      <c r="AF4" s="116">
        <v>32.814</v>
      </c>
      <c r="AG4" s="116">
        <v>27.234999999999999</v>
      </c>
      <c r="AH4" s="116">
        <v>25.945</v>
      </c>
      <c r="AI4" s="130"/>
      <c r="AJ4" s="130"/>
      <c r="AK4" s="130"/>
      <c r="AL4" s="130"/>
      <c r="AM4" s="130"/>
      <c r="AN4" s="130"/>
      <c r="AO4" s="130"/>
      <c r="AP4" s="130"/>
      <c r="AQ4" s="130"/>
      <c r="AR4" s="130"/>
      <c r="AS4" s="130"/>
      <c r="AT4" s="130"/>
      <c r="AU4" s="130"/>
      <c r="AV4" s="130"/>
      <c r="AW4" s="130"/>
      <c r="AX4" s="130"/>
      <c r="AY4" s="130"/>
    </row>
    <row r="5" spans="1:51" ht="15" x14ac:dyDescent="0.25">
      <c r="A5" s="148">
        <v>44986</v>
      </c>
      <c r="B5" s="300"/>
      <c r="C5" s="297">
        <v>43</v>
      </c>
      <c r="D5" s="284">
        <v>43</v>
      </c>
      <c r="E5" s="116">
        <v>35.362000000000002</v>
      </c>
      <c r="F5" s="116">
        <v>44.545000000000002</v>
      </c>
      <c r="G5" s="116">
        <v>43.274000000000001</v>
      </c>
      <c r="H5" s="116">
        <v>51.219000000000001</v>
      </c>
      <c r="I5" s="116">
        <v>72.108999999999995</v>
      </c>
      <c r="J5" s="116">
        <v>46.744</v>
      </c>
      <c r="K5" s="116">
        <v>39.401000000000003</v>
      </c>
      <c r="L5" s="116">
        <v>47.137999999999998</v>
      </c>
      <c r="M5" s="116">
        <v>47.953000000000003</v>
      </c>
      <c r="N5" s="116">
        <v>40.32</v>
      </c>
      <c r="O5" s="116">
        <v>44.512</v>
      </c>
      <c r="P5" s="116">
        <v>32.869</v>
      </c>
      <c r="Q5" s="116">
        <v>42.725999999999999</v>
      </c>
      <c r="R5" s="116">
        <v>58.792999999999999</v>
      </c>
      <c r="S5" s="116">
        <v>35.509</v>
      </c>
      <c r="T5" s="116">
        <v>33.219000000000001</v>
      </c>
      <c r="U5" s="116">
        <v>55.274999999999999</v>
      </c>
      <c r="V5" s="116">
        <v>29.163</v>
      </c>
      <c r="W5" s="116">
        <v>48.268000000000001</v>
      </c>
      <c r="X5" s="116">
        <v>31.498999999999999</v>
      </c>
      <c r="Y5" s="116">
        <v>39.884</v>
      </c>
      <c r="Z5" s="116">
        <v>44.668999999999997</v>
      </c>
      <c r="AA5" s="116">
        <v>31.442</v>
      </c>
      <c r="AB5" s="116">
        <v>38.863</v>
      </c>
      <c r="AC5" s="116">
        <v>46.375999999999998</v>
      </c>
      <c r="AD5" s="116">
        <v>33.828000000000003</v>
      </c>
      <c r="AE5" s="116">
        <v>49.57</v>
      </c>
      <c r="AF5" s="116">
        <v>33.622</v>
      </c>
      <c r="AG5" s="116">
        <v>46.350999999999999</v>
      </c>
      <c r="AH5" s="116">
        <v>34.877000000000002</v>
      </c>
      <c r="AI5" s="130"/>
      <c r="AJ5" s="130"/>
      <c r="AK5" s="130"/>
      <c r="AL5" s="130"/>
      <c r="AM5" s="130"/>
      <c r="AN5" s="130"/>
      <c r="AO5" s="130"/>
      <c r="AP5" s="130"/>
      <c r="AQ5" s="130"/>
      <c r="AR5" s="130"/>
      <c r="AS5" s="130"/>
      <c r="AT5" s="130"/>
      <c r="AU5" s="130"/>
      <c r="AV5" s="130"/>
      <c r="AW5" s="130"/>
      <c r="AX5" s="130"/>
      <c r="AY5" s="130"/>
    </row>
    <row r="6" spans="1:51" ht="15" x14ac:dyDescent="0.25">
      <c r="A6" s="148">
        <v>45017</v>
      </c>
      <c r="B6" s="300"/>
      <c r="C6" s="297">
        <v>56</v>
      </c>
      <c r="D6" s="284">
        <v>85</v>
      </c>
      <c r="E6" s="116">
        <v>52.685000000000002</v>
      </c>
      <c r="F6" s="116">
        <v>134.857</v>
      </c>
      <c r="G6" s="116">
        <v>86.882000000000005</v>
      </c>
      <c r="H6" s="116">
        <v>109.327</v>
      </c>
      <c r="I6" s="116">
        <v>77.778999999999996</v>
      </c>
      <c r="J6" s="116">
        <v>85.468000000000004</v>
      </c>
      <c r="K6" s="116">
        <v>56.542999999999999</v>
      </c>
      <c r="L6" s="116">
        <v>64.135000000000005</v>
      </c>
      <c r="M6" s="116">
        <v>84.513000000000005</v>
      </c>
      <c r="N6" s="116">
        <v>107.629</v>
      </c>
      <c r="O6" s="116">
        <v>92.421999999999997</v>
      </c>
      <c r="P6" s="116">
        <v>84.655000000000001</v>
      </c>
      <c r="Q6" s="116">
        <v>85.344999999999999</v>
      </c>
      <c r="R6" s="116">
        <v>143.61799999999999</v>
      </c>
      <c r="S6" s="116">
        <v>78.84</v>
      </c>
      <c r="T6" s="116">
        <v>112.325</v>
      </c>
      <c r="U6" s="116">
        <v>116.405</v>
      </c>
      <c r="V6" s="116">
        <v>30.565999999999999</v>
      </c>
      <c r="W6" s="116">
        <v>75.356999999999999</v>
      </c>
      <c r="X6" s="116">
        <v>73.814999999999998</v>
      </c>
      <c r="Y6" s="116">
        <v>91.938000000000002</v>
      </c>
      <c r="Z6" s="116">
        <v>125.804</v>
      </c>
      <c r="AA6" s="116">
        <v>51.265000000000001</v>
      </c>
      <c r="AB6" s="116">
        <v>55.179000000000002</v>
      </c>
      <c r="AC6" s="116">
        <v>77.397999999999996</v>
      </c>
      <c r="AD6" s="116">
        <v>66.061999999999998</v>
      </c>
      <c r="AE6" s="116">
        <v>93.646000000000001</v>
      </c>
      <c r="AF6" s="116">
        <v>86.305000000000007</v>
      </c>
      <c r="AG6" s="116">
        <v>134.30099999999999</v>
      </c>
      <c r="AH6" s="116">
        <v>56.191000000000003</v>
      </c>
      <c r="AI6" s="130"/>
      <c r="AJ6" s="130"/>
      <c r="AK6" s="130"/>
      <c r="AL6" s="130"/>
      <c r="AM6" s="130"/>
      <c r="AN6" s="130"/>
      <c r="AO6" s="130"/>
      <c r="AP6" s="130"/>
      <c r="AQ6" s="130"/>
      <c r="AR6" s="130"/>
      <c r="AS6" s="130"/>
      <c r="AT6" s="130"/>
      <c r="AU6" s="130"/>
      <c r="AV6" s="130"/>
      <c r="AW6" s="130"/>
      <c r="AX6" s="130"/>
      <c r="AY6" s="130"/>
    </row>
    <row r="7" spans="1:51" ht="15" x14ac:dyDescent="0.25">
      <c r="A7" s="148">
        <v>45047</v>
      </c>
      <c r="B7" s="300"/>
      <c r="C7" s="297">
        <v>152</v>
      </c>
      <c r="D7" s="284">
        <v>230</v>
      </c>
      <c r="E7" s="116">
        <v>171.39699999999999</v>
      </c>
      <c r="F7" s="116">
        <v>290.59100000000001</v>
      </c>
      <c r="G7" s="116">
        <v>379.791</v>
      </c>
      <c r="H7" s="116">
        <v>284.30099999999999</v>
      </c>
      <c r="I7" s="116">
        <v>290.15600000000001</v>
      </c>
      <c r="J7" s="116">
        <v>236.03299999999999</v>
      </c>
      <c r="K7" s="116">
        <v>205.553</v>
      </c>
      <c r="L7" s="116">
        <v>259.096</v>
      </c>
      <c r="M7" s="116">
        <v>222.55500000000001</v>
      </c>
      <c r="N7" s="116">
        <v>281.01400000000001</v>
      </c>
      <c r="O7" s="116">
        <v>293.33600000000001</v>
      </c>
      <c r="P7" s="116">
        <v>144.87899999999999</v>
      </c>
      <c r="Q7" s="116">
        <v>297.40600000000001</v>
      </c>
      <c r="R7" s="116">
        <v>205.56399999999999</v>
      </c>
      <c r="S7" s="116">
        <v>270.798</v>
      </c>
      <c r="T7" s="116">
        <v>240.92699999999999</v>
      </c>
      <c r="U7" s="116">
        <v>215.691</v>
      </c>
      <c r="V7" s="116">
        <v>191.59299999999999</v>
      </c>
      <c r="W7" s="116">
        <v>279.80700000000002</v>
      </c>
      <c r="X7" s="116">
        <v>207.89099999999999</v>
      </c>
      <c r="Y7" s="116">
        <v>230.87799999999999</v>
      </c>
      <c r="Z7" s="116">
        <v>172.989</v>
      </c>
      <c r="AA7" s="116">
        <v>229.12200000000001</v>
      </c>
      <c r="AB7" s="116">
        <v>221.511</v>
      </c>
      <c r="AC7" s="116">
        <v>201.584</v>
      </c>
      <c r="AD7" s="116">
        <v>182.50800000000001</v>
      </c>
      <c r="AE7" s="116">
        <v>150.369</v>
      </c>
      <c r="AF7" s="116">
        <v>248.70599999999999</v>
      </c>
      <c r="AG7" s="116">
        <v>390.96699999999998</v>
      </c>
      <c r="AH7" s="116">
        <v>208.32499999999999</v>
      </c>
      <c r="AI7" s="130"/>
      <c r="AJ7" s="130"/>
      <c r="AK7" s="130"/>
      <c r="AL7" s="130"/>
      <c r="AM7" s="130"/>
      <c r="AN7" s="130"/>
      <c r="AO7" s="130"/>
      <c r="AP7" s="130"/>
      <c r="AQ7" s="130"/>
      <c r="AR7" s="130"/>
      <c r="AS7" s="130"/>
      <c r="AT7" s="130"/>
      <c r="AU7" s="130"/>
      <c r="AV7" s="130"/>
      <c r="AW7" s="130"/>
      <c r="AX7" s="130"/>
      <c r="AY7" s="130"/>
    </row>
    <row r="8" spans="1:51" ht="15" x14ac:dyDescent="0.25">
      <c r="A8" s="148">
        <v>45078</v>
      </c>
      <c r="B8" s="300"/>
      <c r="C8" s="297">
        <v>106</v>
      </c>
      <c r="D8" s="284">
        <v>160</v>
      </c>
      <c r="E8" s="116">
        <v>201.881</v>
      </c>
      <c r="F8" s="116">
        <v>128.16499999999999</v>
      </c>
      <c r="G8" s="116">
        <v>254.76599999999999</v>
      </c>
      <c r="H8" s="116">
        <v>172.971</v>
      </c>
      <c r="I8" s="116">
        <v>401.779</v>
      </c>
      <c r="J8" s="116">
        <v>123.943</v>
      </c>
      <c r="K8" s="116">
        <v>164.58600000000001</v>
      </c>
      <c r="L8" s="116">
        <v>194.36199999999999</v>
      </c>
      <c r="M8" s="116">
        <v>222.66200000000001</v>
      </c>
      <c r="N8" s="116">
        <v>125.39100000000001</v>
      </c>
      <c r="O8" s="116">
        <v>130.172</v>
      </c>
      <c r="P8" s="116">
        <v>82.572999999999993</v>
      </c>
      <c r="Q8" s="116">
        <v>189.733</v>
      </c>
      <c r="R8" s="116">
        <v>68.727999999999994</v>
      </c>
      <c r="S8" s="116">
        <v>168.089</v>
      </c>
      <c r="T8" s="116">
        <v>98.588999999999999</v>
      </c>
      <c r="U8" s="116">
        <v>91.899000000000001</v>
      </c>
      <c r="V8" s="116">
        <v>238.55600000000001</v>
      </c>
      <c r="W8" s="116">
        <v>132.24600000000001</v>
      </c>
      <c r="X8" s="116">
        <v>221.119</v>
      </c>
      <c r="Y8" s="116">
        <v>286.80700000000002</v>
      </c>
      <c r="Z8" s="116">
        <v>48.186</v>
      </c>
      <c r="AA8" s="116">
        <v>155.41399999999999</v>
      </c>
      <c r="AB8" s="116">
        <v>198.75200000000001</v>
      </c>
      <c r="AC8" s="116">
        <v>205.21600000000001</v>
      </c>
      <c r="AD8" s="116">
        <v>141.99299999999999</v>
      </c>
      <c r="AE8" s="116">
        <v>116.069</v>
      </c>
      <c r="AF8" s="116">
        <v>97.36</v>
      </c>
      <c r="AG8" s="116">
        <v>339.32499999999999</v>
      </c>
      <c r="AH8" s="116">
        <v>110.464</v>
      </c>
      <c r="AI8" s="130"/>
      <c r="AJ8" s="130"/>
      <c r="AK8" s="130"/>
      <c r="AL8" s="130"/>
      <c r="AM8" s="130"/>
      <c r="AN8" s="130"/>
      <c r="AO8" s="130"/>
      <c r="AP8" s="130"/>
      <c r="AQ8" s="130"/>
      <c r="AR8" s="130"/>
      <c r="AS8" s="130"/>
      <c r="AT8" s="130"/>
      <c r="AU8" s="130"/>
      <c r="AV8" s="130"/>
      <c r="AW8" s="130"/>
      <c r="AX8" s="130"/>
      <c r="AY8" s="130"/>
    </row>
    <row r="9" spans="1:51" ht="15" x14ac:dyDescent="0.25">
      <c r="A9" s="148">
        <v>45108</v>
      </c>
      <c r="B9" s="300"/>
      <c r="C9" s="297">
        <v>-3</v>
      </c>
      <c r="D9" s="284">
        <v>-5</v>
      </c>
      <c r="E9" s="116">
        <v>53.182000000000002</v>
      </c>
      <c r="F9" s="116">
        <v>15.846</v>
      </c>
      <c r="G9" s="116">
        <v>70.242000000000004</v>
      </c>
      <c r="H9" s="116">
        <v>8.6859999999999999</v>
      </c>
      <c r="I9" s="116">
        <v>230.108</v>
      </c>
      <c r="J9" s="116">
        <v>5.2279999999999998</v>
      </c>
      <c r="K9" s="116">
        <v>6.3070000000000004</v>
      </c>
      <c r="L9" s="116">
        <v>60.944000000000003</v>
      </c>
      <c r="M9" s="116">
        <v>75.724000000000004</v>
      </c>
      <c r="N9" s="116">
        <v>-5.7450000000000001</v>
      </c>
      <c r="O9" s="116">
        <v>-0.55700000000000005</v>
      </c>
      <c r="P9" s="116">
        <v>-10.093999999999999</v>
      </c>
      <c r="Q9" s="116">
        <v>12.75</v>
      </c>
      <c r="R9" s="116">
        <v>-7.3120000000000003</v>
      </c>
      <c r="S9" s="116">
        <v>16.004000000000001</v>
      </c>
      <c r="T9" s="116">
        <v>-3.6509999999999998</v>
      </c>
      <c r="U9" s="116">
        <v>-1.1850000000000001</v>
      </c>
      <c r="V9" s="116">
        <v>50.57</v>
      </c>
      <c r="W9" s="116">
        <v>28.164999999999999</v>
      </c>
      <c r="X9" s="116">
        <v>19.588000000000001</v>
      </c>
      <c r="Y9" s="116">
        <v>87.65</v>
      </c>
      <c r="Z9" s="116">
        <v>-3.3849999999999998</v>
      </c>
      <c r="AA9" s="116">
        <v>15.507999999999999</v>
      </c>
      <c r="AB9" s="116">
        <v>31.603999999999999</v>
      </c>
      <c r="AC9" s="116">
        <v>41.725999999999999</v>
      </c>
      <c r="AD9" s="116">
        <v>15.585000000000001</v>
      </c>
      <c r="AE9" s="116">
        <v>-4.5739999999999998</v>
      </c>
      <c r="AF9" s="116">
        <v>-2.79</v>
      </c>
      <c r="AG9" s="116">
        <v>114.027</v>
      </c>
      <c r="AH9" s="116">
        <v>-6.0190000000000001</v>
      </c>
      <c r="AI9" s="130"/>
      <c r="AJ9" s="130"/>
      <c r="AK9" s="130"/>
      <c r="AL9" s="130"/>
      <c r="AM9" s="130"/>
      <c r="AN9" s="130"/>
      <c r="AO9" s="130"/>
      <c r="AP9" s="130"/>
      <c r="AQ9" s="130"/>
      <c r="AR9" s="130"/>
      <c r="AS9" s="130"/>
      <c r="AT9" s="130"/>
      <c r="AU9" s="130"/>
      <c r="AV9" s="130"/>
      <c r="AW9" s="130"/>
      <c r="AX9" s="130"/>
      <c r="AY9" s="130"/>
    </row>
    <row r="10" spans="1:51" ht="15" x14ac:dyDescent="0.25">
      <c r="A10" s="148">
        <v>45139</v>
      </c>
      <c r="B10" s="300"/>
      <c r="C10" s="297">
        <v>-11</v>
      </c>
      <c r="D10" s="284">
        <v>-15</v>
      </c>
      <c r="E10" s="116">
        <v>1.216</v>
      </c>
      <c r="F10" s="116">
        <v>4.57</v>
      </c>
      <c r="G10" s="116">
        <v>13.145</v>
      </c>
      <c r="H10" s="116">
        <v>-1.331</v>
      </c>
      <c r="I10" s="116">
        <v>39.073999999999998</v>
      </c>
      <c r="J10" s="116">
        <v>-5.8</v>
      </c>
      <c r="K10" s="116">
        <v>3.8439999999999999</v>
      </c>
      <c r="L10" s="116">
        <v>3.173</v>
      </c>
      <c r="M10" s="116">
        <v>31.248000000000001</v>
      </c>
      <c r="N10" s="116">
        <v>-3.5459999999999998</v>
      </c>
      <c r="O10" s="116">
        <v>0.76700000000000002</v>
      </c>
      <c r="P10" s="116">
        <v>-2.9039999999999999</v>
      </c>
      <c r="Q10" s="116">
        <v>-1.1499999999999999</v>
      </c>
      <c r="R10" s="116">
        <v>-1.857</v>
      </c>
      <c r="S10" s="116">
        <v>1.1080000000000001</v>
      </c>
      <c r="T10" s="116">
        <v>0.89300000000000002</v>
      </c>
      <c r="U10" s="116">
        <v>-2.6320000000000001</v>
      </c>
      <c r="V10" s="116">
        <v>12.785</v>
      </c>
      <c r="W10" s="116">
        <v>2.5310000000000001</v>
      </c>
      <c r="X10" s="116">
        <v>17.332000000000001</v>
      </c>
      <c r="Y10" s="116">
        <v>5.6539999999999999</v>
      </c>
      <c r="Z10" s="116">
        <v>-2.427</v>
      </c>
      <c r="AA10" s="116">
        <v>14.711</v>
      </c>
      <c r="AB10" s="116">
        <v>23.891999999999999</v>
      </c>
      <c r="AC10" s="116">
        <v>11.869</v>
      </c>
      <c r="AD10" s="116">
        <v>6.7839999999999998</v>
      </c>
      <c r="AE10" s="116">
        <v>4.3150000000000004</v>
      </c>
      <c r="AF10" s="116">
        <v>9.2690000000000001</v>
      </c>
      <c r="AG10" s="116">
        <v>24.577999999999999</v>
      </c>
      <c r="AH10" s="116">
        <v>-0.85199999999999998</v>
      </c>
      <c r="AI10" s="130"/>
      <c r="AJ10" s="130"/>
      <c r="AK10" s="130"/>
      <c r="AL10" s="130"/>
      <c r="AM10" s="130"/>
      <c r="AN10" s="130"/>
      <c r="AO10" s="130"/>
      <c r="AP10" s="130"/>
      <c r="AQ10" s="130"/>
      <c r="AR10" s="130"/>
      <c r="AS10" s="130"/>
      <c r="AT10" s="130"/>
      <c r="AU10" s="130"/>
      <c r="AV10" s="130"/>
      <c r="AW10" s="130"/>
      <c r="AX10" s="130"/>
      <c r="AY10" s="130"/>
    </row>
    <row r="11" spans="1:51" ht="15" x14ac:dyDescent="0.25">
      <c r="A11" s="148">
        <v>45170</v>
      </c>
      <c r="B11" s="300"/>
      <c r="C11" s="297">
        <v>3</v>
      </c>
      <c r="D11" s="284">
        <v>8</v>
      </c>
      <c r="E11" s="116">
        <v>5.7460000000000004</v>
      </c>
      <c r="F11" s="116">
        <v>7.4260000000000002</v>
      </c>
      <c r="G11" s="116">
        <v>9.6959999999999997</v>
      </c>
      <c r="H11" s="116">
        <v>6.3949999999999996</v>
      </c>
      <c r="I11" s="116">
        <v>11.298</v>
      </c>
      <c r="J11" s="116">
        <v>6.8410000000000002</v>
      </c>
      <c r="K11" s="116">
        <v>10.693</v>
      </c>
      <c r="L11" s="116">
        <v>6.0549999999999997</v>
      </c>
      <c r="M11" s="116">
        <v>9.4339999999999993</v>
      </c>
      <c r="N11" s="116">
        <v>6.8979999999999997</v>
      </c>
      <c r="O11" s="116">
        <v>6.6539999999999999</v>
      </c>
      <c r="P11" s="116">
        <v>5.1749999999999998</v>
      </c>
      <c r="Q11" s="116">
        <v>10.760999999999999</v>
      </c>
      <c r="R11" s="116">
        <v>10.393000000000001</v>
      </c>
      <c r="S11" s="116">
        <v>7.3209999999999997</v>
      </c>
      <c r="T11" s="116">
        <v>9.5109999999999992</v>
      </c>
      <c r="U11" s="116">
        <v>12.99</v>
      </c>
      <c r="V11" s="116">
        <v>8.8789999999999996</v>
      </c>
      <c r="W11" s="116">
        <v>7.8159999999999998</v>
      </c>
      <c r="X11" s="116">
        <v>7.3529999999999998</v>
      </c>
      <c r="Y11" s="116">
        <v>8.7319999999999993</v>
      </c>
      <c r="Z11" s="116">
        <v>5.5609999999999999</v>
      </c>
      <c r="AA11" s="116">
        <v>12.637</v>
      </c>
      <c r="AB11" s="116">
        <v>13.504</v>
      </c>
      <c r="AC11" s="116">
        <v>8.6129999999999995</v>
      </c>
      <c r="AD11" s="116">
        <v>7.9809999999999999</v>
      </c>
      <c r="AE11" s="116">
        <v>7.1449999999999996</v>
      </c>
      <c r="AF11" s="116">
        <v>8.0190000000000001</v>
      </c>
      <c r="AG11" s="116">
        <v>8.7430000000000003</v>
      </c>
      <c r="AH11" s="116">
        <v>7.3209999999999997</v>
      </c>
      <c r="AI11" s="130"/>
      <c r="AJ11" s="130"/>
      <c r="AK11" s="130"/>
      <c r="AL11" s="130"/>
      <c r="AM11" s="130"/>
      <c r="AN11" s="130"/>
      <c r="AO11" s="130"/>
      <c r="AP11" s="130"/>
      <c r="AQ11" s="130"/>
      <c r="AR11" s="130"/>
      <c r="AS11" s="130"/>
      <c r="AT11" s="130"/>
      <c r="AU11" s="130"/>
      <c r="AV11" s="130"/>
      <c r="AW11" s="130"/>
      <c r="AX11" s="130"/>
      <c r="AY11" s="130"/>
    </row>
    <row r="12" spans="1:51" ht="15" x14ac:dyDescent="0.25">
      <c r="A12" s="148">
        <v>45200</v>
      </c>
      <c r="B12" s="300"/>
      <c r="C12" s="297">
        <v>34</v>
      </c>
      <c r="D12" s="284">
        <v>38</v>
      </c>
      <c r="E12" s="116">
        <v>52.55</v>
      </c>
      <c r="F12" s="116">
        <v>54.387999999999998</v>
      </c>
      <c r="G12" s="116">
        <v>75.16</v>
      </c>
      <c r="H12" s="116">
        <v>60.081000000000003</v>
      </c>
      <c r="I12" s="116">
        <v>80.707999999999998</v>
      </c>
      <c r="J12" s="116">
        <v>71.016000000000005</v>
      </c>
      <c r="K12" s="116">
        <v>89.236999999999995</v>
      </c>
      <c r="L12" s="116">
        <v>62.277000000000001</v>
      </c>
      <c r="M12" s="116">
        <v>50.942</v>
      </c>
      <c r="N12" s="116">
        <v>60.716000000000001</v>
      </c>
      <c r="O12" s="116">
        <v>51.933999999999997</v>
      </c>
      <c r="P12" s="116">
        <v>50.737000000000002</v>
      </c>
      <c r="Q12" s="116">
        <v>52.142000000000003</v>
      </c>
      <c r="R12" s="116">
        <v>67.257000000000005</v>
      </c>
      <c r="S12" s="116">
        <v>77.876000000000005</v>
      </c>
      <c r="T12" s="116">
        <v>128.595</v>
      </c>
      <c r="U12" s="116">
        <v>96.144000000000005</v>
      </c>
      <c r="V12" s="116">
        <v>60.906999999999996</v>
      </c>
      <c r="W12" s="116">
        <v>61.042999999999999</v>
      </c>
      <c r="X12" s="116">
        <v>60.445999999999998</v>
      </c>
      <c r="Y12" s="116">
        <v>65.903000000000006</v>
      </c>
      <c r="Z12" s="116">
        <v>42.466000000000001</v>
      </c>
      <c r="AA12" s="116">
        <v>83.67</v>
      </c>
      <c r="AB12" s="116">
        <v>92.132000000000005</v>
      </c>
      <c r="AC12" s="116">
        <v>65.876000000000005</v>
      </c>
      <c r="AD12" s="116">
        <v>65.132000000000005</v>
      </c>
      <c r="AE12" s="116">
        <v>67.712999999999994</v>
      </c>
      <c r="AF12" s="116">
        <v>62.481999999999999</v>
      </c>
      <c r="AG12" s="116">
        <v>76.358999999999995</v>
      </c>
      <c r="AH12" s="116">
        <v>46.39</v>
      </c>
      <c r="AI12" s="130"/>
      <c r="AJ12" s="130"/>
      <c r="AK12" s="130"/>
      <c r="AL12" s="130"/>
      <c r="AM12" s="130"/>
      <c r="AN12" s="130"/>
      <c r="AO12" s="130"/>
      <c r="AP12" s="130"/>
      <c r="AQ12" s="130"/>
      <c r="AR12" s="130"/>
      <c r="AS12" s="130"/>
      <c r="AT12" s="130"/>
      <c r="AU12" s="130"/>
      <c r="AV12" s="130"/>
      <c r="AW12" s="130"/>
      <c r="AX12" s="130"/>
      <c r="AY12" s="130"/>
    </row>
    <row r="13" spans="1:51" ht="15" x14ac:dyDescent="0.25">
      <c r="A13" s="148">
        <v>45231</v>
      </c>
      <c r="B13" s="300"/>
      <c r="C13" s="297">
        <v>61</v>
      </c>
      <c r="D13" s="284">
        <v>67</v>
      </c>
      <c r="E13" s="116">
        <v>56.604999999999997</v>
      </c>
      <c r="F13" s="116">
        <v>63.488999999999997</v>
      </c>
      <c r="G13" s="116">
        <v>60.817</v>
      </c>
      <c r="H13" s="116">
        <v>57.436999999999998</v>
      </c>
      <c r="I13" s="116">
        <v>65.444999999999993</v>
      </c>
      <c r="J13" s="116">
        <v>66.335999999999999</v>
      </c>
      <c r="K13" s="116">
        <v>65.191000000000003</v>
      </c>
      <c r="L13" s="116">
        <v>56.963000000000001</v>
      </c>
      <c r="M13" s="116">
        <v>50.929000000000002</v>
      </c>
      <c r="N13" s="116">
        <v>51.793999999999997</v>
      </c>
      <c r="O13" s="116">
        <v>50.326999999999998</v>
      </c>
      <c r="P13" s="116">
        <v>51.328000000000003</v>
      </c>
      <c r="Q13" s="116">
        <v>50.609000000000002</v>
      </c>
      <c r="R13" s="116">
        <v>63.253</v>
      </c>
      <c r="S13" s="116">
        <v>63.051000000000002</v>
      </c>
      <c r="T13" s="116">
        <v>76.924999999999997</v>
      </c>
      <c r="U13" s="116">
        <v>66.524000000000001</v>
      </c>
      <c r="V13" s="116">
        <v>50.619</v>
      </c>
      <c r="W13" s="116">
        <v>51.74</v>
      </c>
      <c r="X13" s="116">
        <v>57.639000000000003</v>
      </c>
      <c r="Y13" s="116">
        <v>55.941000000000003</v>
      </c>
      <c r="Z13" s="116">
        <v>44.081000000000003</v>
      </c>
      <c r="AA13" s="116">
        <v>61.787999999999997</v>
      </c>
      <c r="AB13" s="116">
        <v>57.128999999999998</v>
      </c>
      <c r="AC13" s="116">
        <v>54.116999999999997</v>
      </c>
      <c r="AD13" s="116">
        <v>48.104999999999997</v>
      </c>
      <c r="AE13" s="116">
        <v>47.386000000000003</v>
      </c>
      <c r="AF13" s="116">
        <v>51.148000000000003</v>
      </c>
      <c r="AG13" s="116">
        <v>55.921999999999997</v>
      </c>
      <c r="AH13" s="116">
        <v>51.033999999999999</v>
      </c>
      <c r="AI13" s="130"/>
      <c r="AJ13" s="130"/>
      <c r="AK13" s="130"/>
      <c r="AL13" s="130"/>
      <c r="AM13" s="130"/>
      <c r="AN13" s="130"/>
      <c r="AO13" s="130"/>
      <c r="AP13" s="130"/>
      <c r="AQ13" s="130"/>
      <c r="AR13" s="130"/>
      <c r="AS13" s="130"/>
      <c r="AT13" s="130"/>
      <c r="AU13" s="130"/>
      <c r="AV13" s="130"/>
      <c r="AW13" s="130"/>
      <c r="AX13" s="130"/>
      <c r="AY13" s="130"/>
    </row>
    <row r="14" spans="1:51" ht="15" x14ac:dyDescent="0.25">
      <c r="A14" s="148">
        <v>45261</v>
      </c>
      <c r="B14" s="300"/>
      <c r="C14" s="297">
        <v>47</v>
      </c>
      <c r="D14" s="284">
        <v>45</v>
      </c>
      <c r="E14" s="116">
        <v>47.594999999999999</v>
      </c>
      <c r="F14" s="116">
        <v>46.746000000000002</v>
      </c>
      <c r="G14" s="116">
        <v>45.661000000000001</v>
      </c>
      <c r="H14" s="116">
        <v>46.749000000000002</v>
      </c>
      <c r="I14" s="116">
        <v>52.037999999999997</v>
      </c>
      <c r="J14" s="116">
        <v>53.988</v>
      </c>
      <c r="K14" s="116">
        <v>48.127000000000002</v>
      </c>
      <c r="L14" s="116">
        <v>49.869</v>
      </c>
      <c r="M14" s="116">
        <v>41.406999999999996</v>
      </c>
      <c r="N14" s="116">
        <v>41.610999999999997</v>
      </c>
      <c r="O14" s="116">
        <v>42.512</v>
      </c>
      <c r="P14" s="116">
        <v>40.177999999999997</v>
      </c>
      <c r="Q14" s="116">
        <v>45.518999999999998</v>
      </c>
      <c r="R14" s="116">
        <v>47.661000000000001</v>
      </c>
      <c r="S14" s="116">
        <v>46.962000000000003</v>
      </c>
      <c r="T14" s="116">
        <v>52.36</v>
      </c>
      <c r="U14" s="116">
        <v>54.957999999999998</v>
      </c>
      <c r="V14" s="116">
        <v>42.25</v>
      </c>
      <c r="W14" s="116">
        <v>41.406999999999996</v>
      </c>
      <c r="X14" s="116">
        <v>59.658000000000001</v>
      </c>
      <c r="Y14" s="116">
        <v>44.512999999999998</v>
      </c>
      <c r="Z14" s="116">
        <v>38.366999999999997</v>
      </c>
      <c r="AA14" s="116">
        <v>46.152000000000001</v>
      </c>
      <c r="AB14" s="116">
        <v>46.546999999999997</v>
      </c>
      <c r="AC14" s="116">
        <v>44.536000000000001</v>
      </c>
      <c r="AD14" s="116">
        <v>45.064999999999998</v>
      </c>
      <c r="AE14" s="116">
        <v>38.402999999999999</v>
      </c>
      <c r="AF14" s="116">
        <v>39.731000000000002</v>
      </c>
      <c r="AG14" s="116">
        <v>49.994999999999997</v>
      </c>
      <c r="AH14" s="116">
        <v>41.704000000000001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148">
        <v>45292</v>
      </c>
      <c r="B15" s="300"/>
      <c r="C15" s="297">
        <v>40</v>
      </c>
      <c r="D15" s="284">
        <v>38</v>
      </c>
      <c r="E15" s="116">
        <v>36.796999999999997</v>
      </c>
      <c r="F15" s="116">
        <v>45.749000000000002</v>
      </c>
      <c r="G15" s="116">
        <v>37.154000000000003</v>
      </c>
      <c r="H15" s="116">
        <v>40.761000000000003</v>
      </c>
      <c r="I15" s="116">
        <v>40.779000000000003</v>
      </c>
      <c r="J15" s="116">
        <v>43.773000000000003</v>
      </c>
      <c r="K15" s="116">
        <v>41.615000000000002</v>
      </c>
      <c r="L15" s="116">
        <v>40.173999999999999</v>
      </c>
      <c r="M15" s="116">
        <v>38.229999999999997</v>
      </c>
      <c r="N15" s="116">
        <v>33.634</v>
      </c>
      <c r="O15" s="116">
        <v>34.631</v>
      </c>
      <c r="P15" s="116">
        <v>31.637</v>
      </c>
      <c r="Q15" s="116">
        <v>37.780999999999999</v>
      </c>
      <c r="R15" s="116">
        <v>63.536999999999999</v>
      </c>
      <c r="S15" s="116">
        <v>41.063000000000002</v>
      </c>
      <c r="T15" s="116">
        <v>42.658999999999999</v>
      </c>
      <c r="U15" s="116">
        <v>41.363</v>
      </c>
      <c r="V15" s="116">
        <v>35.896999999999998</v>
      </c>
      <c r="W15" s="116">
        <v>33.564999999999998</v>
      </c>
      <c r="X15" s="116">
        <v>48.564999999999998</v>
      </c>
      <c r="Y15" s="116">
        <v>37.277999999999999</v>
      </c>
      <c r="Z15" s="116">
        <v>31.100999999999999</v>
      </c>
      <c r="AA15" s="116">
        <v>36.290999999999997</v>
      </c>
      <c r="AB15" s="116">
        <v>39.801000000000002</v>
      </c>
      <c r="AC15" s="116">
        <v>36.834000000000003</v>
      </c>
      <c r="AD15" s="116">
        <v>46.414000000000001</v>
      </c>
      <c r="AE15" s="116">
        <v>29.939</v>
      </c>
      <c r="AF15" s="116">
        <v>35.006</v>
      </c>
      <c r="AG15" s="116">
        <v>40.572000000000003</v>
      </c>
      <c r="AH15" s="116">
        <v>31.3</v>
      </c>
      <c r="AI15" s="130"/>
      <c r="AJ15" s="130"/>
      <c r="AK15" s="130"/>
      <c r="AL15" s="130"/>
      <c r="AM15" s="130"/>
      <c r="AN15" s="130"/>
      <c r="AO15" s="130"/>
      <c r="AP15" s="130"/>
      <c r="AQ15" s="130"/>
      <c r="AR15" s="130"/>
      <c r="AS15" s="130"/>
      <c r="AT15" s="130"/>
      <c r="AU15" s="130"/>
      <c r="AV15" s="130"/>
      <c r="AW15" s="130"/>
      <c r="AX15" s="130"/>
      <c r="AY15" s="130"/>
    </row>
    <row r="16" spans="1:51" ht="15" x14ac:dyDescent="0.25">
      <c r="A16" s="148">
        <v>45323</v>
      </c>
      <c r="B16" s="300"/>
      <c r="C16" s="297">
        <v>35</v>
      </c>
      <c r="D16" s="284">
        <v>33</v>
      </c>
      <c r="E16" s="116">
        <v>33.768999999999998</v>
      </c>
      <c r="F16" s="116">
        <v>42.686</v>
      </c>
      <c r="G16" s="116">
        <v>33.65</v>
      </c>
      <c r="H16" s="116">
        <v>42.491</v>
      </c>
      <c r="I16" s="116">
        <v>56.816000000000003</v>
      </c>
      <c r="J16" s="116">
        <v>37.171999999999997</v>
      </c>
      <c r="K16" s="116">
        <v>34.787999999999997</v>
      </c>
      <c r="L16" s="116">
        <v>37.357999999999997</v>
      </c>
      <c r="M16" s="116">
        <v>40.563000000000002</v>
      </c>
      <c r="N16" s="116">
        <v>30.876999999999999</v>
      </c>
      <c r="O16" s="116">
        <v>28.189</v>
      </c>
      <c r="P16" s="116">
        <v>28.771999999999998</v>
      </c>
      <c r="Q16" s="116">
        <v>32.546999999999997</v>
      </c>
      <c r="R16" s="116">
        <v>46.531999999999996</v>
      </c>
      <c r="S16" s="116">
        <v>32.063000000000002</v>
      </c>
      <c r="T16" s="116">
        <v>41.716999999999999</v>
      </c>
      <c r="U16" s="116">
        <v>35.851999999999997</v>
      </c>
      <c r="V16" s="116">
        <v>37.737000000000002</v>
      </c>
      <c r="W16" s="116">
        <v>28.927</v>
      </c>
      <c r="X16" s="116">
        <v>37.222999999999999</v>
      </c>
      <c r="Y16" s="116">
        <v>33.962000000000003</v>
      </c>
      <c r="Z16" s="116">
        <v>34.435000000000002</v>
      </c>
      <c r="AA16" s="116">
        <v>41.497999999999998</v>
      </c>
      <c r="AB16" s="116">
        <v>42.72</v>
      </c>
      <c r="AC16" s="116">
        <v>38.176000000000002</v>
      </c>
      <c r="AD16" s="116">
        <v>47.853000000000002</v>
      </c>
      <c r="AE16" s="116">
        <v>26.59</v>
      </c>
      <c r="AF16" s="116">
        <v>32.61</v>
      </c>
      <c r="AG16" s="116">
        <v>35.307000000000002</v>
      </c>
      <c r="AH16" s="116">
        <v>29.507000000000001</v>
      </c>
      <c r="AI16" s="130"/>
      <c r="AJ16" s="130"/>
      <c r="AK16" s="130"/>
      <c r="AL16" s="130"/>
      <c r="AM16" s="130"/>
      <c r="AN16" s="130"/>
      <c r="AO16" s="130"/>
      <c r="AP16" s="130"/>
      <c r="AQ16" s="130"/>
      <c r="AR16" s="130"/>
      <c r="AS16" s="130"/>
      <c r="AT16" s="130"/>
      <c r="AU16" s="130"/>
      <c r="AV16" s="130"/>
      <c r="AW16" s="130"/>
      <c r="AX16" s="130"/>
      <c r="AY16" s="130"/>
    </row>
    <row r="17" spans="1:51" ht="15" x14ac:dyDescent="0.25">
      <c r="A17" s="148">
        <v>45352</v>
      </c>
      <c r="B17" s="300"/>
      <c r="C17" s="297">
        <v>42</v>
      </c>
      <c r="D17" s="284">
        <v>44</v>
      </c>
      <c r="E17" s="116">
        <v>57.095999999999997</v>
      </c>
      <c r="F17" s="116">
        <v>69.213999999999999</v>
      </c>
      <c r="G17" s="116">
        <v>60.2</v>
      </c>
      <c r="H17" s="116">
        <v>84.906000000000006</v>
      </c>
      <c r="I17" s="116">
        <v>66.802999999999997</v>
      </c>
      <c r="J17" s="116">
        <v>64.599000000000004</v>
      </c>
      <c r="K17" s="116">
        <v>59.947000000000003</v>
      </c>
      <c r="L17" s="116">
        <v>57.018999999999998</v>
      </c>
      <c r="M17" s="116">
        <v>45.679000000000002</v>
      </c>
      <c r="N17" s="116">
        <v>45.941000000000003</v>
      </c>
      <c r="O17" s="116">
        <v>37.683</v>
      </c>
      <c r="P17" s="116">
        <v>42.96</v>
      </c>
      <c r="Q17" s="116">
        <v>72.614000000000004</v>
      </c>
      <c r="R17" s="116">
        <v>53.704999999999998</v>
      </c>
      <c r="S17" s="116">
        <v>38.908999999999999</v>
      </c>
      <c r="T17" s="116">
        <v>105.596</v>
      </c>
      <c r="U17" s="116">
        <v>46.97</v>
      </c>
      <c r="V17" s="116">
        <v>57.21</v>
      </c>
      <c r="W17" s="116">
        <v>38.466000000000001</v>
      </c>
      <c r="X17" s="116">
        <v>55.709000000000003</v>
      </c>
      <c r="Y17" s="116">
        <v>53.758000000000003</v>
      </c>
      <c r="Z17" s="116">
        <v>36.82</v>
      </c>
      <c r="AA17" s="116">
        <v>46.277999999999999</v>
      </c>
      <c r="AB17" s="116">
        <v>59.484000000000002</v>
      </c>
      <c r="AC17" s="116">
        <v>43.38</v>
      </c>
      <c r="AD17" s="116">
        <v>64.805000000000007</v>
      </c>
      <c r="AE17" s="116">
        <v>26.382999999999999</v>
      </c>
      <c r="AF17" s="116">
        <v>52.445999999999998</v>
      </c>
      <c r="AG17" s="116">
        <v>41.451999999999998</v>
      </c>
      <c r="AH17" s="116">
        <v>41.625</v>
      </c>
      <c r="AI17" s="130"/>
      <c r="AJ17" s="130"/>
      <c r="AK17" s="130"/>
      <c r="AL17" s="130"/>
      <c r="AM17" s="130"/>
      <c r="AN17" s="130"/>
      <c r="AO17" s="130"/>
      <c r="AP17" s="130"/>
      <c r="AQ17" s="130"/>
      <c r="AR17" s="130"/>
      <c r="AS17" s="130"/>
      <c r="AT17" s="130"/>
      <c r="AU17" s="130"/>
      <c r="AV17" s="130"/>
      <c r="AW17" s="130"/>
      <c r="AX17" s="130"/>
      <c r="AY17" s="130"/>
    </row>
    <row r="18" spans="1:51" ht="15" x14ac:dyDescent="0.25">
      <c r="A18" s="148">
        <v>45383</v>
      </c>
      <c r="B18" s="300"/>
      <c r="C18" s="297">
        <v>57</v>
      </c>
      <c r="D18" s="284">
        <v>85</v>
      </c>
      <c r="E18" s="116">
        <v>126.866</v>
      </c>
      <c r="F18" s="116">
        <v>144.333</v>
      </c>
      <c r="G18" s="116">
        <v>103.024</v>
      </c>
      <c r="H18" s="116">
        <v>96.472999999999999</v>
      </c>
      <c r="I18" s="116">
        <v>112.086</v>
      </c>
      <c r="J18" s="116">
        <v>126.625</v>
      </c>
      <c r="K18" s="116">
        <v>92.623000000000005</v>
      </c>
      <c r="L18" s="116">
        <v>91.090999999999994</v>
      </c>
      <c r="M18" s="116">
        <v>78.02</v>
      </c>
      <c r="N18" s="116">
        <v>64.728999999999999</v>
      </c>
      <c r="O18" s="116">
        <v>51.725999999999999</v>
      </c>
      <c r="P18" s="116">
        <v>77.436000000000007</v>
      </c>
      <c r="Q18" s="116">
        <v>149.20500000000001</v>
      </c>
      <c r="R18" s="116">
        <v>165.90899999999999</v>
      </c>
      <c r="S18" s="116">
        <v>149.642</v>
      </c>
      <c r="T18" s="116">
        <v>157.89699999999999</v>
      </c>
      <c r="U18" s="116">
        <v>61.16</v>
      </c>
      <c r="V18" s="116">
        <v>84.472999999999999</v>
      </c>
      <c r="W18" s="116">
        <v>67.245999999999995</v>
      </c>
      <c r="X18" s="116">
        <v>144.798</v>
      </c>
      <c r="Y18" s="116">
        <v>99.555000000000007</v>
      </c>
      <c r="Z18" s="116">
        <v>40.505000000000003</v>
      </c>
      <c r="AA18" s="116">
        <v>88.004000000000005</v>
      </c>
      <c r="AB18" s="116">
        <v>62.137999999999998</v>
      </c>
      <c r="AC18" s="116">
        <v>86.951999999999998</v>
      </c>
      <c r="AD18" s="116">
        <v>113.32299999999999</v>
      </c>
      <c r="AE18" s="116">
        <v>32.912999999999997</v>
      </c>
      <c r="AF18" s="116">
        <v>129.26</v>
      </c>
      <c r="AG18" s="116">
        <v>51.082000000000001</v>
      </c>
      <c r="AH18" s="116">
        <v>50.314</v>
      </c>
      <c r="AI18" s="130"/>
      <c r="AJ18" s="130"/>
      <c r="AK18" s="130"/>
      <c r="AL18" s="130"/>
      <c r="AM18" s="130"/>
      <c r="AN18" s="130"/>
      <c r="AO18" s="130"/>
      <c r="AP18" s="130"/>
      <c r="AQ18" s="130"/>
      <c r="AR18" s="130"/>
      <c r="AS18" s="130"/>
      <c r="AT18" s="130"/>
      <c r="AU18" s="130"/>
      <c r="AV18" s="130"/>
      <c r="AW18" s="130"/>
      <c r="AX18" s="130"/>
      <c r="AY18" s="130"/>
    </row>
    <row r="19" spans="1:51" ht="15" x14ac:dyDescent="0.25">
      <c r="A19" s="148">
        <v>45413</v>
      </c>
      <c r="B19" s="300"/>
      <c r="C19" s="297">
        <v>102</v>
      </c>
      <c r="D19" s="284">
        <v>163</v>
      </c>
      <c r="E19" s="116">
        <v>185.398</v>
      </c>
      <c r="F19" s="116">
        <v>449.78899999999999</v>
      </c>
      <c r="G19" s="116">
        <v>182.81700000000001</v>
      </c>
      <c r="H19" s="116">
        <v>300.00799999999998</v>
      </c>
      <c r="I19" s="116">
        <v>185.57300000000001</v>
      </c>
      <c r="J19" s="116">
        <v>311.375</v>
      </c>
      <c r="K19" s="116">
        <v>239.346</v>
      </c>
      <c r="L19" s="116">
        <v>169.95099999999999</v>
      </c>
      <c r="M19" s="116">
        <v>128.44999999999999</v>
      </c>
      <c r="N19" s="116">
        <v>167.59700000000001</v>
      </c>
      <c r="O19" s="116">
        <v>47.743000000000002</v>
      </c>
      <c r="P19" s="116">
        <v>185.02</v>
      </c>
      <c r="Q19" s="116">
        <v>166.59100000000001</v>
      </c>
      <c r="R19" s="116">
        <v>342.43299999999999</v>
      </c>
      <c r="S19" s="116">
        <v>181.197</v>
      </c>
      <c r="T19" s="116">
        <v>159.19200000000001</v>
      </c>
      <c r="U19" s="116">
        <v>300.54899999999998</v>
      </c>
      <c r="V19" s="116">
        <v>255.023</v>
      </c>
      <c r="W19" s="116">
        <v>150.24799999999999</v>
      </c>
      <c r="X19" s="116">
        <v>250.53399999999999</v>
      </c>
      <c r="Y19" s="116">
        <v>85.988</v>
      </c>
      <c r="Z19" s="116">
        <v>111.845</v>
      </c>
      <c r="AA19" s="116">
        <v>202.83199999999999</v>
      </c>
      <c r="AB19" s="116">
        <v>135.87700000000001</v>
      </c>
      <c r="AC19" s="116">
        <v>182.792</v>
      </c>
      <c r="AD19" s="116">
        <v>162.70599999999999</v>
      </c>
      <c r="AE19" s="116">
        <v>68.048000000000002</v>
      </c>
      <c r="AF19" s="116">
        <v>325.49700000000001</v>
      </c>
      <c r="AG19" s="116">
        <v>116.36199999999999</v>
      </c>
      <c r="AH19" s="116">
        <v>91.596999999999994</v>
      </c>
      <c r="AI19" s="130"/>
      <c r="AJ19" s="130"/>
      <c r="AK19" s="130"/>
      <c r="AL19" s="130"/>
      <c r="AM19" s="130"/>
      <c r="AN19" s="130"/>
      <c r="AO19" s="130"/>
      <c r="AP19" s="130"/>
      <c r="AQ19" s="130"/>
      <c r="AR19" s="130"/>
      <c r="AS19" s="130"/>
      <c r="AT19" s="130"/>
      <c r="AU19" s="130"/>
      <c r="AV19" s="130"/>
      <c r="AW19" s="130"/>
      <c r="AX19" s="130"/>
      <c r="AY19" s="130"/>
    </row>
    <row r="20" spans="1:51" ht="15" x14ac:dyDescent="0.25">
      <c r="A20" s="148">
        <v>45444</v>
      </c>
      <c r="B20" s="300"/>
      <c r="C20" s="297">
        <v>25</v>
      </c>
      <c r="D20" s="284">
        <v>96</v>
      </c>
      <c r="E20" s="116">
        <v>75.016999999999996</v>
      </c>
      <c r="F20" s="116">
        <v>301.52300000000002</v>
      </c>
      <c r="G20" s="116">
        <v>79.034000000000006</v>
      </c>
      <c r="H20" s="116">
        <v>367.22399999999999</v>
      </c>
      <c r="I20" s="116">
        <v>79.617999999999995</v>
      </c>
      <c r="J20" s="116">
        <v>249.21600000000001</v>
      </c>
      <c r="K20" s="116">
        <v>139.03200000000001</v>
      </c>
      <c r="L20" s="116">
        <v>145.29900000000001</v>
      </c>
      <c r="M20" s="116">
        <v>27.446999999999999</v>
      </c>
      <c r="N20" s="116">
        <v>55.305999999999997</v>
      </c>
      <c r="O20" s="116">
        <v>3.5000000000000003E-2</v>
      </c>
      <c r="P20" s="116">
        <v>90.287000000000006</v>
      </c>
      <c r="Q20" s="116">
        <v>40.072000000000003</v>
      </c>
      <c r="R20" s="116">
        <v>206.09200000000001</v>
      </c>
      <c r="S20" s="116">
        <v>62.097000000000001</v>
      </c>
      <c r="T20" s="116">
        <v>44.073999999999998</v>
      </c>
      <c r="U20" s="116">
        <v>283.61200000000002</v>
      </c>
      <c r="V20" s="116">
        <v>125.83199999999999</v>
      </c>
      <c r="W20" s="116">
        <v>148.77600000000001</v>
      </c>
      <c r="X20" s="116">
        <v>291.47500000000002</v>
      </c>
      <c r="Y20" s="116">
        <v>2.286</v>
      </c>
      <c r="Z20" s="116">
        <v>66.724999999999994</v>
      </c>
      <c r="AA20" s="116">
        <v>135.49600000000001</v>
      </c>
      <c r="AB20" s="116">
        <v>107.619</v>
      </c>
      <c r="AC20" s="116">
        <v>113.251</v>
      </c>
      <c r="AD20" s="116">
        <v>141.441</v>
      </c>
      <c r="AE20" s="116">
        <v>-6.4720000000000004</v>
      </c>
      <c r="AF20" s="116">
        <v>270.62799999999999</v>
      </c>
      <c r="AG20" s="116">
        <v>53.246000000000002</v>
      </c>
      <c r="AH20" s="116">
        <v>109.526</v>
      </c>
      <c r="AI20" s="130"/>
      <c r="AJ20" s="130"/>
      <c r="AK20" s="130"/>
      <c r="AL20" s="130"/>
      <c r="AM20" s="130"/>
      <c r="AN20" s="130"/>
      <c r="AO20" s="130"/>
      <c r="AP20" s="130"/>
      <c r="AQ20" s="130"/>
      <c r="AR20" s="130"/>
      <c r="AS20" s="130"/>
      <c r="AT20" s="130"/>
      <c r="AU20" s="130"/>
      <c r="AV20" s="130"/>
      <c r="AW20" s="130"/>
      <c r="AX20" s="130"/>
      <c r="AY20" s="130"/>
    </row>
    <row r="21" spans="1:51" ht="15" x14ac:dyDescent="0.25">
      <c r="A21" s="148">
        <v>45474</v>
      </c>
      <c r="B21" s="300"/>
      <c r="C21" s="297">
        <v>-60</v>
      </c>
      <c r="D21" s="284">
        <v>-23</v>
      </c>
      <c r="E21" s="116">
        <v>-6.1349999999999998</v>
      </c>
      <c r="F21" s="116">
        <v>79.683999999999997</v>
      </c>
      <c r="G21" s="116">
        <v>-13.12</v>
      </c>
      <c r="H21" s="116">
        <v>185.48400000000001</v>
      </c>
      <c r="I21" s="116">
        <v>-9.6289999999999996</v>
      </c>
      <c r="J21" s="116">
        <v>28.164000000000001</v>
      </c>
      <c r="K21" s="116">
        <v>25.829000000000001</v>
      </c>
      <c r="L21" s="116">
        <v>38.204999999999998</v>
      </c>
      <c r="M21" s="116">
        <v>-23.169</v>
      </c>
      <c r="N21" s="116">
        <v>-17.96</v>
      </c>
      <c r="O21" s="116">
        <v>-20.98</v>
      </c>
      <c r="P21" s="116">
        <v>-11.481</v>
      </c>
      <c r="Q21" s="116">
        <v>-15.715999999999999</v>
      </c>
      <c r="R21" s="116">
        <v>25.42</v>
      </c>
      <c r="S21" s="116">
        <v>-12.928000000000001</v>
      </c>
      <c r="T21" s="116">
        <v>-16.143999999999998</v>
      </c>
      <c r="U21" s="116">
        <v>56.88</v>
      </c>
      <c r="V21" s="116">
        <v>23.13</v>
      </c>
      <c r="W21" s="116">
        <v>-1.98</v>
      </c>
      <c r="X21" s="116">
        <v>78.775999999999996</v>
      </c>
      <c r="Y21" s="116">
        <v>-15.122999999999999</v>
      </c>
      <c r="Z21" s="116">
        <v>-7.1280000000000001</v>
      </c>
      <c r="AA21" s="116">
        <v>12.839</v>
      </c>
      <c r="AB21" s="116">
        <v>6.7939999999999996</v>
      </c>
      <c r="AC21" s="116">
        <v>6.718</v>
      </c>
      <c r="AD21" s="116">
        <v>3.7490000000000001</v>
      </c>
      <c r="AE21" s="116">
        <v>-21.541</v>
      </c>
      <c r="AF21" s="116">
        <v>69.366</v>
      </c>
      <c r="AG21" s="116">
        <v>-16.888999999999999</v>
      </c>
      <c r="AH21" s="116">
        <v>12.054</v>
      </c>
      <c r="AI21" s="130"/>
      <c r="AJ21" s="130"/>
      <c r="AK21" s="130"/>
      <c r="AL21" s="130"/>
      <c r="AM21" s="130"/>
      <c r="AN21" s="130"/>
      <c r="AO21" s="130"/>
      <c r="AP21" s="130"/>
      <c r="AQ21" s="130"/>
      <c r="AR21" s="130"/>
      <c r="AS21" s="130"/>
      <c r="AT21" s="130"/>
      <c r="AU21" s="130"/>
      <c r="AV21" s="130"/>
      <c r="AW21" s="130"/>
      <c r="AX21" s="130"/>
      <c r="AY21" s="130"/>
    </row>
    <row r="22" spans="1:51" ht="15" x14ac:dyDescent="0.25">
      <c r="A22" s="148">
        <v>45505</v>
      </c>
      <c r="B22" s="300"/>
      <c r="C22" s="297">
        <v>-52</v>
      </c>
      <c r="D22" s="284">
        <v>-28</v>
      </c>
      <c r="E22" s="116">
        <v>0.29499999999999998</v>
      </c>
      <c r="F22" s="116">
        <v>18.702000000000002</v>
      </c>
      <c r="G22" s="116">
        <v>-6.0830000000000002</v>
      </c>
      <c r="H22" s="116">
        <v>32.024999999999999</v>
      </c>
      <c r="I22" s="116">
        <v>-7.6319999999999997</v>
      </c>
      <c r="J22" s="116">
        <v>13.605</v>
      </c>
      <c r="K22" s="116">
        <v>-2.8450000000000002</v>
      </c>
      <c r="L22" s="116">
        <v>24.263000000000002</v>
      </c>
      <c r="M22" s="116">
        <v>-8.8490000000000002</v>
      </c>
      <c r="N22" s="116">
        <v>-6.2809999999999997</v>
      </c>
      <c r="O22" s="116">
        <v>-6.3140000000000001</v>
      </c>
      <c r="P22" s="116">
        <v>-7.8120000000000003</v>
      </c>
      <c r="Q22" s="116">
        <v>-3.8820000000000001</v>
      </c>
      <c r="R22" s="116">
        <v>4.6769999999999996</v>
      </c>
      <c r="S22" s="116">
        <v>-5.0919999999999996</v>
      </c>
      <c r="T22" s="116">
        <v>-5.2619999999999996</v>
      </c>
      <c r="U22" s="116">
        <v>17.091999999999999</v>
      </c>
      <c r="V22" s="116">
        <v>0.56399999999999995</v>
      </c>
      <c r="W22" s="116">
        <v>9.4169999999999998</v>
      </c>
      <c r="X22" s="116">
        <v>4.8049999999999997</v>
      </c>
      <c r="Y22" s="116">
        <v>-6.117</v>
      </c>
      <c r="Z22" s="116">
        <v>5.9550000000000001</v>
      </c>
      <c r="AA22" s="116">
        <v>18.018000000000001</v>
      </c>
      <c r="AB22" s="116">
        <v>5.2930000000000001</v>
      </c>
      <c r="AC22" s="116">
        <v>7.016</v>
      </c>
      <c r="AD22" s="116">
        <v>7.2690000000000001</v>
      </c>
      <c r="AE22" s="116">
        <v>1.129</v>
      </c>
      <c r="AF22" s="116">
        <v>16.817</v>
      </c>
      <c r="AG22" s="116">
        <v>-2.976</v>
      </c>
      <c r="AH22" s="116">
        <v>-8.1050000000000004</v>
      </c>
      <c r="AI22" s="130"/>
      <c r="AJ22" s="130"/>
      <c r="AK22" s="130"/>
      <c r="AL22" s="130"/>
      <c r="AM22" s="130"/>
      <c r="AN22" s="130"/>
      <c r="AO22" s="130"/>
      <c r="AP22" s="130"/>
      <c r="AQ22" s="130"/>
      <c r="AR22" s="130"/>
      <c r="AS22" s="130"/>
      <c r="AT22" s="130"/>
      <c r="AU22" s="130"/>
      <c r="AV22" s="130"/>
      <c r="AW22" s="130"/>
      <c r="AX22" s="130"/>
      <c r="AY22" s="130"/>
    </row>
    <row r="23" spans="1:51" ht="15" x14ac:dyDescent="0.25">
      <c r="A23" s="148">
        <v>45536</v>
      </c>
      <c r="B23" s="300"/>
      <c r="C23" s="297">
        <v>-9</v>
      </c>
      <c r="D23" s="284">
        <v>5</v>
      </c>
      <c r="E23" s="116">
        <v>26.649000000000001</v>
      </c>
      <c r="F23" s="116">
        <v>43.006999999999998</v>
      </c>
      <c r="G23" s="116">
        <v>20.681999999999999</v>
      </c>
      <c r="H23" s="116">
        <v>45.014000000000003</v>
      </c>
      <c r="I23" s="116">
        <v>27.081</v>
      </c>
      <c r="J23" s="116">
        <v>50.505000000000003</v>
      </c>
      <c r="K23" s="116">
        <v>21.454999999999998</v>
      </c>
      <c r="L23" s="116">
        <v>32.793999999999997</v>
      </c>
      <c r="M23" s="116">
        <v>20.602</v>
      </c>
      <c r="N23" s="116">
        <v>21.297000000000001</v>
      </c>
      <c r="O23" s="116">
        <v>14.55</v>
      </c>
      <c r="P23" s="116">
        <v>32.542999999999999</v>
      </c>
      <c r="Q23" s="116">
        <v>40.106999999999999</v>
      </c>
      <c r="R23" s="116">
        <v>31.603000000000002</v>
      </c>
      <c r="S23" s="116">
        <v>34.904000000000003</v>
      </c>
      <c r="T23" s="116">
        <v>54.267000000000003</v>
      </c>
      <c r="U23" s="116">
        <v>38.47</v>
      </c>
      <c r="V23" s="116">
        <v>29.061</v>
      </c>
      <c r="W23" s="116">
        <v>25.123999999999999</v>
      </c>
      <c r="X23" s="116">
        <v>36.097000000000001</v>
      </c>
      <c r="Y23" s="116">
        <v>17.489000000000001</v>
      </c>
      <c r="Z23" s="116">
        <v>42.89</v>
      </c>
      <c r="AA23" s="116">
        <v>54.814999999999998</v>
      </c>
      <c r="AB23" s="116">
        <v>30.629000000000001</v>
      </c>
      <c r="AC23" s="116">
        <v>31.338000000000001</v>
      </c>
      <c r="AD23" s="116">
        <v>29.975999999999999</v>
      </c>
      <c r="AE23" s="116">
        <v>22.492000000000001</v>
      </c>
      <c r="AF23" s="116">
        <v>31.29</v>
      </c>
      <c r="AG23" s="116">
        <v>26.419</v>
      </c>
      <c r="AH23" s="116">
        <v>15.996</v>
      </c>
      <c r="AI23" s="130"/>
      <c r="AJ23" s="130"/>
      <c r="AK23" s="130"/>
      <c r="AL23" s="130"/>
      <c r="AM23" s="130"/>
      <c r="AN23" s="130"/>
      <c r="AO23" s="130"/>
      <c r="AP23" s="130"/>
      <c r="AQ23" s="130"/>
      <c r="AR23" s="130"/>
      <c r="AS23" s="130"/>
      <c r="AT23" s="130"/>
      <c r="AU23" s="130"/>
      <c r="AV23" s="130"/>
      <c r="AW23" s="130"/>
      <c r="AX23" s="130"/>
      <c r="AY23" s="130"/>
    </row>
    <row r="24" spans="1:51" ht="15" x14ac:dyDescent="0.25">
      <c r="A24" s="148">
        <v>45566</v>
      </c>
      <c r="B24" s="300"/>
      <c r="C24" s="297">
        <v>-33</v>
      </c>
      <c r="D24" s="284">
        <v>38</v>
      </c>
      <c r="E24" s="116">
        <v>51.703000000000003</v>
      </c>
      <c r="F24" s="116">
        <v>79.733000000000004</v>
      </c>
      <c r="G24" s="116">
        <v>55.466999999999999</v>
      </c>
      <c r="H24" s="116">
        <v>76.739000000000004</v>
      </c>
      <c r="I24" s="116">
        <v>72.150999999999996</v>
      </c>
      <c r="J24" s="116">
        <v>95.628</v>
      </c>
      <c r="K24" s="116">
        <v>60.637999999999998</v>
      </c>
      <c r="L24" s="116">
        <v>47.942999999999998</v>
      </c>
      <c r="M24" s="116">
        <v>54.718000000000004</v>
      </c>
      <c r="N24" s="116">
        <v>47.148000000000003</v>
      </c>
      <c r="O24" s="116">
        <v>43.134</v>
      </c>
      <c r="P24" s="116">
        <v>44.884999999999998</v>
      </c>
      <c r="Q24" s="116">
        <v>64.510999999999996</v>
      </c>
      <c r="R24" s="116">
        <v>80.91</v>
      </c>
      <c r="S24" s="116">
        <v>124.18</v>
      </c>
      <c r="T24" s="116">
        <v>94.216999999999999</v>
      </c>
      <c r="U24" s="116">
        <v>63.963999999999999</v>
      </c>
      <c r="V24" s="116">
        <v>59.654000000000003</v>
      </c>
      <c r="W24" s="116">
        <v>57.08</v>
      </c>
      <c r="X24" s="116">
        <v>66.566999999999993</v>
      </c>
      <c r="Y24" s="116">
        <v>38.101999999999997</v>
      </c>
      <c r="Z24" s="116">
        <v>77.015000000000001</v>
      </c>
      <c r="AA24" s="116">
        <v>87.638999999999996</v>
      </c>
      <c r="AB24" s="116">
        <v>61.68</v>
      </c>
      <c r="AC24" s="116">
        <v>65.204999999999998</v>
      </c>
      <c r="AD24" s="116">
        <v>69.805999999999997</v>
      </c>
      <c r="AE24" s="116">
        <v>50.043999999999997</v>
      </c>
      <c r="AF24" s="116">
        <v>74.698999999999998</v>
      </c>
      <c r="AG24" s="116">
        <v>43.616999999999997</v>
      </c>
      <c r="AH24" s="116">
        <v>47.398000000000003</v>
      </c>
      <c r="AI24" s="130"/>
      <c r="AJ24" s="130"/>
      <c r="AK24" s="130"/>
      <c r="AL24" s="130"/>
      <c r="AM24" s="130"/>
      <c r="AN24" s="130"/>
      <c r="AO24" s="130"/>
      <c r="AP24" s="130"/>
      <c r="AQ24" s="130"/>
      <c r="AR24" s="130"/>
      <c r="AS24" s="130"/>
      <c r="AT24" s="130"/>
      <c r="AU24" s="130"/>
      <c r="AV24" s="130"/>
      <c r="AW24" s="130"/>
      <c r="AX24" s="130"/>
      <c r="AY24" s="130"/>
    </row>
    <row r="25" spans="1:51" ht="15" x14ac:dyDescent="0.25">
      <c r="A25" s="148">
        <v>45597</v>
      </c>
      <c r="B25" s="300"/>
      <c r="C25" s="297">
        <v>4</v>
      </c>
      <c r="D25" s="284">
        <v>56</v>
      </c>
      <c r="E25" s="116">
        <v>60.771000000000001</v>
      </c>
      <c r="F25" s="116">
        <v>64.388000000000005</v>
      </c>
      <c r="G25" s="116">
        <v>53.078000000000003</v>
      </c>
      <c r="H25" s="116">
        <v>63.613999999999997</v>
      </c>
      <c r="I25" s="116">
        <v>64.516000000000005</v>
      </c>
      <c r="J25" s="116">
        <v>69.137</v>
      </c>
      <c r="K25" s="116">
        <v>54.305</v>
      </c>
      <c r="L25" s="116">
        <v>47.273000000000003</v>
      </c>
      <c r="M25" s="116">
        <v>45.84</v>
      </c>
      <c r="N25" s="116">
        <v>45.667999999999999</v>
      </c>
      <c r="O25" s="116">
        <v>45.720999999999997</v>
      </c>
      <c r="P25" s="116">
        <v>44.746000000000002</v>
      </c>
      <c r="Q25" s="116">
        <v>61.307000000000002</v>
      </c>
      <c r="R25" s="116">
        <v>65.307000000000002</v>
      </c>
      <c r="S25" s="116">
        <v>72.680000000000007</v>
      </c>
      <c r="T25" s="116">
        <v>62.899000000000001</v>
      </c>
      <c r="U25" s="116">
        <v>52.734000000000002</v>
      </c>
      <c r="V25" s="116">
        <v>50.368000000000002</v>
      </c>
      <c r="W25" s="116">
        <v>53.555999999999997</v>
      </c>
      <c r="X25" s="116">
        <v>54.892000000000003</v>
      </c>
      <c r="Y25" s="116">
        <v>40.518999999999998</v>
      </c>
      <c r="Z25" s="116">
        <v>56.563000000000002</v>
      </c>
      <c r="AA25" s="116">
        <v>54.170999999999999</v>
      </c>
      <c r="AB25" s="116">
        <v>49.674999999999997</v>
      </c>
      <c r="AC25" s="116">
        <v>46.911999999999999</v>
      </c>
      <c r="AD25" s="116">
        <v>48.893999999999998</v>
      </c>
      <c r="AE25" s="116">
        <v>41.265000000000001</v>
      </c>
      <c r="AF25" s="116">
        <v>52.136000000000003</v>
      </c>
      <c r="AG25" s="116">
        <v>48.311</v>
      </c>
      <c r="AH25" s="116">
        <v>51.609000000000002</v>
      </c>
      <c r="AI25" s="130"/>
      <c r="AJ25" s="130"/>
      <c r="AK25" s="130"/>
      <c r="AL25" s="130"/>
      <c r="AM25" s="130"/>
      <c r="AN25" s="130"/>
      <c r="AO25" s="130"/>
      <c r="AP25" s="130"/>
      <c r="AQ25" s="130"/>
      <c r="AR25" s="130"/>
      <c r="AS25" s="130"/>
      <c r="AT25" s="130"/>
      <c r="AU25" s="130"/>
      <c r="AV25" s="130"/>
      <c r="AW25" s="130"/>
      <c r="AX25" s="130"/>
      <c r="AY25" s="130"/>
    </row>
    <row r="26" spans="1:51" ht="15" x14ac:dyDescent="0.25">
      <c r="A26" s="148">
        <v>45627</v>
      </c>
      <c r="B26" s="300"/>
      <c r="C26" s="297">
        <v>45</v>
      </c>
      <c r="D26" s="284">
        <v>45</v>
      </c>
      <c r="E26" s="116">
        <v>44.44</v>
      </c>
      <c r="F26" s="116">
        <v>48.972000000000001</v>
      </c>
      <c r="G26" s="116">
        <v>43.432000000000002</v>
      </c>
      <c r="H26" s="116">
        <v>50.753</v>
      </c>
      <c r="I26" s="116">
        <v>53.14</v>
      </c>
      <c r="J26" s="116">
        <v>51.281999999999996</v>
      </c>
      <c r="K26" s="116">
        <v>47.415999999999997</v>
      </c>
      <c r="L26" s="116">
        <v>38.561999999999998</v>
      </c>
      <c r="M26" s="116">
        <v>36.765000000000001</v>
      </c>
      <c r="N26" s="116">
        <v>38.131</v>
      </c>
      <c r="O26" s="116">
        <v>35.284999999999997</v>
      </c>
      <c r="P26" s="116">
        <v>39.936</v>
      </c>
      <c r="Q26" s="116">
        <v>46.829000000000001</v>
      </c>
      <c r="R26" s="116">
        <v>48.860999999999997</v>
      </c>
      <c r="S26" s="116">
        <v>49.753999999999998</v>
      </c>
      <c r="T26" s="116">
        <v>53.683999999999997</v>
      </c>
      <c r="U26" s="116">
        <v>44.744</v>
      </c>
      <c r="V26" s="116">
        <v>40.087000000000003</v>
      </c>
      <c r="W26" s="116">
        <v>56.468000000000004</v>
      </c>
      <c r="X26" s="116">
        <v>44.256</v>
      </c>
      <c r="Y26" s="116">
        <v>34.877000000000002</v>
      </c>
      <c r="Z26" s="116">
        <v>42.228000000000002</v>
      </c>
      <c r="AA26" s="116">
        <v>44.396000000000001</v>
      </c>
      <c r="AB26" s="116">
        <v>41.057000000000002</v>
      </c>
      <c r="AC26" s="116">
        <v>45.274000000000001</v>
      </c>
      <c r="AD26" s="116">
        <v>39.720999999999997</v>
      </c>
      <c r="AE26" s="116">
        <v>31.510999999999999</v>
      </c>
      <c r="AF26" s="116">
        <v>47.835000000000001</v>
      </c>
      <c r="AG26" s="116">
        <v>39.320999999999998</v>
      </c>
      <c r="AH26" s="116">
        <v>43.243000000000002</v>
      </c>
      <c r="AI26" s="130"/>
      <c r="AJ26" s="130"/>
      <c r="AK26" s="130"/>
      <c r="AL26" s="130"/>
      <c r="AM26" s="130"/>
      <c r="AN26" s="130"/>
      <c r="AO26" s="130"/>
      <c r="AP26" s="130"/>
      <c r="AQ26" s="130"/>
      <c r="AR26" s="130"/>
      <c r="AS26" s="130"/>
      <c r="AT26" s="130"/>
      <c r="AU26" s="130"/>
      <c r="AV26" s="130"/>
      <c r="AW26" s="130"/>
      <c r="AX26" s="130"/>
      <c r="AY26" s="130"/>
    </row>
    <row r="27" spans="1:51" ht="15" x14ac:dyDescent="0.25">
      <c r="A27" s="148">
        <v>45658</v>
      </c>
      <c r="B27" s="300"/>
      <c r="C27" s="297">
        <v>40</v>
      </c>
      <c r="D27" s="284">
        <v>38</v>
      </c>
      <c r="E27" s="116">
        <v>44.122999999999998</v>
      </c>
      <c r="F27" s="116">
        <v>40.201000000000001</v>
      </c>
      <c r="G27" s="116">
        <v>37.933999999999997</v>
      </c>
      <c r="H27" s="116">
        <v>39.764000000000003</v>
      </c>
      <c r="I27" s="116">
        <v>43.667999999999999</v>
      </c>
      <c r="J27" s="116">
        <v>44.453000000000003</v>
      </c>
      <c r="K27" s="116">
        <v>38.683999999999997</v>
      </c>
      <c r="L27" s="116">
        <v>35.929000000000002</v>
      </c>
      <c r="M27" s="116">
        <v>29.279</v>
      </c>
      <c r="N27" s="116">
        <v>30.608000000000001</v>
      </c>
      <c r="O27" s="116">
        <v>27.379000000000001</v>
      </c>
      <c r="P27" s="116">
        <v>32.71</v>
      </c>
      <c r="Q27" s="116">
        <v>62.792000000000002</v>
      </c>
      <c r="R27" s="116">
        <v>42.838000000000001</v>
      </c>
      <c r="S27" s="116">
        <v>40.557000000000002</v>
      </c>
      <c r="T27" s="116">
        <v>40.418999999999997</v>
      </c>
      <c r="U27" s="116">
        <v>38.725000000000001</v>
      </c>
      <c r="V27" s="116">
        <v>32.341000000000001</v>
      </c>
      <c r="W27" s="116">
        <v>45.064</v>
      </c>
      <c r="X27" s="116">
        <v>37.261000000000003</v>
      </c>
      <c r="Y27" s="116">
        <v>28.456</v>
      </c>
      <c r="Z27" s="116">
        <v>32.865000000000002</v>
      </c>
      <c r="AA27" s="116">
        <v>38.14</v>
      </c>
      <c r="AB27" s="116">
        <v>33.816000000000003</v>
      </c>
      <c r="AC27" s="116">
        <v>46.6</v>
      </c>
      <c r="AD27" s="116">
        <v>31.181999999999999</v>
      </c>
      <c r="AE27" s="116">
        <v>27.552</v>
      </c>
      <c r="AF27" s="116">
        <v>38.643000000000001</v>
      </c>
      <c r="AG27" s="116">
        <v>29.469000000000001</v>
      </c>
      <c r="AH27" s="116">
        <v>32.945999999999998</v>
      </c>
      <c r="AI27" s="130"/>
      <c r="AJ27" s="130"/>
      <c r="AK27" s="130"/>
      <c r="AL27" s="130"/>
      <c r="AM27" s="130"/>
      <c r="AN27" s="130"/>
      <c r="AO27" s="130"/>
      <c r="AP27" s="130"/>
      <c r="AQ27" s="130"/>
      <c r="AR27" s="130"/>
      <c r="AS27" s="130"/>
      <c r="AT27" s="130"/>
      <c r="AU27" s="130"/>
      <c r="AV27" s="130"/>
      <c r="AW27" s="130"/>
      <c r="AX27" s="130"/>
      <c r="AY27" s="130"/>
    </row>
    <row r="28" spans="1:51" ht="15" x14ac:dyDescent="0.25">
      <c r="A28" s="148">
        <v>45689</v>
      </c>
      <c r="B28" s="300"/>
      <c r="C28" s="297">
        <v>35</v>
      </c>
      <c r="D28" s="284">
        <v>33</v>
      </c>
      <c r="E28" s="116">
        <v>39.771000000000001</v>
      </c>
      <c r="F28" s="116">
        <v>35.045000000000002</v>
      </c>
      <c r="G28" s="116">
        <v>38.411999999999999</v>
      </c>
      <c r="H28" s="116">
        <v>54.345999999999997</v>
      </c>
      <c r="I28" s="116">
        <v>35.848999999999997</v>
      </c>
      <c r="J28" s="116">
        <v>36.030999999999999</v>
      </c>
      <c r="K28" s="116">
        <v>34.606999999999999</v>
      </c>
      <c r="L28" s="116">
        <v>36.798000000000002</v>
      </c>
      <c r="M28" s="116">
        <v>26.34</v>
      </c>
      <c r="N28" s="116">
        <v>23.85</v>
      </c>
      <c r="O28" s="116">
        <v>24.202000000000002</v>
      </c>
      <c r="P28" s="116">
        <v>27.398</v>
      </c>
      <c r="Q28" s="116">
        <v>44.148000000000003</v>
      </c>
      <c r="R28" s="116">
        <v>32.457999999999998</v>
      </c>
      <c r="S28" s="116">
        <v>38.749000000000002</v>
      </c>
      <c r="T28" s="116">
        <v>34.494999999999997</v>
      </c>
      <c r="U28" s="116">
        <v>38.715000000000003</v>
      </c>
      <c r="V28" s="116">
        <v>26.978999999999999</v>
      </c>
      <c r="W28" s="116">
        <v>33.808</v>
      </c>
      <c r="X28" s="116">
        <v>32.911999999999999</v>
      </c>
      <c r="Y28" s="116">
        <v>30.428000000000001</v>
      </c>
      <c r="Z28" s="116">
        <v>36.857999999999997</v>
      </c>
      <c r="AA28" s="116">
        <v>39.19</v>
      </c>
      <c r="AB28" s="116">
        <v>34.576000000000001</v>
      </c>
      <c r="AC28" s="116">
        <v>46.762</v>
      </c>
      <c r="AD28" s="116">
        <v>26.93</v>
      </c>
      <c r="AE28" s="116">
        <v>25.321999999999999</v>
      </c>
      <c r="AF28" s="116">
        <v>32.576000000000001</v>
      </c>
      <c r="AG28" s="116">
        <v>27.283000000000001</v>
      </c>
      <c r="AH28" s="116">
        <v>29.295999999999999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148">
        <v>45717</v>
      </c>
      <c r="B29" s="300"/>
      <c r="C29" s="297">
        <v>42</v>
      </c>
      <c r="D29" s="284">
        <v>44</v>
      </c>
      <c r="E29" s="116">
        <v>66.728999999999999</v>
      </c>
      <c r="F29" s="116">
        <v>62.692999999999998</v>
      </c>
      <c r="G29" s="116">
        <v>79.552999999999997</v>
      </c>
      <c r="H29" s="116">
        <v>65.355000000000004</v>
      </c>
      <c r="I29" s="116">
        <v>63.354999999999997</v>
      </c>
      <c r="J29" s="116">
        <v>61.771000000000001</v>
      </c>
      <c r="K29" s="116">
        <v>54.904000000000003</v>
      </c>
      <c r="L29" s="116">
        <v>42.93</v>
      </c>
      <c r="M29" s="116">
        <v>41.317</v>
      </c>
      <c r="N29" s="116">
        <v>32.832999999999998</v>
      </c>
      <c r="O29" s="116">
        <v>38.219000000000001</v>
      </c>
      <c r="P29" s="116">
        <v>64.573999999999998</v>
      </c>
      <c r="Q29" s="116">
        <v>52.682000000000002</v>
      </c>
      <c r="R29" s="116">
        <v>39.585000000000001</v>
      </c>
      <c r="S29" s="116">
        <v>99.790999999999997</v>
      </c>
      <c r="T29" s="116">
        <v>46.542000000000002</v>
      </c>
      <c r="U29" s="116">
        <v>60.164000000000001</v>
      </c>
      <c r="V29" s="116">
        <v>36.646999999999998</v>
      </c>
      <c r="W29" s="116">
        <v>52.551000000000002</v>
      </c>
      <c r="X29" s="116">
        <v>53.578000000000003</v>
      </c>
      <c r="Y29" s="116">
        <v>33.911999999999999</v>
      </c>
      <c r="Z29" s="116">
        <v>42.128999999999998</v>
      </c>
      <c r="AA29" s="116">
        <v>55.564999999999998</v>
      </c>
      <c r="AB29" s="116">
        <v>39.773000000000003</v>
      </c>
      <c r="AC29" s="116">
        <v>64.397999999999996</v>
      </c>
      <c r="AD29" s="116">
        <v>27.259</v>
      </c>
      <c r="AE29" s="116">
        <v>44.265999999999998</v>
      </c>
      <c r="AF29" s="116">
        <v>39.49</v>
      </c>
      <c r="AG29" s="116">
        <v>40.017000000000003</v>
      </c>
      <c r="AH29" s="116">
        <v>49.555</v>
      </c>
      <c r="AI29" s="130"/>
      <c r="AJ29" s="130"/>
      <c r="AK29" s="130"/>
      <c r="AL29" s="130"/>
      <c r="AM29" s="130"/>
      <c r="AN29" s="130"/>
      <c r="AO29" s="130"/>
      <c r="AP29" s="130"/>
      <c r="AQ29" s="130"/>
      <c r="AR29" s="130"/>
      <c r="AS29" s="130"/>
      <c r="AT29" s="130"/>
      <c r="AU29" s="130"/>
      <c r="AV29" s="130"/>
      <c r="AW29" s="130"/>
      <c r="AX29" s="130"/>
      <c r="AY29" s="130"/>
    </row>
    <row r="30" spans="1:51" ht="15" x14ac:dyDescent="0.25">
      <c r="A30" s="148">
        <v>45748</v>
      </c>
      <c r="B30" s="300"/>
      <c r="C30" s="297">
        <v>57</v>
      </c>
      <c r="D30" s="284">
        <v>85</v>
      </c>
      <c r="E30" s="116">
        <v>138.41200000000001</v>
      </c>
      <c r="F30" s="116">
        <v>104.627</v>
      </c>
      <c r="G30" s="116">
        <v>89.290999999999997</v>
      </c>
      <c r="H30" s="116">
        <v>108.072</v>
      </c>
      <c r="I30" s="116">
        <v>123.038</v>
      </c>
      <c r="J30" s="116">
        <v>95.435000000000002</v>
      </c>
      <c r="K30" s="116">
        <v>87.998999999999995</v>
      </c>
      <c r="L30" s="116">
        <v>70.186000000000007</v>
      </c>
      <c r="M30" s="116">
        <v>55.259</v>
      </c>
      <c r="N30" s="116">
        <v>44.194000000000003</v>
      </c>
      <c r="O30" s="116">
        <v>67.338999999999999</v>
      </c>
      <c r="P30" s="116">
        <v>136.32</v>
      </c>
      <c r="Q30" s="116">
        <v>161.477</v>
      </c>
      <c r="R30" s="116">
        <v>150.01599999999999</v>
      </c>
      <c r="S30" s="116">
        <v>153.03800000000001</v>
      </c>
      <c r="T30" s="116">
        <v>58.957000000000001</v>
      </c>
      <c r="U30" s="116">
        <v>88.659000000000006</v>
      </c>
      <c r="V30" s="116">
        <v>63.545000000000002</v>
      </c>
      <c r="W30" s="116">
        <v>137.97900000000001</v>
      </c>
      <c r="X30" s="116">
        <v>98.733999999999995</v>
      </c>
      <c r="Y30" s="116">
        <v>36.412999999999997</v>
      </c>
      <c r="Z30" s="116">
        <v>76.613</v>
      </c>
      <c r="AA30" s="116">
        <v>57.543999999999997</v>
      </c>
      <c r="AB30" s="116">
        <v>78.141999999999996</v>
      </c>
      <c r="AC30" s="116">
        <v>111.61499999999999</v>
      </c>
      <c r="AD30" s="116">
        <v>33.220999999999997</v>
      </c>
      <c r="AE30" s="116">
        <v>107.846</v>
      </c>
      <c r="AF30" s="116">
        <v>48.765000000000001</v>
      </c>
      <c r="AG30" s="116">
        <v>46.765999999999998</v>
      </c>
      <c r="AH30" s="116">
        <v>113.033</v>
      </c>
      <c r="AI30" s="130"/>
      <c r="AJ30" s="130"/>
      <c r="AK30" s="130"/>
      <c r="AL30" s="130"/>
      <c r="AM30" s="130"/>
      <c r="AN30" s="130"/>
      <c r="AO30" s="130"/>
      <c r="AP30" s="130"/>
      <c r="AQ30" s="130"/>
      <c r="AR30" s="130"/>
      <c r="AS30" s="130"/>
      <c r="AT30" s="130"/>
      <c r="AU30" s="130"/>
      <c r="AV30" s="130"/>
      <c r="AW30" s="130"/>
      <c r="AX30" s="130"/>
      <c r="AY30" s="130"/>
    </row>
    <row r="31" spans="1:51" ht="15" x14ac:dyDescent="0.25">
      <c r="A31" s="148">
        <v>45778</v>
      </c>
      <c r="B31" s="300"/>
      <c r="C31" s="297">
        <v>102</v>
      </c>
      <c r="D31" s="284">
        <v>163</v>
      </c>
      <c r="E31" s="116">
        <v>436.07600000000002</v>
      </c>
      <c r="F31" s="116">
        <v>183.16800000000001</v>
      </c>
      <c r="G31" s="116">
        <v>287.57400000000001</v>
      </c>
      <c r="H31" s="116">
        <v>182.904</v>
      </c>
      <c r="I31" s="116">
        <v>305.35199999999998</v>
      </c>
      <c r="J31" s="116">
        <v>239.41800000000001</v>
      </c>
      <c r="K31" s="116">
        <v>165.3</v>
      </c>
      <c r="L31" s="116">
        <v>120.336</v>
      </c>
      <c r="M31" s="116">
        <v>153.179</v>
      </c>
      <c r="N31" s="116">
        <v>41.286999999999999</v>
      </c>
      <c r="O31" s="116">
        <v>170.50200000000001</v>
      </c>
      <c r="P31" s="116">
        <v>158.11699999999999</v>
      </c>
      <c r="Q31" s="116">
        <v>336.74599999999998</v>
      </c>
      <c r="R31" s="116">
        <v>183.59200000000001</v>
      </c>
      <c r="S31" s="116">
        <v>156.47200000000001</v>
      </c>
      <c r="T31" s="116">
        <v>291.40800000000002</v>
      </c>
      <c r="U31" s="116">
        <v>257.697</v>
      </c>
      <c r="V31" s="116">
        <v>140.89699999999999</v>
      </c>
      <c r="W31" s="116">
        <v>241.42099999999999</v>
      </c>
      <c r="X31" s="116">
        <v>85.795000000000002</v>
      </c>
      <c r="Y31" s="116">
        <v>102.25</v>
      </c>
      <c r="Z31" s="116">
        <v>183.00200000000001</v>
      </c>
      <c r="AA31" s="116">
        <v>131.79599999999999</v>
      </c>
      <c r="AB31" s="116">
        <v>170.87899999999999</v>
      </c>
      <c r="AC31" s="116">
        <v>160.66399999999999</v>
      </c>
      <c r="AD31" s="116">
        <v>69.52</v>
      </c>
      <c r="AE31" s="116">
        <v>297.774</v>
      </c>
      <c r="AF31" s="116">
        <v>112.21</v>
      </c>
      <c r="AG31" s="116">
        <v>84.980999999999995</v>
      </c>
      <c r="AH31" s="116">
        <v>171.40100000000001</v>
      </c>
      <c r="AI31" s="130"/>
      <c r="AJ31" s="130"/>
      <c r="AK31" s="130"/>
      <c r="AL31" s="130"/>
      <c r="AM31" s="130"/>
      <c r="AN31" s="130"/>
      <c r="AO31" s="130"/>
      <c r="AP31" s="130"/>
      <c r="AQ31" s="130"/>
      <c r="AR31" s="130"/>
      <c r="AS31" s="130"/>
      <c r="AT31" s="130"/>
      <c r="AU31" s="130"/>
      <c r="AV31" s="130"/>
      <c r="AW31" s="130"/>
      <c r="AX31" s="130"/>
      <c r="AY31" s="130"/>
    </row>
    <row r="32" spans="1:51" ht="15" x14ac:dyDescent="0.25">
      <c r="A32" s="148">
        <v>45809</v>
      </c>
      <c r="B32" s="300"/>
      <c r="C32" s="297">
        <v>25</v>
      </c>
      <c r="D32" s="284">
        <v>96</v>
      </c>
      <c r="E32" s="116">
        <v>298.84100000000001</v>
      </c>
      <c r="F32" s="116">
        <v>84.787999999999997</v>
      </c>
      <c r="G32" s="116">
        <v>363.07100000000003</v>
      </c>
      <c r="H32" s="116">
        <v>78.745000000000005</v>
      </c>
      <c r="I32" s="116">
        <v>248.441</v>
      </c>
      <c r="J32" s="116">
        <v>145.08099999999999</v>
      </c>
      <c r="K32" s="116">
        <v>143.31100000000001</v>
      </c>
      <c r="L32" s="116">
        <v>25.474</v>
      </c>
      <c r="M32" s="116">
        <v>51.792000000000002</v>
      </c>
      <c r="N32" s="116">
        <v>-1.0229999999999999</v>
      </c>
      <c r="O32" s="116">
        <v>85.882000000000005</v>
      </c>
      <c r="P32" s="116">
        <v>36.942999999999998</v>
      </c>
      <c r="Q32" s="116">
        <v>205.07499999999999</v>
      </c>
      <c r="R32" s="116">
        <v>65.757999999999996</v>
      </c>
      <c r="S32" s="116">
        <v>42.576999999999998</v>
      </c>
      <c r="T32" s="116">
        <v>281.18400000000003</v>
      </c>
      <c r="U32" s="116">
        <v>127.178</v>
      </c>
      <c r="V32" s="116">
        <v>152.73400000000001</v>
      </c>
      <c r="W32" s="116">
        <v>288.37799999999999</v>
      </c>
      <c r="X32" s="116">
        <v>2.1749999999999998</v>
      </c>
      <c r="Y32" s="116">
        <v>63.441000000000003</v>
      </c>
      <c r="Z32" s="116">
        <v>140.107</v>
      </c>
      <c r="AA32" s="116">
        <v>105.854</v>
      </c>
      <c r="AB32" s="116">
        <v>110.086</v>
      </c>
      <c r="AC32" s="116">
        <v>141.024</v>
      </c>
      <c r="AD32" s="116">
        <v>-4.9640000000000004</v>
      </c>
      <c r="AE32" s="116">
        <v>261.72199999999998</v>
      </c>
      <c r="AF32" s="116">
        <v>51.64</v>
      </c>
      <c r="AG32" s="116">
        <v>106.32</v>
      </c>
      <c r="AH32" s="116">
        <v>76.218000000000004</v>
      </c>
      <c r="AI32" s="130"/>
      <c r="AJ32" s="130"/>
      <c r="AK32" s="130"/>
      <c r="AL32" s="130"/>
      <c r="AM32" s="130"/>
      <c r="AN32" s="130"/>
      <c r="AO32" s="130"/>
      <c r="AP32" s="130"/>
      <c r="AQ32" s="130"/>
      <c r="AR32" s="130"/>
      <c r="AS32" s="130"/>
      <c r="AT32" s="130"/>
      <c r="AU32" s="130"/>
      <c r="AV32" s="130"/>
      <c r="AW32" s="130"/>
      <c r="AX32" s="130"/>
      <c r="AY32" s="130"/>
    </row>
    <row r="33" spans="1:51" ht="15" x14ac:dyDescent="0.25">
      <c r="A33" s="148">
        <v>45839</v>
      </c>
      <c r="B33" s="300"/>
      <c r="C33" s="297">
        <v>-60</v>
      </c>
      <c r="D33" s="284">
        <v>-23</v>
      </c>
      <c r="E33" s="116">
        <v>78.950999999999993</v>
      </c>
      <c r="F33" s="116">
        <v>-11.073</v>
      </c>
      <c r="G33" s="116">
        <v>184.79400000000001</v>
      </c>
      <c r="H33" s="116">
        <v>-10.279</v>
      </c>
      <c r="I33" s="116">
        <v>28.013999999999999</v>
      </c>
      <c r="J33" s="116">
        <v>29.41</v>
      </c>
      <c r="K33" s="116">
        <v>37.344000000000001</v>
      </c>
      <c r="L33" s="116">
        <v>-24.154</v>
      </c>
      <c r="M33" s="116">
        <v>-19.309999999999999</v>
      </c>
      <c r="N33" s="116">
        <v>-22.173999999999999</v>
      </c>
      <c r="O33" s="116">
        <v>-12.773999999999999</v>
      </c>
      <c r="P33" s="116">
        <v>-17.651</v>
      </c>
      <c r="Q33" s="116">
        <v>24.972999999999999</v>
      </c>
      <c r="R33" s="116">
        <v>-12.308</v>
      </c>
      <c r="S33" s="116">
        <v>-17.177</v>
      </c>
      <c r="T33" s="116">
        <v>56.223999999999997</v>
      </c>
      <c r="U33" s="116">
        <v>23.963999999999999</v>
      </c>
      <c r="V33" s="116">
        <v>-0.96799999999999997</v>
      </c>
      <c r="W33" s="116">
        <v>77.551000000000002</v>
      </c>
      <c r="X33" s="116">
        <v>-15.336</v>
      </c>
      <c r="Y33" s="116">
        <v>-8.6530000000000005</v>
      </c>
      <c r="Z33" s="116">
        <v>12.281000000000001</v>
      </c>
      <c r="AA33" s="116">
        <v>5.702</v>
      </c>
      <c r="AB33" s="116">
        <v>5.3250000000000002</v>
      </c>
      <c r="AC33" s="116">
        <v>3.5529999999999999</v>
      </c>
      <c r="AD33" s="116">
        <v>-21.452000000000002</v>
      </c>
      <c r="AE33" s="116">
        <v>66.352000000000004</v>
      </c>
      <c r="AF33" s="116">
        <v>-17.763000000000002</v>
      </c>
      <c r="AG33" s="116">
        <v>10.858000000000001</v>
      </c>
      <c r="AH33" s="116">
        <v>-6.7050000000000001</v>
      </c>
      <c r="AI33" s="130"/>
      <c r="AJ33" s="130"/>
      <c r="AK33" s="130"/>
      <c r="AL33" s="130"/>
      <c r="AM33" s="130"/>
      <c r="AN33" s="130"/>
      <c r="AO33" s="130"/>
      <c r="AP33" s="130"/>
      <c r="AQ33" s="130"/>
      <c r="AR33" s="130"/>
      <c r="AS33" s="130"/>
      <c r="AT33" s="130"/>
      <c r="AU33" s="130"/>
      <c r="AV33" s="130"/>
      <c r="AW33" s="130"/>
      <c r="AX33" s="130"/>
      <c r="AY33" s="130"/>
    </row>
    <row r="34" spans="1:51" ht="15" x14ac:dyDescent="0.25">
      <c r="A34" s="148">
        <v>45870</v>
      </c>
      <c r="B34" s="300"/>
      <c r="C34" s="297">
        <v>-52</v>
      </c>
      <c r="D34" s="284">
        <v>-28</v>
      </c>
      <c r="E34" s="116">
        <v>18.283999999999999</v>
      </c>
      <c r="F34" s="116">
        <v>-5.27</v>
      </c>
      <c r="G34" s="116">
        <v>31.195</v>
      </c>
      <c r="H34" s="116">
        <v>-8.0760000000000005</v>
      </c>
      <c r="I34" s="116">
        <v>15.067</v>
      </c>
      <c r="J34" s="116">
        <v>-1.998</v>
      </c>
      <c r="K34" s="116">
        <v>26.335999999999999</v>
      </c>
      <c r="L34" s="116">
        <v>-9.5950000000000006</v>
      </c>
      <c r="M34" s="116">
        <v>-7.4390000000000001</v>
      </c>
      <c r="N34" s="116">
        <v>-7.3689999999999998</v>
      </c>
      <c r="O34" s="116">
        <v>-8.6050000000000004</v>
      </c>
      <c r="P34" s="116">
        <v>-5.758</v>
      </c>
      <c r="Q34" s="116">
        <v>4.3840000000000003</v>
      </c>
      <c r="R34" s="116">
        <v>-4.6470000000000002</v>
      </c>
      <c r="S34" s="116">
        <v>-6.1609999999999996</v>
      </c>
      <c r="T34" s="116">
        <v>16.645</v>
      </c>
      <c r="U34" s="116">
        <v>1.2270000000000001</v>
      </c>
      <c r="V34" s="116">
        <v>8.7270000000000003</v>
      </c>
      <c r="W34" s="116">
        <v>4.1500000000000004</v>
      </c>
      <c r="X34" s="116">
        <v>-6.2640000000000002</v>
      </c>
      <c r="Y34" s="116">
        <v>4.835</v>
      </c>
      <c r="Z34" s="116">
        <v>17.613</v>
      </c>
      <c r="AA34" s="116">
        <v>4.54</v>
      </c>
      <c r="AB34" s="116">
        <v>6.0810000000000004</v>
      </c>
      <c r="AC34" s="116">
        <v>7.1189999999999998</v>
      </c>
      <c r="AD34" s="116">
        <v>1.135</v>
      </c>
      <c r="AE34" s="116">
        <v>15.125999999999999</v>
      </c>
      <c r="AF34" s="116">
        <v>-3.7170000000000001</v>
      </c>
      <c r="AG34" s="116">
        <v>-8.8019999999999996</v>
      </c>
      <c r="AH34" s="116">
        <v>-0.23699999999999999</v>
      </c>
      <c r="AI34" s="130"/>
      <c r="AJ34" s="130"/>
      <c r="AK34" s="130"/>
      <c r="AL34" s="130"/>
      <c r="AM34" s="130"/>
      <c r="AN34" s="130"/>
      <c r="AO34" s="130"/>
      <c r="AP34" s="130"/>
      <c r="AQ34" s="130"/>
      <c r="AR34" s="130"/>
      <c r="AS34" s="130"/>
      <c r="AT34" s="130"/>
      <c r="AU34" s="130"/>
      <c r="AV34" s="130"/>
      <c r="AW34" s="130"/>
      <c r="AX34" s="130"/>
      <c r="AY34" s="130"/>
    </row>
    <row r="35" spans="1:51" ht="15" x14ac:dyDescent="0.25">
      <c r="A35" s="148">
        <v>45901</v>
      </c>
      <c r="B35" s="300"/>
      <c r="C35" s="297">
        <v>-9</v>
      </c>
      <c r="D35" s="284">
        <v>5</v>
      </c>
      <c r="E35" s="116">
        <v>42.585000000000001</v>
      </c>
      <c r="F35" s="116">
        <v>21.847000000000001</v>
      </c>
      <c r="G35" s="116">
        <v>44.301000000000002</v>
      </c>
      <c r="H35" s="116">
        <v>26.331</v>
      </c>
      <c r="I35" s="116">
        <v>51.718000000000004</v>
      </c>
      <c r="J35" s="116">
        <v>21.654</v>
      </c>
      <c r="K35" s="116">
        <v>32.984000000000002</v>
      </c>
      <c r="L35" s="116">
        <v>19.311</v>
      </c>
      <c r="M35" s="116">
        <v>20.193000000000001</v>
      </c>
      <c r="N35" s="116">
        <v>12.696999999999999</v>
      </c>
      <c r="O35" s="116">
        <v>30.846</v>
      </c>
      <c r="P35" s="116">
        <v>37.933999999999997</v>
      </c>
      <c r="Q35" s="116">
        <v>31.355</v>
      </c>
      <c r="R35" s="116">
        <v>34.158000000000001</v>
      </c>
      <c r="S35" s="116">
        <v>53.594000000000001</v>
      </c>
      <c r="T35" s="116">
        <v>38.183</v>
      </c>
      <c r="U35" s="116">
        <v>29.672999999999998</v>
      </c>
      <c r="V35" s="116">
        <v>24.390999999999998</v>
      </c>
      <c r="W35" s="116">
        <v>35.456000000000003</v>
      </c>
      <c r="X35" s="116">
        <v>17.279</v>
      </c>
      <c r="Y35" s="116">
        <v>42.228000000000002</v>
      </c>
      <c r="Z35" s="116">
        <v>52.959000000000003</v>
      </c>
      <c r="AA35" s="116">
        <v>29.847999999999999</v>
      </c>
      <c r="AB35" s="116">
        <v>30.346</v>
      </c>
      <c r="AC35" s="116">
        <v>30.54</v>
      </c>
      <c r="AD35" s="116">
        <v>22.573</v>
      </c>
      <c r="AE35" s="116">
        <v>29.835999999999999</v>
      </c>
      <c r="AF35" s="116">
        <v>25.44</v>
      </c>
      <c r="AG35" s="116">
        <v>15.265000000000001</v>
      </c>
      <c r="AH35" s="116">
        <v>25.073</v>
      </c>
      <c r="AI35" s="130"/>
      <c r="AJ35" s="130"/>
      <c r="AK35" s="130"/>
      <c r="AL35" s="130"/>
      <c r="AM35" s="130"/>
      <c r="AN35" s="130"/>
      <c r="AO35" s="130"/>
      <c r="AP35" s="130"/>
      <c r="AQ35" s="130"/>
      <c r="AR35" s="130"/>
      <c r="AS35" s="130"/>
      <c r="AT35" s="130"/>
      <c r="AU35" s="130"/>
      <c r="AV35" s="130"/>
      <c r="AW35" s="130"/>
      <c r="AX35" s="130"/>
      <c r="AY35" s="130"/>
    </row>
    <row r="36" spans="1:51" ht="15" x14ac:dyDescent="0.25">
      <c r="A36" s="148">
        <v>45931</v>
      </c>
      <c r="B36" s="279"/>
      <c r="C36" s="269">
        <v>-33</v>
      </c>
      <c r="D36" s="296">
        <v>38</v>
      </c>
      <c r="E36" s="117">
        <v>79.376999999999995</v>
      </c>
      <c r="F36" s="117">
        <v>56.567</v>
      </c>
      <c r="G36" s="117">
        <v>76.201999999999998</v>
      </c>
      <c r="H36" s="117">
        <v>71.521000000000001</v>
      </c>
      <c r="I36" s="117">
        <v>95.840999999999994</v>
      </c>
      <c r="J36" s="117">
        <v>60.841000000000001</v>
      </c>
      <c r="K36" s="117">
        <v>47.393000000000001</v>
      </c>
      <c r="L36" s="117">
        <v>53.512999999999998</v>
      </c>
      <c r="M36" s="117">
        <v>45.731999999999999</v>
      </c>
      <c r="N36" s="117">
        <v>41.8</v>
      </c>
      <c r="O36" s="117">
        <v>43.582000000000001</v>
      </c>
      <c r="P36" s="117">
        <v>62.371000000000002</v>
      </c>
      <c r="Q36" s="117">
        <v>80.757000000000005</v>
      </c>
      <c r="R36" s="117">
        <v>125.241</v>
      </c>
      <c r="S36" s="117">
        <v>93.207999999999998</v>
      </c>
      <c r="T36" s="117">
        <v>63.662999999999997</v>
      </c>
      <c r="U36" s="117">
        <v>60.356999999999999</v>
      </c>
      <c r="V36" s="117">
        <v>56.497</v>
      </c>
      <c r="W36" s="117">
        <v>65.903999999999996</v>
      </c>
      <c r="X36" s="117">
        <v>37.926000000000002</v>
      </c>
      <c r="Y36" s="117">
        <v>75.805999999999997</v>
      </c>
      <c r="Z36" s="117">
        <v>89.191000000000003</v>
      </c>
      <c r="AA36" s="117">
        <v>60.811</v>
      </c>
      <c r="AB36" s="117">
        <v>64.253</v>
      </c>
      <c r="AC36" s="117">
        <v>70.171000000000006</v>
      </c>
      <c r="AD36" s="117">
        <v>50.515999999999998</v>
      </c>
      <c r="AE36" s="117">
        <v>73.366</v>
      </c>
      <c r="AF36" s="117">
        <v>42.673000000000002</v>
      </c>
      <c r="AG36" s="117">
        <v>46.787999999999997</v>
      </c>
      <c r="AH36" s="117">
        <v>50.802999999999997</v>
      </c>
      <c r="AI36" s="130"/>
      <c r="AJ36" s="130"/>
      <c r="AK36" s="130"/>
      <c r="AL36" s="130"/>
      <c r="AM36" s="130"/>
      <c r="AN36" s="130"/>
      <c r="AO36" s="130"/>
      <c r="AP36" s="130"/>
      <c r="AQ36" s="130"/>
      <c r="AR36" s="130"/>
      <c r="AS36" s="130"/>
      <c r="AT36" s="130"/>
      <c r="AU36" s="130"/>
      <c r="AV36" s="130"/>
      <c r="AW36" s="130"/>
      <c r="AX36" s="130"/>
      <c r="AY36" s="130"/>
    </row>
    <row r="37" spans="1:51" ht="15" x14ac:dyDescent="0.25">
      <c r="A37" s="148">
        <v>45962</v>
      </c>
      <c r="B37" s="279"/>
      <c r="C37" s="269">
        <v>4</v>
      </c>
      <c r="D37" s="296">
        <v>56</v>
      </c>
      <c r="E37" s="117">
        <v>64.221999999999994</v>
      </c>
      <c r="F37" s="117">
        <v>54.92</v>
      </c>
      <c r="G37" s="117">
        <v>63.148000000000003</v>
      </c>
      <c r="H37" s="117">
        <v>64.052999999999997</v>
      </c>
      <c r="I37" s="117">
        <v>69.251000000000005</v>
      </c>
      <c r="J37" s="117">
        <v>55.664000000000001</v>
      </c>
      <c r="K37" s="117">
        <v>46.817</v>
      </c>
      <c r="L37" s="117">
        <v>44.9</v>
      </c>
      <c r="M37" s="117">
        <v>44.442</v>
      </c>
      <c r="N37" s="117">
        <v>44.387999999999998</v>
      </c>
      <c r="O37" s="117">
        <v>43.74</v>
      </c>
      <c r="P37" s="117">
        <v>59.542999999999999</v>
      </c>
      <c r="Q37" s="117">
        <v>65.296999999999997</v>
      </c>
      <c r="R37" s="117">
        <v>74.44</v>
      </c>
      <c r="S37" s="117">
        <v>62.215000000000003</v>
      </c>
      <c r="T37" s="117">
        <v>52.621000000000002</v>
      </c>
      <c r="U37" s="117">
        <v>51.109000000000002</v>
      </c>
      <c r="V37" s="117">
        <v>53.954000000000001</v>
      </c>
      <c r="W37" s="117">
        <v>54.43</v>
      </c>
      <c r="X37" s="117">
        <v>40.509</v>
      </c>
      <c r="Y37" s="117">
        <v>55.661000000000001</v>
      </c>
      <c r="Z37" s="117">
        <v>54.412999999999997</v>
      </c>
      <c r="AA37" s="117">
        <v>49.029000000000003</v>
      </c>
      <c r="AB37" s="117">
        <v>46.207999999999998</v>
      </c>
      <c r="AC37" s="117">
        <v>49.06</v>
      </c>
      <c r="AD37" s="117">
        <v>42.423999999999999</v>
      </c>
      <c r="AE37" s="117">
        <v>51.023000000000003</v>
      </c>
      <c r="AF37" s="117">
        <v>47.594999999999999</v>
      </c>
      <c r="AG37" s="117">
        <v>51.174999999999997</v>
      </c>
      <c r="AH37" s="117">
        <v>60.023000000000003</v>
      </c>
      <c r="AI37" s="130"/>
      <c r="AJ37" s="130"/>
      <c r="AK37" s="130"/>
      <c r="AL37" s="130"/>
      <c r="AM37" s="130"/>
      <c r="AN37" s="130"/>
      <c r="AO37" s="130"/>
      <c r="AP37" s="130"/>
      <c r="AQ37" s="130"/>
      <c r="AR37" s="130"/>
      <c r="AS37" s="130"/>
      <c r="AT37" s="130"/>
      <c r="AU37" s="130"/>
      <c r="AV37" s="130"/>
      <c r="AW37" s="130"/>
      <c r="AX37" s="130"/>
      <c r="AY37" s="130"/>
    </row>
    <row r="38" spans="1:51" ht="15" x14ac:dyDescent="0.25">
      <c r="A38" s="148">
        <v>45992</v>
      </c>
      <c r="B38" s="279"/>
      <c r="C38" s="269">
        <v>45</v>
      </c>
      <c r="D38" s="296">
        <v>45</v>
      </c>
      <c r="E38" s="117">
        <v>48.829000000000001</v>
      </c>
      <c r="F38" s="117">
        <v>44.725000000000001</v>
      </c>
      <c r="G38" s="117">
        <v>50.313000000000002</v>
      </c>
      <c r="H38" s="117">
        <v>52.743000000000002</v>
      </c>
      <c r="I38" s="117">
        <v>51.399000000000001</v>
      </c>
      <c r="J38" s="117">
        <v>48.57</v>
      </c>
      <c r="K38" s="117">
        <v>38.146000000000001</v>
      </c>
      <c r="L38" s="117">
        <v>35.878</v>
      </c>
      <c r="M38" s="117">
        <v>36.979999999999997</v>
      </c>
      <c r="N38" s="117">
        <v>34.055</v>
      </c>
      <c r="O38" s="117">
        <v>38.984000000000002</v>
      </c>
      <c r="P38" s="117">
        <v>45.323999999999998</v>
      </c>
      <c r="Q38" s="117">
        <v>48.874000000000002</v>
      </c>
      <c r="R38" s="117">
        <v>50.604999999999997</v>
      </c>
      <c r="S38" s="117">
        <v>53.040999999999997</v>
      </c>
      <c r="T38" s="117">
        <v>44.655999999999999</v>
      </c>
      <c r="U38" s="117">
        <v>40.826000000000001</v>
      </c>
      <c r="V38" s="117">
        <v>55.381999999999998</v>
      </c>
      <c r="W38" s="117">
        <v>43.838999999999999</v>
      </c>
      <c r="X38" s="117">
        <v>34.886000000000003</v>
      </c>
      <c r="Y38" s="117">
        <v>41.415999999999997</v>
      </c>
      <c r="Z38" s="117">
        <v>43.87</v>
      </c>
      <c r="AA38" s="117">
        <v>40.457999999999998</v>
      </c>
      <c r="AB38" s="117">
        <v>44.56</v>
      </c>
      <c r="AC38" s="117">
        <v>39.874000000000002</v>
      </c>
      <c r="AD38" s="117">
        <v>32.031999999999996</v>
      </c>
      <c r="AE38" s="117">
        <v>46.758000000000003</v>
      </c>
      <c r="AF38" s="117">
        <v>38.659999999999997</v>
      </c>
      <c r="AG38" s="117">
        <v>42.878999999999998</v>
      </c>
      <c r="AH38" s="117">
        <v>43.716000000000001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148">
        <v>46023</v>
      </c>
      <c r="B39" s="279"/>
      <c r="C39" s="269">
        <v>40</v>
      </c>
      <c r="D39" s="296">
        <v>38</v>
      </c>
      <c r="E39" s="117">
        <v>40.069000000000003</v>
      </c>
      <c r="F39" s="117">
        <v>38.972000000000001</v>
      </c>
      <c r="G39" s="117">
        <v>39.362000000000002</v>
      </c>
      <c r="H39" s="117">
        <v>43.329000000000001</v>
      </c>
      <c r="I39" s="117">
        <v>44.567999999999998</v>
      </c>
      <c r="J39" s="117">
        <v>39.259</v>
      </c>
      <c r="K39" s="117">
        <v>35.515999999999998</v>
      </c>
      <c r="L39" s="117">
        <v>28.471</v>
      </c>
      <c r="M39" s="117">
        <v>29.547000000000001</v>
      </c>
      <c r="N39" s="117">
        <v>26.091999999999999</v>
      </c>
      <c r="O39" s="117">
        <v>31.858000000000001</v>
      </c>
      <c r="P39" s="117">
        <v>61.054000000000002</v>
      </c>
      <c r="Q39" s="117">
        <v>42.851999999999997</v>
      </c>
      <c r="R39" s="117">
        <v>41.247</v>
      </c>
      <c r="S39" s="117">
        <v>39.887</v>
      </c>
      <c r="T39" s="117">
        <v>38.677</v>
      </c>
      <c r="U39" s="117">
        <v>33.031999999999996</v>
      </c>
      <c r="V39" s="117">
        <v>45.287999999999997</v>
      </c>
      <c r="W39" s="117">
        <v>36.869999999999997</v>
      </c>
      <c r="X39" s="117">
        <v>28.469000000000001</v>
      </c>
      <c r="Y39" s="117">
        <v>32.127000000000002</v>
      </c>
      <c r="Z39" s="117">
        <v>37.402999999999999</v>
      </c>
      <c r="AA39" s="117">
        <v>33.284999999999997</v>
      </c>
      <c r="AB39" s="117">
        <v>46.030999999999999</v>
      </c>
      <c r="AC39" s="117">
        <v>31.324000000000002</v>
      </c>
      <c r="AD39" s="117">
        <v>27.911000000000001</v>
      </c>
      <c r="AE39" s="117">
        <v>37.670999999999999</v>
      </c>
      <c r="AF39" s="117">
        <v>28.875</v>
      </c>
      <c r="AG39" s="117">
        <v>32.625999999999998</v>
      </c>
      <c r="AH39" s="117">
        <v>42.98</v>
      </c>
      <c r="AI39" s="130"/>
      <c r="AJ39" s="130"/>
      <c r="AK39" s="130"/>
      <c r="AL39" s="130"/>
      <c r="AM39" s="130"/>
      <c r="AN39" s="130"/>
      <c r="AO39" s="130"/>
      <c r="AP39" s="130"/>
      <c r="AQ39" s="130"/>
      <c r="AR39" s="130"/>
      <c r="AS39" s="130"/>
      <c r="AT39" s="130"/>
      <c r="AU39" s="130"/>
      <c r="AV39" s="130"/>
      <c r="AW39" s="130"/>
      <c r="AX39" s="130"/>
      <c r="AY39" s="130"/>
    </row>
    <row r="40" spans="1:51" ht="15" x14ac:dyDescent="0.25">
      <c r="A40" s="148">
        <v>46054</v>
      </c>
      <c r="B40" s="279"/>
      <c r="C40" s="269">
        <v>35</v>
      </c>
      <c r="D40" s="296">
        <v>33</v>
      </c>
      <c r="E40" s="117">
        <v>34.938000000000002</v>
      </c>
      <c r="F40" s="117">
        <v>39.113</v>
      </c>
      <c r="G40" s="117">
        <v>53.942999999999998</v>
      </c>
      <c r="H40" s="117">
        <v>35.567999999999998</v>
      </c>
      <c r="I40" s="117">
        <v>36.164999999999999</v>
      </c>
      <c r="J40" s="117">
        <v>35.244</v>
      </c>
      <c r="K40" s="117">
        <v>36.423999999999999</v>
      </c>
      <c r="L40" s="117">
        <v>25.652000000000001</v>
      </c>
      <c r="M40" s="117">
        <v>22.962</v>
      </c>
      <c r="N40" s="117">
        <v>22.95</v>
      </c>
      <c r="O40" s="117">
        <v>26.695</v>
      </c>
      <c r="P40" s="117">
        <v>42.886000000000003</v>
      </c>
      <c r="Q40" s="117">
        <v>32.47</v>
      </c>
      <c r="R40" s="117">
        <v>39.093000000000004</v>
      </c>
      <c r="S40" s="117">
        <v>34.076999999999998</v>
      </c>
      <c r="T40" s="117">
        <v>38.639000000000003</v>
      </c>
      <c r="U40" s="117">
        <v>27.568999999999999</v>
      </c>
      <c r="V40" s="117">
        <v>33.366</v>
      </c>
      <c r="W40" s="117">
        <v>32.582999999999998</v>
      </c>
      <c r="X40" s="117">
        <v>30.494</v>
      </c>
      <c r="Y40" s="117">
        <v>36.204999999999998</v>
      </c>
      <c r="Z40" s="117">
        <v>38.819000000000003</v>
      </c>
      <c r="AA40" s="117">
        <v>34.148000000000003</v>
      </c>
      <c r="AB40" s="117">
        <v>46.164999999999999</v>
      </c>
      <c r="AC40" s="117">
        <v>27.050999999999998</v>
      </c>
      <c r="AD40" s="117">
        <v>25.609000000000002</v>
      </c>
      <c r="AE40" s="117">
        <v>31.751000000000001</v>
      </c>
      <c r="AF40" s="117">
        <v>26.762</v>
      </c>
      <c r="AG40" s="117">
        <v>29.029</v>
      </c>
      <c r="AH40" s="117">
        <v>38.884999999999998</v>
      </c>
      <c r="AI40" s="130"/>
      <c r="AJ40" s="130"/>
      <c r="AK40" s="130"/>
      <c r="AL40" s="130"/>
      <c r="AM40" s="130"/>
      <c r="AN40" s="130"/>
      <c r="AO40" s="130"/>
      <c r="AP40" s="130"/>
      <c r="AQ40" s="130"/>
      <c r="AR40" s="130"/>
      <c r="AS40" s="130"/>
      <c r="AT40" s="130"/>
      <c r="AU40" s="130"/>
      <c r="AV40" s="130"/>
      <c r="AW40" s="130"/>
      <c r="AX40" s="130"/>
      <c r="AY40" s="130"/>
    </row>
    <row r="41" spans="1:51" ht="15" x14ac:dyDescent="0.25">
      <c r="A41" s="148">
        <v>46082</v>
      </c>
      <c r="B41" s="279"/>
      <c r="C41" s="269">
        <v>42</v>
      </c>
      <c r="D41" s="296">
        <v>44</v>
      </c>
      <c r="E41" s="117">
        <v>62.542000000000002</v>
      </c>
      <c r="F41" s="117">
        <v>80.426000000000002</v>
      </c>
      <c r="G41" s="117">
        <v>64.900000000000006</v>
      </c>
      <c r="H41" s="117">
        <v>62.932000000000002</v>
      </c>
      <c r="I41" s="117">
        <v>61.835999999999999</v>
      </c>
      <c r="J41" s="117">
        <v>53.814</v>
      </c>
      <c r="K41" s="117">
        <v>42.526000000000003</v>
      </c>
      <c r="L41" s="117">
        <v>40.479999999999997</v>
      </c>
      <c r="M41" s="117">
        <v>31.831</v>
      </c>
      <c r="N41" s="117">
        <v>35.808999999999997</v>
      </c>
      <c r="O41" s="117">
        <v>63.307000000000002</v>
      </c>
      <c r="P41" s="117">
        <v>51.307000000000002</v>
      </c>
      <c r="Q41" s="117">
        <v>39.604999999999997</v>
      </c>
      <c r="R41" s="117">
        <v>99.281000000000006</v>
      </c>
      <c r="S41" s="117">
        <v>46.042999999999999</v>
      </c>
      <c r="T41" s="117">
        <v>60.009</v>
      </c>
      <c r="U41" s="117">
        <v>37.308999999999997</v>
      </c>
      <c r="V41" s="117">
        <v>51.527000000000001</v>
      </c>
      <c r="W41" s="117">
        <v>53.121000000000002</v>
      </c>
      <c r="X41" s="117">
        <v>33.926000000000002</v>
      </c>
      <c r="Y41" s="117">
        <v>41.341000000000001</v>
      </c>
      <c r="Z41" s="117">
        <v>53.54</v>
      </c>
      <c r="AA41" s="117">
        <v>39.213999999999999</v>
      </c>
      <c r="AB41" s="117">
        <v>63.335999999999999</v>
      </c>
      <c r="AC41" s="117">
        <v>27.373000000000001</v>
      </c>
      <c r="AD41" s="117">
        <v>43.85</v>
      </c>
      <c r="AE41" s="117">
        <v>38.497999999999998</v>
      </c>
      <c r="AF41" s="117">
        <v>39.39</v>
      </c>
      <c r="AG41" s="117">
        <v>49.213999999999999</v>
      </c>
      <c r="AH41" s="117">
        <v>62.765999999999998</v>
      </c>
      <c r="AI41" s="130"/>
      <c r="AJ41" s="130"/>
      <c r="AK41" s="130"/>
      <c r="AL41" s="130"/>
      <c r="AM41" s="130"/>
      <c r="AN41" s="130"/>
      <c r="AO41" s="130"/>
      <c r="AP41" s="130"/>
      <c r="AQ41" s="130"/>
      <c r="AR41" s="130"/>
      <c r="AS41" s="130"/>
      <c r="AT41" s="130"/>
      <c r="AU41" s="130"/>
      <c r="AV41" s="130"/>
      <c r="AW41" s="130"/>
      <c r="AX41" s="130"/>
      <c r="AY41" s="130"/>
    </row>
    <row r="42" spans="1:51" ht="15" x14ac:dyDescent="0.25">
      <c r="A42" s="148">
        <v>46113</v>
      </c>
      <c r="B42" s="279"/>
      <c r="C42" s="269">
        <v>57</v>
      </c>
      <c r="D42" s="296">
        <v>85</v>
      </c>
      <c r="E42" s="117">
        <v>104.393</v>
      </c>
      <c r="F42" s="117">
        <v>87.320999999999998</v>
      </c>
      <c r="G42" s="117">
        <v>107.505</v>
      </c>
      <c r="H42" s="117">
        <v>122.51</v>
      </c>
      <c r="I42" s="117">
        <v>95.361999999999995</v>
      </c>
      <c r="J42" s="117">
        <v>86.251999999999995</v>
      </c>
      <c r="K42" s="117">
        <v>69.625</v>
      </c>
      <c r="L42" s="117">
        <v>53.972000000000001</v>
      </c>
      <c r="M42" s="117">
        <v>42.634</v>
      </c>
      <c r="N42" s="117">
        <v>63.624000000000002</v>
      </c>
      <c r="O42" s="117">
        <v>134.584</v>
      </c>
      <c r="P42" s="117">
        <v>158.70599999999999</v>
      </c>
      <c r="Q42" s="117">
        <v>149.89099999999999</v>
      </c>
      <c r="R42" s="117">
        <v>151.28800000000001</v>
      </c>
      <c r="S42" s="117">
        <v>58.293999999999997</v>
      </c>
      <c r="T42" s="117">
        <v>88.394999999999996</v>
      </c>
      <c r="U42" s="117">
        <v>64.254999999999995</v>
      </c>
      <c r="V42" s="117">
        <v>134.40100000000001</v>
      </c>
      <c r="W42" s="117">
        <v>98.281999999999996</v>
      </c>
      <c r="X42" s="117">
        <v>36.356999999999999</v>
      </c>
      <c r="Y42" s="117">
        <v>75.430999999999997</v>
      </c>
      <c r="Z42" s="117">
        <v>56.823999999999998</v>
      </c>
      <c r="AA42" s="117">
        <v>77.370999999999995</v>
      </c>
      <c r="AB42" s="117">
        <v>110.47199999999999</v>
      </c>
      <c r="AC42" s="117">
        <v>33.311</v>
      </c>
      <c r="AD42" s="117">
        <v>102.18899999999999</v>
      </c>
      <c r="AE42" s="117">
        <v>47.621000000000002</v>
      </c>
      <c r="AF42" s="117">
        <v>46.204000000000001</v>
      </c>
      <c r="AG42" s="117">
        <v>112.05</v>
      </c>
      <c r="AH42" s="117">
        <v>131.05199999999999</v>
      </c>
      <c r="AI42" s="130"/>
      <c r="AJ42" s="130"/>
      <c r="AK42" s="130"/>
      <c r="AL42" s="130"/>
      <c r="AM42" s="130"/>
      <c r="AN42" s="130"/>
      <c r="AO42" s="130"/>
      <c r="AP42" s="130"/>
      <c r="AQ42" s="130"/>
      <c r="AR42" s="130"/>
      <c r="AS42" s="130"/>
      <c r="AT42" s="130"/>
      <c r="AU42" s="130"/>
      <c r="AV42" s="130"/>
      <c r="AW42" s="130"/>
      <c r="AX42" s="130"/>
      <c r="AY42" s="130"/>
    </row>
    <row r="43" spans="1:51" ht="15" x14ac:dyDescent="0.25">
      <c r="A43" s="148">
        <v>46143</v>
      </c>
      <c r="B43" s="279"/>
      <c r="C43" s="269">
        <v>102</v>
      </c>
      <c r="D43" s="296">
        <v>163</v>
      </c>
      <c r="E43" s="117">
        <v>182.876</v>
      </c>
      <c r="F43" s="117">
        <v>282.07299999999998</v>
      </c>
      <c r="G43" s="117">
        <v>182.553</v>
      </c>
      <c r="H43" s="117">
        <v>304.70699999999999</v>
      </c>
      <c r="I43" s="117">
        <v>239.197</v>
      </c>
      <c r="J43" s="117">
        <v>163.92</v>
      </c>
      <c r="K43" s="117">
        <v>119.93</v>
      </c>
      <c r="L43" s="117">
        <v>151.876</v>
      </c>
      <c r="M43" s="117">
        <v>40.444000000000003</v>
      </c>
      <c r="N43" s="117">
        <v>159.62100000000001</v>
      </c>
      <c r="O43" s="117">
        <v>156.971</v>
      </c>
      <c r="P43" s="117">
        <v>333.89600000000002</v>
      </c>
      <c r="Q43" s="117">
        <v>183.53100000000001</v>
      </c>
      <c r="R43" s="117">
        <v>157.613</v>
      </c>
      <c r="S43" s="117">
        <v>290.072</v>
      </c>
      <c r="T43" s="117">
        <v>257.36099999999999</v>
      </c>
      <c r="U43" s="117">
        <v>141.42699999999999</v>
      </c>
      <c r="V43" s="117">
        <v>230.614</v>
      </c>
      <c r="W43" s="117">
        <v>85.509</v>
      </c>
      <c r="X43" s="117">
        <v>102.18899999999999</v>
      </c>
      <c r="Y43" s="117">
        <v>181.422</v>
      </c>
      <c r="Z43" s="117">
        <v>128.154</v>
      </c>
      <c r="AA43" s="117">
        <v>169.89099999999999</v>
      </c>
      <c r="AB43" s="117">
        <v>159.80600000000001</v>
      </c>
      <c r="AC43" s="117">
        <v>69.597999999999999</v>
      </c>
      <c r="AD43" s="117">
        <v>297.42399999999998</v>
      </c>
      <c r="AE43" s="117">
        <v>111.343</v>
      </c>
      <c r="AF43" s="117">
        <v>84.376000000000005</v>
      </c>
      <c r="AG43" s="117">
        <v>170.68700000000001</v>
      </c>
      <c r="AH43" s="117">
        <v>421.71499999999997</v>
      </c>
      <c r="AI43" s="130"/>
      <c r="AJ43" s="130"/>
      <c r="AK43" s="130"/>
      <c r="AL43" s="130"/>
      <c r="AM43" s="130"/>
      <c r="AN43" s="130"/>
      <c r="AO43" s="130"/>
      <c r="AP43" s="130"/>
      <c r="AQ43" s="130"/>
      <c r="AR43" s="130"/>
      <c r="AS43" s="130"/>
      <c r="AT43" s="130"/>
      <c r="AU43" s="130"/>
      <c r="AV43" s="130"/>
      <c r="AW43" s="130"/>
      <c r="AX43" s="130"/>
      <c r="AY43" s="130"/>
    </row>
    <row r="44" spans="1:51" ht="15" x14ac:dyDescent="0.25">
      <c r="A44" s="148">
        <v>46174</v>
      </c>
      <c r="B44" s="279"/>
      <c r="C44" s="269">
        <v>25</v>
      </c>
      <c r="D44" s="296">
        <v>96</v>
      </c>
      <c r="E44" s="117">
        <v>84.685000000000002</v>
      </c>
      <c r="F44" s="117">
        <v>362.59399999999999</v>
      </c>
      <c r="G44" s="117">
        <v>78.516999999999996</v>
      </c>
      <c r="H44" s="117">
        <v>248.23400000000001</v>
      </c>
      <c r="I44" s="117">
        <v>145.12799999999999</v>
      </c>
      <c r="J44" s="117">
        <v>145.69399999999999</v>
      </c>
      <c r="K44" s="117">
        <v>25.268000000000001</v>
      </c>
      <c r="L44" s="117">
        <v>51.319000000000003</v>
      </c>
      <c r="M44" s="117">
        <v>-1.5389999999999999</v>
      </c>
      <c r="N44" s="117">
        <v>94.307000000000002</v>
      </c>
      <c r="O44" s="117">
        <v>36.494999999999997</v>
      </c>
      <c r="P44" s="117">
        <v>204.28899999999999</v>
      </c>
      <c r="Q44" s="117">
        <v>65.759</v>
      </c>
      <c r="R44" s="117">
        <v>44.61</v>
      </c>
      <c r="S44" s="117">
        <v>280.62799999999999</v>
      </c>
      <c r="T44" s="117">
        <v>127.175</v>
      </c>
      <c r="U44" s="117">
        <v>153.11600000000001</v>
      </c>
      <c r="V44" s="117">
        <v>293.78699999999998</v>
      </c>
      <c r="W44" s="117">
        <v>1.988</v>
      </c>
      <c r="X44" s="117">
        <v>63.454999999999998</v>
      </c>
      <c r="Y44" s="117">
        <v>139.566</v>
      </c>
      <c r="Z44" s="117">
        <v>106.075</v>
      </c>
      <c r="AA44" s="117">
        <v>109.73399999999999</v>
      </c>
      <c r="AB44" s="117">
        <v>140.648</v>
      </c>
      <c r="AC44" s="117">
        <v>-4.8650000000000002</v>
      </c>
      <c r="AD44" s="117">
        <v>261.29599999999999</v>
      </c>
      <c r="AE44" s="117">
        <v>51.088999999999999</v>
      </c>
      <c r="AF44" s="117">
        <v>105.90600000000001</v>
      </c>
      <c r="AG44" s="117">
        <v>76.046000000000006</v>
      </c>
      <c r="AH44" s="117">
        <v>307.887</v>
      </c>
      <c r="AI44" s="130"/>
      <c r="AJ44" s="130"/>
      <c r="AK44" s="130"/>
      <c r="AL44" s="130"/>
      <c r="AM44" s="130"/>
      <c r="AN44" s="130"/>
      <c r="AO44" s="130"/>
      <c r="AP44" s="130"/>
      <c r="AQ44" s="130"/>
      <c r="AR44" s="130"/>
      <c r="AS44" s="130"/>
      <c r="AT44" s="130"/>
      <c r="AU44" s="130"/>
      <c r="AV44" s="130"/>
      <c r="AW44" s="130"/>
      <c r="AX44" s="130"/>
      <c r="AY44" s="130"/>
    </row>
    <row r="45" spans="1:51" ht="15" x14ac:dyDescent="0.25">
      <c r="A45" s="148">
        <v>46204</v>
      </c>
      <c r="B45" s="279"/>
      <c r="C45" s="269">
        <v>-60</v>
      </c>
      <c r="D45" s="296">
        <v>-23</v>
      </c>
      <c r="E45" s="117">
        <v>-11.138</v>
      </c>
      <c r="F45" s="117">
        <v>193.15199999999999</v>
      </c>
      <c r="G45" s="117">
        <v>-10.445</v>
      </c>
      <c r="H45" s="117">
        <v>27.88</v>
      </c>
      <c r="I45" s="117">
        <v>29.47</v>
      </c>
      <c r="J45" s="117">
        <v>40.603999999999999</v>
      </c>
      <c r="K45" s="117">
        <v>-24.271000000000001</v>
      </c>
      <c r="L45" s="117">
        <v>-19.523</v>
      </c>
      <c r="M45" s="117">
        <v>-22.448</v>
      </c>
      <c r="N45" s="117">
        <v>-12.153</v>
      </c>
      <c r="O45" s="117">
        <v>-17.902000000000001</v>
      </c>
      <c r="P45" s="117">
        <v>24.492000000000001</v>
      </c>
      <c r="Q45" s="117">
        <v>-12.331</v>
      </c>
      <c r="R45" s="117">
        <v>-15.894</v>
      </c>
      <c r="S45" s="117">
        <v>55.951999999999998</v>
      </c>
      <c r="T45" s="117">
        <v>24.007000000000001</v>
      </c>
      <c r="U45" s="117">
        <v>-0.63300000000000001</v>
      </c>
      <c r="V45" s="117">
        <v>83.363</v>
      </c>
      <c r="W45" s="117">
        <v>-15.435</v>
      </c>
      <c r="X45" s="117">
        <v>-8.5890000000000004</v>
      </c>
      <c r="Y45" s="117">
        <v>12.061</v>
      </c>
      <c r="Z45" s="117">
        <v>7.0750000000000002</v>
      </c>
      <c r="AA45" s="117">
        <v>5.1100000000000003</v>
      </c>
      <c r="AB45" s="117">
        <v>3.355</v>
      </c>
      <c r="AC45" s="117">
        <v>-21.353999999999999</v>
      </c>
      <c r="AD45" s="117">
        <v>72.335999999999999</v>
      </c>
      <c r="AE45" s="117">
        <v>-18.132999999999999</v>
      </c>
      <c r="AF45" s="117">
        <v>10.582000000000001</v>
      </c>
      <c r="AG45" s="117">
        <v>-6.57</v>
      </c>
      <c r="AH45" s="117">
        <v>84.245999999999995</v>
      </c>
      <c r="AI45" s="130"/>
      <c r="AJ45" s="130"/>
      <c r="AK45" s="130"/>
      <c r="AL45" s="130"/>
      <c r="AM45" s="130"/>
      <c r="AN45" s="130"/>
      <c r="AO45" s="130"/>
      <c r="AP45" s="130"/>
      <c r="AQ45" s="130"/>
      <c r="AR45" s="130"/>
      <c r="AS45" s="130"/>
      <c r="AT45" s="130"/>
      <c r="AU45" s="130"/>
      <c r="AV45" s="130"/>
      <c r="AW45" s="130"/>
      <c r="AX45" s="130"/>
      <c r="AY45" s="130"/>
    </row>
    <row r="46" spans="1:51" ht="15" x14ac:dyDescent="0.25">
      <c r="A46" s="148">
        <v>46235</v>
      </c>
      <c r="B46" s="279"/>
      <c r="C46" s="269">
        <v>-52</v>
      </c>
      <c r="D46" s="296">
        <v>-28</v>
      </c>
      <c r="E46" s="117">
        <v>-5.3029999999999999</v>
      </c>
      <c r="F46" s="117">
        <v>33.728000000000002</v>
      </c>
      <c r="G46" s="117">
        <v>-8.1929999999999996</v>
      </c>
      <c r="H46" s="117">
        <v>14.967000000000001</v>
      </c>
      <c r="I46" s="117">
        <v>-1.9239999999999999</v>
      </c>
      <c r="J46" s="117">
        <v>27.858000000000001</v>
      </c>
      <c r="K46" s="117">
        <v>-9.69</v>
      </c>
      <c r="L46" s="117">
        <v>-7.67</v>
      </c>
      <c r="M46" s="117">
        <v>-7.556</v>
      </c>
      <c r="N46" s="117">
        <v>-8.8460000000000001</v>
      </c>
      <c r="O46" s="117">
        <v>-5.9569999999999999</v>
      </c>
      <c r="P46" s="117">
        <v>4.0730000000000004</v>
      </c>
      <c r="Q46" s="117">
        <v>-4.6210000000000004</v>
      </c>
      <c r="R46" s="117">
        <v>-5.7889999999999997</v>
      </c>
      <c r="S46" s="117">
        <v>16.423999999999999</v>
      </c>
      <c r="T46" s="117">
        <v>1.282</v>
      </c>
      <c r="U46" s="117">
        <v>9.1029999999999998</v>
      </c>
      <c r="V46" s="117">
        <v>5.14</v>
      </c>
      <c r="W46" s="117">
        <v>-6.3559999999999999</v>
      </c>
      <c r="X46" s="117">
        <v>4.9370000000000003</v>
      </c>
      <c r="Y46" s="117">
        <v>17.454000000000001</v>
      </c>
      <c r="Z46" s="117">
        <v>4.6340000000000003</v>
      </c>
      <c r="AA46" s="117">
        <v>5.9370000000000003</v>
      </c>
      <c r="AB46" s="117">
        <v>6.9909999999999997</v>
      </c>
      <c r="AC46" s="117">
        <v>1.2450000000000001</v>
      </c>
      <c r="AD46" s="117">
        <v>16.715</v>
      </c>
      <c r="AE46" s="117">
        <v>-4.0110000000000001</v>
      </c>
      <c r="AF46" s="117">
        <v>-8.9930000000000003</v>
      </c>
      <c r="AG46" s="117">
        <v>0.122</v>
      </c>
      <c r="AH46" s="117">
        <v>18.300999999999998</v>
      </c>
      <c r="AI46" s="130"/>
      <c r="AJ46" s="130"/>
      <c r="AK46" s="130"/>
      <c r="AL46" s="130"/>
      <c r="AM46" s="130"/>
      <c r="AN46" s="130"/>
      <c r="AO46" s="130"/>
      <c r="AP46" s="130"/>
      <c r="AQ46" s="130"/>
      <c r="AR46" s="130"/>
      <c r="AS46" s="130"/>
      <c r="AT46" s="130"/>
      <c r="AU46" s="130"/>
      <c r="AV46" s="130"/>
      <c r="AW46" s="130"/>
      <c r="AX46" s="130"/>
      <c r="AY46" s="130"/>
    </row>
    <row r="47" spans="1:51" ht="15" x14ac:dyDescent="0.25">
      <c r="A47" s="148">
        <v>46266</v>
      </c>
      <c r="B47" s="279"/>
      <c r="C47" s="269">
        <v>-9</v>
      </c>
      <c r="D47" s="296">
        <v>5</v>
      </c>
      <c r="E47" s="117">
        <v>21.817</v>
      </c>
      <c r="F47" s="117">
        <v>42.444000000000003</v>
      </c>
      <c r="G47" s="117">
        <v>26.175999999999998</v>
      </c>
      <c r="H47" s="117">
        <v>51.654000000000003</v>
      </c>
      <c r="I47" s="117">
        <v>21.771000000000001</v>
      </c>
      <c r="J47" s="117">
        <v>33.875</v>
      </c>
      <c r="K47" s="117">
        <v>19.283000000000001</v>
      </c>
      <c r="L47" s="117">
        <v>19.942</v>
      </c>
      <c r="M47" s="117">
        <v>12.454000000000001</v>
      </c>
      <c r="N47" s="117">
        <v>30.228999999999999</v>
      </c>
      <c r="O47" s="117">
        <v>37.698</v>
      </c>
      <c r="P47" s="117">
        <v>31.064</v>
      </c>
      <c r="Q47" s="117">
        <v>34.335000000000001</v>
      </c>
      <c r="R47" s="117">
        <v>52.308</v>
      </c>
      <c r="S47" s="117">
        <v>38.003</v>
      </c>
      <c r="T47" s="117">
        <v>29.736000000000001</v>
      </c>
      <c r="U47" s="117">
        <v>24.736999999999998</v>
      </c>
      <c r="V47" s="117">
        <v>35.451000000000001</v>
      </c>
      <c r="W47" s="117">
        <v>17.135000000000002</v>
      </c>
      <c r="X47" s="117">
        <v>42.466999999999999</v>
      </c>
      <c r="Y47" s="117">
        <v>53.054000000000002</v>
      </c>
      <c r="Z47" s="117">
        <v>29.741</v>
      </c>
      <c r="AA47" s="117">
        <v>30.19</v>
      </c>
      <c r="AB47" s="117">
        <v>30.437000000000001</v>
      </c>
      <c r="AC47" s="117">
        <v>22.678000000000001</v>
      </c>
      <c r="AD47" s="117">
        <v>29.920999999999999</v>
      </c>
      <c r="AE47" s="117">
        <v>25.077999999999999</v>
      </c>
      <c r="AF47" s="117">
        <v>15.076000000000001</v>
      </c>
      <c r="AG47" s="117">
        <v>25.140999999999998</v>
      </c>
      <c r="AH47" s="117">
        <v>42.715000000000003</v>
      </c>
      <c r="AI47" s="130"/>
      <c r="AJ47" s="130"/>
      <c r="AK47" s="130"/>
      <c r="AL47" s="130"/>
      <c r="AM47" s="130"/>
      <c r="AN47" s="130"/>
      <c r="AO47" s="130"/>
      <c r="AP47" s="130"/>
      <c r="AQ47" s="130"/>
      <c r="AR47" s="130"/>
      <c r="AS47" s="130"/>
      <c r="AT47" s="130"/>
      <c r="AU47" s="130"/>
      <c r="AV47" s="130"/>
      <c r="AW47" s="130"/>
      <c r="AX47" s="130"/>
      <c r="AY47" s="130"/>
    </row>
    <row r="48" spans="1:51" ht="15" x14ac:dyDescent="0.25">
      <c r="A48" s="148">
        <v>46296</v>
      </c>
      <c r="B48" s="279"/>
      <c r="C48" s="269">
        <v>-33</v>
      </c>
      <c r="D48" s="296">
        <v>38</v>
      </c>
      <c r="E48" s="117">
        <v>56.521999999999998</v>
      </c>
      <c r="F48" s="117">
        <v>79.540999999999997</v>
      </c>
      <c r="G48" s="117">
        <v>71.361999999999995</v>
      </c>
      <c r="H48" s="117">
        <v>95.733000000000004</v>
      </c>
      <c r="I48" s="117">
        <v>60.945999999999998</v>
      </c>
      <c r="J48" s="117">
        <v>47.448</v>
      </c>
      <c r="K48" s="117">
        <v>53.389000000000003</v>
      </c>
      <c r="L48" s="117">
        <v>45.460999999999999</v>
      </c>
      <c r="M48" s="117">
        <v>41.396000000000001</v>
      </c>
      <c r="N48" s="117">
        <v>43.655999999999999</v>
      </c>
      <c r="O48" s="117">
        <v>62.097999999999999</v>
      </c>
      <c r="P48" s="117">
        <v>80.444999999999993</v>
      </c>
      <c r="Q48" s="117">
        <v>125.435</v>
      </c>
      <c r="R48" s="117">
        <v>94.048000000000002</v>
      </c>
      <c r="S48" s="117">
        <v>63.488999999999997</v>
      </c>
      <c r="T48" s="117">
        <v>60.375</v>
      </c>
      <c r="U48" s="117">
        <v>56.798999999999999</v>
      </c>
      <c r="V48" s="117">
        <v>65.903000000000006</v>
      </c>
      <c r="W48" s="117">
        <v>37.787999999999997</v>
      </c>
      <c r="X48" s="117">
        <v>75.873000000000005</v>
      </c>
      <c r="Y48" s="117">
        <v>89.028000000000006</v>
      </c>
      <c r="Z48" s="117">
        <v>60.773000000000003</v>
      </c>
      <c r="AA48" s="117">
        <v>64.066000000000003</v>
      </c>
      <c r="AB48" s="117">
        <v>70.013999999999996</v>
      </c>
      <c r="AC48" s="117">
        <v>50.612000000000002</v>
      </c>
      <c r="AD48" s="117">
        <v>72.850999999999999</v>
      </c>
      <c r="AE48" s="117">
        <v>42.286999999999999</v>
      </c>
      <c r="AF48" s="117">
        <v>46.567</v>
      </c>
      <c r="AG48" s="117">
        <v>50.792000000000002</v>
      </c>
      <c r="AH48" s="117">
        <v>79.605999999999995</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8">
        <v>46327</v>
      </c>
      <c r="B49" s="279"/>
      <c r="C49" s="269">
        <v>4</v>
      </c>
      <c r="D49" s="296">
        <v>56</v>
      </c>
      <c r="E49" s="117">
        <v>54.875</v>
      </c>
      <c r="F49" s="117">
        <v>64.185000000000002</v>
      </c>
      <c r="G49" s="117">
        <v>63.883000000000003</v>
      </c>
      <c r="H49" s="117">
        <v>69.153999999999996</v>
      </c>
      <c r="I49" s="117">
        <v>55.753</v>
      </c>
      <c r="J49" s="117">
        <v>47.695999999999998</v>
      </c>
      <c r="K49" s="117">
        <v>44.78</v>
      </c>
      <c r="L49" s="117">
        <v>44.185000000000002</v>
      </c>
      <c r="M49" s="117">
        <v>43.966000000000001</v>
      </c>
      <c r="N49" s="117">
        <v>43.414000000000001</v>
      </c>
      <c r="O49" s="117">
        <v>59.298000000000002</v>
      </c>
      <c r="P49" s="117">
        <v>65.022000000000006</v>
      </c>
      <c r="Q49" s="117">
        <v>74.481999999999999</v>
      </c>
      <c r="R49" s="117">
        <v>64.209999999999994</v>
      </c>
      <c r="S49" s="117">
        <v>52.466000000000001</v>
      </c>
      <c r="T49" s="117">
        <v>51.122999999999998</v>
      </c>
      <c r="U49" s="117">
        <v>54.246000000000002</v>
      </c>
      <c r="V49" s="117">
        <v>55.457999999999998</v>
      </c>
      <c r="W49" s="117">
        <v>40.368000000000002</v>
      </c>
      <c r="X49" s="117">
        <v>55.676000000000002</v>
      </c>
      <c r="Y49" s="117">
        <v>54.216000000000001</v>
      </c>
      <c r="Z49" s="117">
        <v>49.564999999999998</v>
      </c>
      <c r="AA49" s="117">
        <v>46.052999999999997</v>
      </c>
      <c r="AB49" s="117">
        <v>48.895000000000003</v>
      </c>
      <c r="AC49" s="117">
        <v>42.51</v>
      </c>
      <c r="AD49" s="117">
        <v>52.848999999999997</v>
      </c>
      <c r="AE49" s="117">
        <v>47.238</v>
      </c>
      <c r="AF49" s="117">
        <v>50.960999999999999</v>
      </c>
      <c r="AG49" s="117">
        <v>59.996000000000002</v>
      </c>
      <c r="AH49" s="117">
        <v>64.691999999999993</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8">
        <v>46357</v>
      </c>
      <c r="B50" s="279"/>
      <c r="C50" s="269">
        <v>45</v>
      </c>
      <c r="D50" s="296">
        <v>45</v>
      </c>
      <c r="E50" s="117">
        <v>44.680999999999997</v>
      </c>
      <c r="F50" s="117">
        <v>50.866</v>
      </c>
      <c r="G50" s="117">
        <v>52.587000000000003</v>
      </c>
      <c r="H50" s="117">
        <v>51.305999999999997</v>
      </c>
      <c r="I50" s="117">
        <v>48.646999999999998</v>
      </c>
      <c r="J50" s="117">
        <v>38.335999999999999</v>
      </c>
      <c r="K50" s="117">
        <v>35.765000000000001</v>
      </c>
      <c r="L50" s="117">
        <v>36.734000000000002</v>
      </c>
      <c r="M50" s="117">
        <v>33.670999999999999</v>
      </c>
      <c r="N50" s="117">
        <v>38.625</v>
      </c>
      <c r="O50" s="117">
        <v>45.113999999999997</v>
      </c>
      <c r="P50" s="117">
        <v>48.616</v>
      </c>
      <c r="Q50" s="117">
        <v>50.634</v>
      </c>
      <c r="R50" s="117">
        <v>53.344999999999999</v>
      </c>
      <c r="S50" s="117">
        <v>44.508000000000003</v>
      </c>
      <c r="T50" s="117">
        <v>40.841000000000001</v>
      </c>
      <c r="U50" s="117">
        <v>55.698999999999998</v>
      </c>
      <c r="V50" s="117">
        <v>44.015000000000001</v>
      </c>
      <c r="W50" s="117">
        <v>34.752000000000002</v>
      </c>
      <c r="X50" s="117">
        <v>41.429000000000002</v>
      </c>
      <c r="Y50" s="117">
        <v>43.68</v>
      </c>
      <c r="Z50" s="117">
        <v>40.356999999999999</v>
      </c>
      <c r="AA50" s="117">
        <v>44.399000000000001</v>
      </c>
      <c r="AB50" s="117">
        <v>39.713999999999999</v>
      </c>
      <c r="AC50" s="117">
        <v>32.116999999999997</v>
      </c>
      <c r="AD50" s="117">
        <v>47.008000000000003</v>
      </c>
      <c r="AE50" s="117">
        <v>38.320999999999998</v>
      </c>
      <c r="AF50" s="117">
        <v>42.683999999999997</v>
      </c>
      <c r="AG50" s="117">
        <v>43.694000000000003</v>
      </c>
      <c r="AH50" s="117">
        <v>48.850999999999999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8">
        <v>46388</v>
      </c>
      <c r="B51" s="279"/>
      <c r="C51" s="269">
        <v>40</v>
      </c>
      <c r="D51" s="296">
        <v>38</v>
      </c>
      <c r="E51" s="117">
        <v>38.93</v>
      </c>
      <c r="F51" s="117">
        <v>39.725999999999999</v>
      </c>
      <c r="G51" s="117">
        <v>43.198</v>
      </c>
      <c r="H51" s="117">
        <v>44.478999999999999</v>
      </c>
      <c r="I51" s="117">
        <v>39.353000000000002</v>
      </c>
      <c r="J51" s="117">
        <v>35.228000000000002</v>
      </c>
      <c r="K51" s="117">
        <v>28.367999999999999</v>
      </c>
      <c r="L51" s="117">
        <v>29.318999999999999</v>
      </c>
      <c r="M51" s="117">
        <v>25.745000000000001</v>
      </c>
      <c r="N51" s="117">
        <v>31.602</v>
      </c>
      <c r="O51" s="117">
        <v>60.798000000000002</v>
      </c>
      <c r="P51" s="117">
        <v>42.604999999999997</v>
      </c>
      <c r="Q51" s="117">
        <v>41.284999999999997</v>
      </c>
      <c r="R51" s="117">
        <v>40.246000000000002</v>
      </c>
      <c r="S51" s="117">
        <v>38.54</v>
      </c>
      <c r="T51" s="117">
        <v>33.048000000000002</v>
      </c>
      <c r="U51" s="117">
        <v>45.552999999999997</v>
      </c>
      <c r="V51" s="117">
        <v>36.813000000000002</v>
      </c>
      <c r="W51" s="117">
        <v>28.344999999999999</v>
      </c>
      <c r="X51" s="117">
        <v>32.140999999999998</v>
      </c>
      <c r="Y51" s="117">
        <v>37.223999999999997</v>
      </c>
      <c r="Z51" s="117">
        <v>33.131</v>
      </c>
      <c r="AA51" s="117">
        <v>45.921999999999997</v>
      </c>
      <c r="AB51" s="117">
        <v>31.175999999999998</v>
      </c>
      <c r="AC51" s="117">
        <v>27.994</v>
      </c>
      <c r="AD51" s="117">
        <v>37.883000000000003</v>
      </c>
      <c r="AE51" s="117">
        <v>28.567</v>
      </c>
      <c r="AF51" s="117">
        <v>32.451999999999998</v>
      </c>
      <c r="AG51" s="117">
        <v>42.968000000000004</v>
      </c>
      <c r="AH51" s="117">
        <v>40.066000000000003</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8">
        <v>46419</v>
      </c>
      <c r="B52" s="279"/>
      <c r="C52" s="269">
        <v>35</v>
      </c>
      <c r="D52" s="296">
        <v>33</v>
      </c>
      <c r="E52" s="117">
        <v>39.072000000000003</v>
      </c>
      <c r="F52" s="117">
        <v>53.280999999999999</v>
      </c>
      <c r="G52" s="117">
        <v>35.460999999999999</v>
      </c>
      <c r="H52" s="117">
        <v>36.091000000000001</v>
      </c>
      <c r="I52" s="117">
        <v>35.311</v>
      </c>
      <c r="J52" s="117">
        <v>36.54</v>
      </c>
      <c r="K52" s="117">
        <v>25.561</v>
      </c>
      <c r="L52" s="117">
        <v>22.771000000000001</v>
      </c>
      <c r="M52" s="117">
        <v>22.638000000000002</v>
      </c>
      <c r="N52" s="117">
        <v>25.899000000000001</v>
      </c>
      <c r="O52" s="117">
        <v>42.707000000000001</v>
      </c>
      <c r="P52" s="117">
        <v>32.267000000000003</v>
      </c>
      <c r="Q52" s="117">
        <v>39.122</v>
      </c>
      <c r="R52" s="117">
        <v>33.738999999999997</v>
      </c>
      <c r="S52" s="117">
        <v>38.514000000000003</v>
      </c>
      <c r="T52" s="117">
        <v>27.582000000000001</v>
      </c>
      <c r="U52" s="117">
        <v>33.631</v>
      </c>
      <c r="V52" s="117">
        <v>32.463999999999999</v>
      </c>
      <c r="W52" s="117">
        <v>30.387</v>
      </c>
      <c r="X52" s="117">
        <v>36.228999999999999</v>
      </c>
      <c r="Y52" s="117">
        <v>38.655000000000001</v>
      </c>
      <c r="Z52" s="117">
        <v>33.713000000000001</v>
      </c>
      <c r="AA52" s="117">
        <v>46.036999999999999</v>
      </c>
      <c r="AB52" s="117">
        <v>26.920999999999999</v>
      </c>
      <c r="AC52" s="117">
        <v>25.681000000000001</v>
      </c>
      <c r="AD52" s="117">
        <v>31.925000000000001</v>
      </c>
      <c r="AE52" s="117">
        <v>26.486999999999998</v>
      </c>
      <c r="AF52" s="117">
        <v>28.879000000000001</v>
      </c>
      <c r="AG52" s="117">
        <v>38.883000000000003</v>
      </c>
      <c r="AH52" s="117">
        <v>34.61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8">
        <v>46447</v>
      </c>
      <c r="B53" s="279"/>
      <c r="C53" s="269">
        <v>42</v>
      </c>
      <c r="D53" s="296">
        <v>44</v>
      </c>
      <c r="E53" s="117">
        <v>80.373999999999995</v>
      </c>
      <c r="F53" s="117">
        <v>64.763999999999996</v>
      </c>
      <c r="G53" s="117">
        <v>62.793999999999997</v>
      </c>
      <c r="H53" s="117">
        <v>61.747</v>
      </c>
      <c r="I53" s="117">
        <v>53.875999999999998</v>
      </c>
      <c r="J53" s="117">
        <v>42.246000000000002</v>
      </c>
      <c r="K53" s="117">
        <v>40.369</v>
      </c>
      <c r="L53" s="117">
        <v>31.616</v>
      </c>
      <c r="M53" s="117">
        <v>35.429000000000002</v>
      </c>
      <c r="N53" s="117">
        <v>62.223999999999997</v>
      </c>
      <c r="O53" s="117">
        <v>51.113</v>
      </c>
      <c r="P53" s="117">
        <v>39.383000000000003</v>
      </c>
      <c r="Q53" s="117">
        <v>99.298000000000002</v>
      </c>
      <c r="R53" s="117">
        <v>46.058</v>
      </c>
      <c r="S53" s="117">
        <v>59.859000000000002</v>
      </c>
      <c r="T53" s="117">
        <v>37.319000000000003</v>
      </c>
      <c r="U53" s="117">
        <v>51.795000000000002</v>
      </c>
      <c r="V53" s="117">
        <v>51.546999999999997</v>
      </c>
      <c r="W53" s="117">
        <v>33.804000000000002</v>
      </c>
      <c r="X53" s="117">
        <v>41.350999999999999</v>
      </c>
      <c r="Y53" s="117">
        <v>53.344000000000001</v>
      </c>
      <c r="Z53" s="117">
        <v>39.494</v>
      </c>
      <c r="AA53" s="117">
        <v>63.162999999999997</v>
      </c>
      <c r="AB53" s="117">
        <v>27.201000000000001</v>
      </c>
      <c r="AC53" s="117">
        <v>43.978999999999999</v>
      </c>
      <c r="AD53" s="117">
        <v>38.241</v>
      </c>
      <c r="AE53" s="117">
        <v>39.058</v>
      </c>
      <c r="AF53" s="117">
        <v>49.005000000000003</v>
      </c>
      <c r="AG53" s="117">
        <v>62.756</v>
      </c>
      <c r="AH53" s="117">
        <v>61.637</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8">
        <v>46478</v>
      </c>
      <c r="B54" s="279"/>
      <c r="C54" s="269">
        <v>57</v>
      </c>
      <c r="D54" s="296">
        <v>85</v>
      </c>
      <c r="E54" s="117">
        <v>87.271000000000001</v>
      </c>
      <c r="F54" s="117">
        <v>106.97199999999999</v>
      </c>
      <c r="G54" s="117">
        <v>122.316</v>
      </c>
      <c r="H54" s="117">
        <v>95.244</v>
      </c>
      <c r="I54" s="117">
        <v>86.301000000000002</v>
      </c>
      <c r="J54" s="117">
        <v>66.06</v>
      </c>
      <c r="K54" s="117">
        <v>53.823999999999998</v>
      </c>
      <c r="L54" s="117">
        <v>42.35</v>
      </c>
      <c r="M54" s="117">
        <v>63.042999999999999</v>
      </c>
      <c r="N54" s="117">
        <v>130.41200000000001</v>
      </c>
      <c r="O54" s="117">
        <v>158.35</v>
      </c>
      <c r="P54" s="117">
        <v>149.55500000000001</v>
      </c>
      <c r="Q54" s="117">
        <v>151.291</v>
      </c>
      <c r="R54" s="117">
        <v>58.261000000000003</v>
      </c>
      <c r="S54" s="117">
        <v>88.203000000000003</v>
      </c>
      <c r="T54" s="117">
        <v>64.224000000000004</v>
      </c>
      <c r="U54" s="117">
        <v>134.667</v>
      </c>
      <c r="V54" s="117">
        <v>96.543999999999997</v>
      </c>
      <c r="W54" s="117">
        <v>36.228999999999999</v>
      </c>
      <c r="X54" s="117">
        <v>75.429000000000002</v>
      </c>
      <c r="Y54" s="117">
        <v>56.655000000000001</v>
      </c>
      <c r="Z54" s="117">
        <v>74.653000000000006</v>
      </c>
      <c r="AA54" s="117">
        <v>110.27800000000001</v>
      </c>
      <c r="AB54" s="117">
        <v>33.161999999999999</v>
      </c>
      <c r="AC54" s="117">
        <v>102.246</v>
      </c>
      <c r="AD54" s="117">
        <v>46.274000000000001</v>
      </c>
      <c r="AE54" s="117">
        <v>45.898000000000003</v>
      </c>
      <c r="AF54" s="117">
        <v>111.816</v>
      </c>
      <c r="AG54" s="117">
        <v>130.94499999999999</v>
      </c>
      <c r="AH54" s="117">
        <v>102.527</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8">
        <v>46508</v>
      </c>
      <c r="B55" s="279"/>
      <c r="C55" s="269">
        <v>102</v>
      </c>
      <c r="D55" s="296">
        <v>163</v>
      </c>
      <c r="E55" s="117">
        <v>282.00700000000001</v>
      </c>
      <c r="F55" s="117">
        <v>183.202</v>
      </c>
      <c r="G55" s="117">
        <v>304.47500000000002</v>
      </c>
      <c r="H55" s="117">
        <v>239.09100000000001</v>
      </c>
      <c r="I55" s="117">
        <v>163.989</v>
      </c>
      <c r="J55" s="117">
        <v>119.86799999999999</v>
      </c>
      <c r="K55" s="117">
        <v>151.75</v>
      </c>
      <c r="L55" s="117">
        <v>40.264000000000003</v>
      </c>
      <c r="M55" s="117">
        <v>159.14599999999999</v>
      </c>
      <c r="N55" s="117">
        <v>156.57499999999999</v>
      </c>
      <c r="O55" s="117">
        <v>333.55399999999997</v>
      </c>
      <c r="P55" s="117">
        <v>183.334</v>
      </c>
      <c r="Q55" s="117">
        <v>157.62700000000001</v>
      </c>
      <c r="R55" s="117">
        <v>278.05799999999999</v>
      </c>
      <c r="S55" s="117">
        <v>257.185</v>
      </c>
      <c r="T55" s="117">
        <v>141.399</v>
      </c>
      <c r="U55" s="117">
        <v>230.79599999999999</v>
      </c>
      <c r="V55" s="117">
        <v>87.936000000000007</v>
      </c>
      <c r="W55" s="117">
        <v>102.068</v>
      </c>
      <c r="X55" s="117">
        <v>181.393</v>
      </c>
      <c r="Y55" s="117">
        <v>127.979</v>
      </c>
      <c r="Z55" s="117">
        <v>167.643</v>
      </c>
      <c r="AA55" s="117">
        <v>159.65299999999999</v>
      </c>
      <c r="AB55" s="117">
        <v>69.486999999999995</v>
      </c>
      <c r="AC55" s="117">
        <v>297.43900000000002</v>
      </c>
      <c r="AD55" s="117">
        <v>109.735</v>
      </c>
      <c r="AE55" s="117">
        <v>84.11</v>
      </c>
      <c r="AF55" s="117">
        <v>170.50399999999999</v>
      </c>
      <c r="AG55" s="117">
        <v>421.43599999999998</v>
      </c>
      <c r="AH55" s="117">
        <v>179.71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8">
        <v>46539</v>
      </c>
      <c r="B56" s="279"/>
      <c r="C56" s="269">
        <v>25</v>
      </c>
      <c r="D56" s="296">
        <v>96</v>
      </c>
      <c r="E56" s="117">
        <v>362.58300000000003</v>
      </c>
      <c r="F56" s="117">
        <v>78.554000000000002</v>
      </c>
      <c r="G56" s="117">
        <v>248.15799999999999</v>
      </c>
      <c r="H56" s="117">
        <v>145.07599999999999</v>
      </c>
      <c r="I56" s="117">
        <v>145.76300000000001</v>
      </c>
      <c r="J56" s="117">
        <v>29.19</v>
      </c>
      <c r="K56" s="117">
        <v>51.274999999999999</v>
      </c>
      <c r="L56" s="117">
        <v>-1.6379999999999999</v>
      </c>
      <c r="M56" s="117">
        <v>94.1</v>
      </c>
      <c r="N56" s="117">
        <v>38.840000000000003</v>
      </c>
      <c r="O56" s="117">
        <v>204.185</v>
      </c>
      <c r="P56" s="117">
        <v>65.623999999999995</v>
      </c>
      <c r="Q56" s="117">
        <v>44.631999999999998</v>
      </c>
      <c r="R56" s="117">
        <v>287.47500000000002</v>
      </c>
      <c r="S56" s="117">
        <v>127.093</v>
      </c>
      <c r="T56" s="117">
        <v>153.13</v>
      </c>
      <c r="U56" s="117">
        <v>293.93799999999999</v>
      </c>
      <c r="V56" s="117">
        <v>2.9369999999999998</v>
      </c>
      <c r="W56" s="117">
        <v>63.390999999999998</v>
      </c>
      <c r="X56" s="117">
        <v>139.57499999999999</v>
      </c>
      <c r="Y56" s="117">
        <v>105.968</v>
      </c>
      <c r="Z56" s="117">
        <v>111.30200000000001</v>
      </c>
      <c r="AA56" s="117">
        <v>140.55699999999999</v>
      </c>
      <c r="AB56" s="117">
        <v>-4.9509999999999996</v>
      </c>
      <c r="AC56" s="117">
        <v>261.34800000000001</v>
      </c>
      <c r="AD56" s="117">
        <v>53.628999999999998</v>
      </c>
      <c r="AE56" s="117">
        <v>105.726</v>
      </c>
      <c r="AF56" s="117">
        <v>75.942999999999998</v>
      </c>
      <c r="AG56" s="117">
        <v>307.858</v>
      </c>
      <c r="AH56" s="117">
        <v>88.738</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8">
        <v>46569</v>
      </c>
      <c r="B57" s="279"/>
      <c r="C57" s="269">
        <v>-60</v>
      </c>
      <c r="D57" s="296">
        <v>-23</v>
      </c>
      <c r="E57" s="117">
        <v>193.21199999999999</v>
      </c>
      <c r="F57" s="117">
        <v>-8.1039999999999992</v>
      </c>
      <c r="G57" s="117">
        <v>27.824999999999999</v>
      </c>
      <c r="H57" s="117">
        <v>29.43</v>
      </c>
      <c r="I57" s="117">
        <v>40.679000000000002</v>
      </c>
      <c r="J57" s="117">
        <v>-23.876000000000001</v>
      </c>
      <c r="K57" s="117">
        <v>-19.565999999999999</v>
      </c>
      <c r="L57" s="117">
        <v>-22.542000000000002</v>
      </c>
      <c r="M57" s="117">
        <v>-12.254</v>
      </c>
      <c r="N57" s="117">
        <v>-17.186</v>
      </c>
      <c r="O57" s="117">
        <v>24.428999999999998</v>
      </c>
      <c r="P57" s="117">
        <v>-12.430999999999999</v>
      </c>
      <c r="Q57" s="117">
        <v>-15.89</v>
      </c>
      <c r="R57" s="117">
        <v>61.131</v>
      </c>
      <c r="S57" s="117">
        <v>23.933</v>
      </c>
      <c r="T57" s="117">
        <v>-0.60899999999999999</v>
      </c>
      <c r="U57" s="117">
        <v>83.573999999999998</v>
      </c>
      <c r="V57" s="117">
        <v>-15.553000000000001</v>
      </c>
      <c r="W57" s="117">
        <v>-8.6370000000000005</v>
      </c>
      <c r="X57" s="117">
        <v>12.112</v>
      </c>
      <c r="Y57" s="117">
        <v>6.9969999999999999</v>
      </c>
      <c r="Z57" s="117">
        <v>6.7489999999999997</v>
      </c>
      <c r="AA57" s="117">
        <v>3.298</v>
      </c>
      <c r="AB57" s="117">
        <v>-21.411999999999999</v>
      </c>
      <c r="AC57" s="117">
        <v>72.423000000000002</v>
      </c>
      <c r="AD57" s="117">
        <v>-17.346</v>
      </c>
      <c r="AE57" s="117">
        <v>10.44</v>
      </c>
      <c r="AF57" s="117">
        <v>-6.62</v>
      </c>
      <c r="AG57" s="117">
        <v>84.265000000000001</v>
      </c>
      <c r="AH57" s="117">
        <v>-10.085000000000001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8">
        <v>46600</v>
      </c>
      <c r="B58" s="279"/>
      <c r="C58" s="269">
        <v>-52</v>
      </c>
      <c r="D58" s="296">
        <v>-28</v>
      </c>
      <c r="E58" s="117">
        <v>33.738</v>
      </c>
      <c r="F58" s="117">
        <v>-8.0060000000000002</v>
      </c>
      <c r="G58" s="117">
        <v>14.936999999999999</v>
      </c>
      <c r="H58" s="117">
        <v>-1.9590000000000001</v>
      </c>
      <c r="I58" s="117">
        <v>28.082000000000001</v>
      </c>
      <c r="J58" s="117">
        <v>-9.8490000000000002</v>
      </c>
      <c r="K58" s="117">
        <v>-7.6470000000000002</v>
      </c>
      <c r="L58" s="117">
        <v>-7.6050000000000004</v>
      </c>
      <c r="M58" s="117">
        <v>-8.8989999999999991</v>
      </c>
      <c r="N58" s="117">
        <v>-6.056</v>
      </c>
      <c r="O58" s="117">
        <v>4.0270000000000001</v>
      </c>
      <c r="P58" s="117">
        <v>-4.7149999999999999</v>
      </c>
      <c r="Q58" s="117">
        <v>-5.7539999999999996</v>
      </c>
      <c r="R58" s="117">
        <v>17.417999999999999</v>
      </c>
      <c r="S58" s="117">
        <v>1.2150000000000001</v>
      </c>
      <c r="T58" s="117">
        <v>9.157</v>
      </c>
      <c r="U58" s="117">
        <v>5.4989999999999997</v>
      </c>
      <c r="V58" s="117">
        <v>-6.1</v>
      </c>
      <c r="W58" s="117">
        <v>4.9020000000000001</v>
      </c>
      <c r="X58" s="117">
        <v>17.503</v>
      </c>
      <c r="Y58" s="117">
        <v>4.5789999999999997</v>
      </c>
      <c r="Z58" s="117">
        <v>5.62</v>
      </c>
      <c r="AA58" s="117">
        <v>6.9530000000000003</v>
      </c>
      <c r="AB58" s="117">
        <v>1.1910000000000001</v>
      </c>
      <c r="AC58" s="117">
        <v>16.786000000000001</v>
      </c>
      <c r="AD58" s="117">
        <v>-4.03</v>
      </c>
      <c r="AE58" s="117">
        <v>-9.1</v>
      </c>
      <c r="AF58" s="117">
        <v>9.1999999999999998E-2</v>
      </c>
      <c r="AG58" s="117">
        <v>18.352</v>
      </c>
      <c r="AH58" s="117">
        <v>-5.109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8">
        <v>46631</v>
      </c>
      <c r="B59" s="279"/>
      <c r="C59" s="269">
        <v>-9</v>
      </c>
      <c r="D59" s="296">
        <v>5</v>
      </c>
      <c r="E59" s="117">
        <v>42.45</v>
      </c>
      <c r="F59" s="117">
        <v>25.876000000000001</v>
      </c>
      <c r="G59" s="117">
        <v>51.642000000000003</v>
      </c>
      <c r="H59" s="117">
        <v>21.74</v>
      </c>
      <c r="I59" s="117">
        <v>33.97</v>
      </c>
      <c r="J59" s="117">
        <v>19.167999999999999</v>
      </c>
      <c r="K59" s="117">
        <v>19.951000000000001</v>
      </c>
      <c r="L59" s="117">
        <v>12.372999999999999</v>
      </c>
      <c r="M59" s="117">
        <v>30.138000000000002</v>
      </c>
      <c r="N59" s="117">
        <v>36.356000000000002</v>
      </c>
      <c r="O59" s="117">
        <v>31.030999999999999</v>
      </c>
      <c r="P59" s="117">
        <v>34.271999999999998</v>
      </c>
      <c r="Q59" s="117">
        <v>52.39</v>
      </c>
      <c r="R59" s="117">
        <v>38.006999999999998</v>
      </c>
      <c r="S59" s="117">
        <v>29.678000000000001</v>
      </c>
      <c r="T59" s="117">
        <v>24.78</v>
      </c>
      <c r="U59" s="117">
        <v>35.734999999999999</v>
      </c>
      <c r="V59" s="117">
        <v>16.923999999999999</v>
      </c>
      <c r="W59" s="117">
        <v>42.43</v>
      </c>
      <c r="X59" s="117">
        <v>53.195999999999998</v>
      </c>
      <c r="Y59" s="117">
        <v>29.698</v>
      </c>
      <c r="Z59" s="117">
        <v>30.167999999999999</v>
      </c>
      <c r="AA59" s="117">
        <v>30.402999999999999</v>
      </c>
      <c r="AB59" s="117">
        <v>22.628</v>
      </c>
      <c r="AC59" s="117">
        <v>29.975999999999999</v>
      </c>
      <c r="AD59" s="117">
        <v>25.001000000000001</v>
      </c>
      <c r="AE59" s="117">
        <v>14.97</v>
      </c>
      <c r="AF59" s="117">
        <v>25.091000000000001</v>
      </c>
      <c r="AG59" s="117">
        <v>42.744999999999997</v>
      </c>
      <c r="AH59" s="117">
        <v>21.9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8">
        <v>46661</v>
      </c>
      <c r="B60" s="279"/>
      <c r="C60" s="269">
        <v>-33</v>
      </c>
      <c r="D60" s="296">
        <v>38</v>
      </c>
      <c r="E60" s="117">
        <v>79.552000000000007</v>
      </c>
      <c r="F60" s="117">
        <v>70.518000000000001</v>
      </c>
      <c r="G60" s="117">
        <v>95.692999999999998</v>
      </c>
      <c r="H60" s="117">
        <v>60.914999999999999</v>
      </c>
      <c r="I60" s="117">
        <v>47.478999999999999</v>
      </c>
      <c r="J60" s="117">
        <v>53.539000000000001</v>
      </c>
      <c r="K60" s="117">
        <v>45.430999999999997</v>
      </c>
      <c r="L60" s="117">
        <v>41.313000000000002</v>
      </c>
      <c r="M60" s="117">
        <v>43.542000000000002</v>
      </c>
      <c r="N60" s="117">
        <v>63.07</v>
      </c>
      <c r="O60" s="117">
        <v>80.403999999999996</v>
      </c>
      <c r="P60" s="117">
        <v>125.35299999999999</v>
      </c>
      <c r="Q60" s="117">
        <v>94.067999999999998</v>
      </c>
      <c r="R60" s="117">
        <v>63.793999999999997</v>
      </c>
      <c r="S60" s="117">
        <v>60.317999999999998</v>
      </c>
      <c r="T60" s="117">
        <v>56.826000000000001</v>
      </c>
      <c r="U60" s="117">
        <v>66.057000000000002</v>
      </c>
      <c r="V60" s="117">
        <v>38.311</v>
      </c>
      <c r="W60" s="117">
        <v>75.816999999999993</v>
      </c>
      <c r="X60" s="117">
        <v>89.07</v>
      </c>
      <c r="Y60" s="117">
        <v>60.704000000000001</v>
      </c>
      <c r="Z60" s="117">
        <v>64.131</v>
      </c>
      <c r="AA60" s="117">
        <v>69.968999999999994</v>
      </c>
      <c r="AB60" s="117">
        <v>50.539000000000001</v>
      </c>
      <c r="AC60" s="117">
        <v>72.900000000000006</v>
      </c>
      <c r="AD60" s="117">
        <v>42.756999999999998</v>
      </c>
      <c r="AE60" s="117">
        <v>46.45</v>
      </c>
      <c r="AF60" s="117">
        <v>50.734000000000002</v>
      </c>
      <c r="AG60" s="117">
        <v>79.626000000000005</v>
      </c>
      <c r="AH60" s="117">
        <v>56.243000000000002</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8">
        <v>46692</v>
      </c>
      <c r="B61" s="279"/>
      <c r="C61" s="269">
        <v>4</v>
      </c>
      <c r="D61" s="296">
        <v>56</v>
      </c>
      <c r="E61" s="117">
        <v>64.171000000000006</v>
      </c>
      <c r="F61" s="117">
        <v>65.224000000000004</v>
      </c>
      <c r="G61" s="117">
        <v>69.114999999999995</v>
      </c>
      <c r="H61" s="117">
        <v>55.722000000000001</v>
      </c>
      <c r="I61" s="117">
        <v>47.715000000000003</v>
      </c>
      <c r="J61" s="117">
        <v>45.536999999999999</v>
      </c>
      <c r="K61" s="117">
        <v>44.149000000000001</v>
      </c>
      <c r="L61" s="117">
        <v>43.868000000000002</v>
      </c>
      <c r="M61" s="117">
        <v>43.305999999999997</v>
      </c>
      <c r="N61" s="117">
        <v>59.884</v>
      </c>
      <c r="O61" s="117">
        <v>64.983000000000004</v>
      </c>
      <c r="P61" s="117">
        <v>74.394000000000005</v>
      </c>
      <c r="Q61" s="117">
        <v>64.22</v>
      </c>
      <c r="R61" s="117">
        <v>53.209000000000003</v>
      </c>
      <c r="S61" s="117">
        <v>51.073</v>
      </c>
      <c r="T61" s="117">
        <v>54.265999999999998</v>
      </c>
      <c r="U61" s="117">
        <v>55.573999999999998</v>
      </c>
      <c r="V61" s="117">
        <v>40.366999999999997</v>
      </c>
      <c r="W61" s="117">
        <v>55.628999999999998</v>
      </c>
      <c r="X61" s="117">
        <v>54.222000000000001</v>
      </c>
      <c r="Y61" s="117">
        <v>49.497</v>
      </c>
      <c r="Z61" s="117">
        <v>47.12</v>
      </c>
      <c r="AA61" s="117">
        <v>48.85</v>
      </c>
      <c r="AB61" s="117">
        <v>42.448</v>
      </c>
      <c r="AC61" s="117">
        <v>52.893999999999998</v>
      </c>
      <c r="AD61" s="117">
        <v>47.634999999999998</v>
      </c>
      <c r="AE61" s="117">
        <v>50.841999999999999</v>
      </c>
      <c r="AF61" s="117">
        <v>59.936</v>
      </c>
      <c r="AG61" s="117">
        <v>64.707999999999998</v>
      </c>
      <c r="AH61" s="117">
        <v>55.585000000000001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8">
        <v>46722</v>
      </c>
      <c r="B62" s="279"/>
      <c r="C62" s="269">
        <v>45</v>
      </c>
      <c r="D62" s="296">
        <v>45</v>
      </c>
      <c r="E62" s="117">
        <v>50.850999999999999</v>
      </c>
      <c r="F62" s="117">
        <v>53.271999999999998</v>
      </c>
      <c r="G62" s="117">
        <v>51.268999999999998</v>
      </c>
      <c r="H62" s="117">
        <v>48.616999999999997</v>
      </c>
      <c r="I62" s="117">
        <v>38.354999999999997</v>
      </c>
      <c r="J62" s="117">
        <v>35.926000000000002</v>
      </c>
      <c r="K62" s="117">
        <v>36.698999999999998</v>
      </c>
      <c r="L62" s="117">
        <v>33.58</v>
      </c>
      <c r="M62" s="117">
        <v>38.518999999999998</v>
      </c>
      <c r="N62" s="117">
        <v>45.07</v>
      </c>
      <c r="O62" s="117">
        <v>48.579000000000001</v>
      </c>
      <c r="P62" s="117">
        <v>50.55</v>
      </c>
      <c r="Q62" s="117">
        <v>53.357999999999997</v>
      </c>
      <c r="R62" s="117">
        <v>44.689</v>
      </c>
      <c r="S62" s="117">
        <v>40.792999999999999</v>
      </c>
      <c r="T62" s="117">
        <v>55.713000000000001</v>
      </c>
      <c r="U62" s="117">
        <v>44.122999999999998</v>
      </c>
      <c r="V62" s="117">
        <v>34.81</v>
      </c>
      <c r="W62" s="117">
        <v>41.384</v>
      </c>
      <c r="X62" s="117">
        <v>43.683</v>
      </c>
      <c r="Y62" s="117">
        <v>40.292000000000002</v>
      </c>
      <c r="Z62" s="117">
        <v>44.046999999999997</v>
      </c>
      <c r="AA62" s="117">
        <v>39.67</v>
      </c>
      <c r="AB62" s="117">
        <v>32.058999999999997</v>
      </c>
      <c r="AC62" s="117">
        <v>47.052</v>
      </c>
      <c r="AD62" s="117">
        <v>38.667000000000002</v>
      </c>
      <c r="AE62" s="117">
        <v>42.573999999999998</v>
      </c>
      <c r="AF62" s="117">
        <v>43.640999999999998</v>
      </c>
      <c r="AG62" s="117">
        <v>48.866999999999997</v>
      </c>
      <c r="AH62" s="117">
        <v>44.771999999999998</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8">
        <v>46753</v>
      </c>
      <c r="B63" s="279"/>
      <c r="C63" s="269">
        <v>40</v>
      </c>
      <c r="D63" s="296">
        <v>38</v>
      </c>
      <c r="E63" s="117">
        <v>39.712000000000003</v>
      </c>
      <c r="F63" s="117">
        <v>43.383000000000003</v>
      </c>
      <c r="G63" s="117">
        <v>44.442999999999998</v>
      </c>
      <c r="H63" s="117">
        <v>39.326999999999998</v>
      </c>
      <c r="I63" s="117">
        <v>35.246000000000002</v>
      </c>
      <c r="J63" s="117">
        <v>28.481000000000002</v>
      </c>
      <c r="K63" s="117">
        <v>29.286999999999999</v>
      </c>
      <c r="L63" s="117">
        <v>25.663</v>
      </c>
      <c r="M63" s="117">
        <v>31.509</v>
      </c>
      <c r="N63" s="117">
        <v>60.545000000000002</v>
      </c>
      <c r="O63" s="117">
        <v>42.57</v>
      </c>
      <c r="P63" s="117">
        <v>41.207999999999998</v>
      </c>
      <c r="Q63" s="117">
        <v>40.261000000000003</v>
      </c>
      <c r="R63" s="117">
        <v>38.283000000000001</v>
      </c>
      <c r="S63" s="117">
        <v>33.002000000000002</v>
      </c>
      <c r="T63" s="117">
        <v>45.57</v>
      </c>
      <c r="U63" s="117">
        <v>36.914000000000001</v>
      </c>
      <c r="V63" s="117">
        <v>27.849</v>
      </c>
      <c r="W63" s="117">
        <v>32.098999999999997</v>
      </c>
      <c r="X63" s="117">
        <v>37.226999999999997</v>
      </c>
      <c r="Y63" s="117">
        <v>33.073</v>
      </c>
      <c r="Z63" s="117">
        <v>45.86</v>
      </c>
      <c r="AA63" s="117">
        <v>31.135000000000002</v>
      </c>
      <c r="AB63" s="117">
        <v>27.939</v>
      </c>
      <c r="AC63" s="117">
        <v>37.924999999999997</v>
      </c>
      <c r="AD63" s="117">
        <v>28.736999999999998</v>
      </c>
      <c r="AE63" s="117">
        <v>32.354999999999997</v>
      </c>
      <c r="AF63" s="117">
        <v>42.915999999999997</v>
      </c>
      <c r="AG63" s="117">
        <v>40.081000000000003</v>
      </c>
      <c r="AH63" s="117">
        <v>38.808</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8">
        <v>46784</v>
      </c>
      <c r="B64" s="279"/>
      <c r="C64" s="269">
        <v>35</v>
      </c>
      <c r="D64" s="296">
        <v>33</v>
      </c>
      <c r="E64" s="117">
        <v>53.280999999999999</v>
      </c>
      <c r="F64" s="117">
        <v>35.460999999999999</v>
      </c>
      <c r="G64" s="117">
        <v>36.091000000000001</v>
      </c>
      <c r="H64" s="117">
        <v>35.311</v>
      </c>
      <c r="I64" s="117">
        <v>36.54</v>
      </c>
      <c r="J64" s="117">
        <v>25.561</v>
      </c>
      <c r="K64" s="117">
        <v>22.771000000000001</v>
      </c>
      <c r="L64" s="117">
        <v>22.638000000000002</v>
      </c>
      <c r="M64" s="117">
        <v>25.899000000000001</v>
      </c>
      <c r="N64" s="117">
        <v>42.707000000000001</v>
      </c>
      <c r="O64" s="117">
        <v>32.267000000000003</v>
      </c>
      <c r="P64" s="117">
        <v>39.122</v>
      </c>
      <c r="Q64" s="117">
        <v>33.738999999999997</v>
      </c>
      <c r="R64" s="117">
        <v>38.514000000000003</v>
      </c>
      <c r="S64" s="117">
        <v>27.582000000000001</v>
      </c>
      <c r="T64" s="117">
        <v>33.631</v>
      </c>
      <c r="U64" s="117">
        <v>32.463999999999999</v>
      </c>
      <c r="V64" s="117">
        <v>30.387</v>
      </c>
      <c r="W64" s="117">
        <v>36.228999999999999</v>
      </c>
      <c r="X64" s="117">
        <v>38.655000000000001</v>
      </c>
      <c r="Y64" s="117">
        <v>33.713000000000001</v>
      </c>
      <c r="Z64" s="117">
        <v>46.036999999999999</v>
      </c>
      <c r="AA64" s="117">
        <v>26.920999999999999</v>
      </c>
      <c r="AB64" s="117">
        <v>25.681000000000001</v>
      </c>
      <c r="AC64" s="117">
        <v>31.925000000000001</v>
      </c>
      <c r="AD64" s="117">
        <v>26.486999999999998</v>
      </c>
      <c r="AE64" s="117">
        <v>28.879000000000001</v>
      </c>
      <c r="AF64" s="117">
        <v>38.883000000000003</v>
      </c>
      <c r="AG64" s="117">
        <v>34.61</v>
      </c>
      <c r="AH64" s="117">
        <v>34.61</v>
      </c>
      <c r="AI64" s="130"/>
      <c r="AJ64" s="130"/>
      <c r="AK64" s="130"/>
      <c r="AL64" s="130"/>
      <c r="AM64" s="130"/>
      <c r="AN64" s="130"/>
      <c r="AO64" s="130"/>
      <c r="AP64" s="130"/>
      <c r="AQ64" s="130"/>
      <c r="AR64" s="130"/>
      <c r="AS64" s="130"/>
      <c r="AT64" s="130"/>
      <c r="AU64" s="130"/>
      <c r="AV64" s="130"/>
      <c r="AW64" s="130"/>
      <c r="AX64" s="130"/>
      <c r="AY64" s="130"/>
      <c r="ALQ64" s="117" t="e">
        <v>#N/A</v>
      </c>
    </row>
    <row r="65" spans="1:1005" ht="15" x14ac:dyDescent="0.25">
      <c r="A65" s="148">
        <v>46813</v>
      </c>
      <c r="B65" s="279"/>
      <c r="C65" s="269">
        <v>42</v>
      </c>
      <c r="D65" s="296">
        <v>44</v>
      </c>
      <c r="E65" s="117">
        <v>64.763999999999996</v>
      </c>
      <c r="F65" s="117">
        <v>62.793999999999997</v>
      </c>
      <c r="G65" s="117">
        <v>61.747</v>
      </c>
      <c r="H65" s="117">
        <v>53.875999999999998</v>
      </c>
      <c r="I65" s="117">
        <v>42.246000000000002</v>
      </c>
      <c r="J65" s="117">
        <v>40.369</v>
      </c>
      <c r="K65" s="117">
        <v>31.616</v>
      </c>
      <c r="L65" s="117">
        <v>35.429000000000002</v>
      </c>
      <c r="M65" s="117">
        <v>62.223999999999997</v>
      </c>
      <c r="N65" s="117">
        <v>51.113</v>
      </c>
      <c r="O65" s="117">
        <v>39.383000000000003</v>
      </c>
      <c r="P65" s="117">
        <v>99.298000000000002</v>
      </c>
      <c r="Q65" s="117">
        <v>46.058</v>
      </c>
      <c r="R65" s="117">
        <v>59.859000000000002</v>
      </c>
      <c r="S65" s="117">
        <v>37.319000000000003</v>
      </c>
      <c r="T65" s="117">
        <v>51.795000000000002</v>
      </c>
      <c r="U65" s="117">
        <v>51.546999999999997</v>
      </c>
      <c r="V65" s="117">
        <v>33.804000000000002</v>
      </c>
      <c r="W65" s="117">
        <v>41.350999999999999</v>
      </c>
      <c r="X65" s="117">
        <v>53.344000000000001</v>
      </c>
      <c r="Y65" s="117">
        <v>39.494</v>
      </c>
      <c r="Z65" s="117">
        <v>63.162999999999997</v>
      </c>
      <c r="AA65" s="117">
        <v>27.201000000000001</v>
      </c>
      <c r="AB65" s="117">
        <v>43.978999999999999</v>
      </c>
      <c r="AC65" s="117">
        <v>38.241</v>
      </c>
      <c r="AD65" s="117">
        <v>39.058</v>
      </c>
      <c r="AE65" s="117">
        <v>49.005000000000003</v>
      </c>
      <c r="AF65" s="117">
        <v>62.756</v>
      </c>
      <c r="AG65" s="117">
        <v>61.637</v>
      </c>
      <c r="AH65" s="117">
        <v>61.637</v>
      </c>
      <c r="AI65" s="130"/>
      <c r="AJ65" s="130"/>
      <c r="AK65" s="130"/>
      <c r="AL65" s="130"/>
      <c r="AM65" s="130"/>
      <c r="AN65" s="130"/>
      <c r="AO65" s="130"/>
      <c r="AP65" s="130"/>
      <c r="AQ65" s="130"/>
      <c r="AR65" s="130"/>
      <c r="AS65" s="130"/>
      <c r="AT65" s="130"/>
      <c r="AU65" s="130"/>
      <c r="AV65" s="130"/>
      <c r="AW65" s="130"/>
      <c r="AX65" s="130"/>
      <c r="AY65" s="130"/>
      <c r="ALQ65" s="117" t="e">
        <v>#N/A</v>
      </c>
    </row>
    <row r="66" spans="1:1005" ht="15" x14ac:dyDescent="0.25">
      <c r="A66" s="148">
        <v>46844</v>
      </c>
      <c r="B66" s="279"/>
      <c r="C66" s="269">
        <v>57</v>
      </c>
      <c r="D66" s="296">
        <v>85</v>
      </c>
      <c r="E66" s="117">
        <v>106.97199999999999</v>
      </c>
      <c r="F66" s="117">
        <v>122.316</v>
      </c>
      <c r="G66" s="117">
        <v>95.244</v>
      </c>
      <c r="H66" s="117">
        <v>86.301000000000002</v>
      </c>
      <c r="I66" s="117">
        <v>66.06</v>
      </c>
      <c r="J66" s="117">
        <v>53.823999999999998</v>
      </c>
      <c r="K66" s="117">
        <v>42.35</v>
      </c>
      <c r="L66" s="117">
        <v>63.042999999999999</v>
      </c>
      <c r="M66" s="117">
        <v>130.41200000000001</v>
      </c>
      <c r="N66" s="117">
        <v>158.35</v>
      </c>
      <c r="O66" s="117">
        <v>149.55500000000001</v>
      </c>
      <c r="P66" s="117">
        <v>151.291</v>
      </c>
      <c r="Q66" s="117">
        <v>58.261000000000003</v>
      </c>
      <c r="R66" s="117">
        <v>88.203000000000003</v>
      </c>
      <c r="S66" s="117">
        <v>64.224000000000004</v>
      </c>
      <c r="T66" s="117">
        <v>134.667</v>
      </c>
      <c r="U66" s="117">
        <v>96.543999999999997</v>
      </c>
      <c r="V66" s="117">
        <v>36.228999999999999</v>
      </c>
      <c r="W66" s="117">
        <v>75.429000000000002</v>
      </c>
      <c r="X66" s="117">
        <v>56.655000000000001</v>
      </c>
      <c r="Y66" s="117">
        <v>74.653000000000006</v>
      </c>
      <c r="Z66" s="117">
        <v>110.27800000000001</v>
      </c>
      <c r="AA66" s="117">
        <v>33.161999999999999</v>
      </c>
      <c r="AB66" s="117">
        <v>102.246</v>
      </c>
      <c r="AC66" s="117">
        <v>46.274000000000001</v>
      </c>
      <c r="AD66" s="117">
        <v>45.898000000000003</v>
      </c>
      <c r="AE66" s="117">
        <v>111.816</v>
      </c>
      <c r="AF66" s="117">
        <v>130.94499999999999</v>
      </c>
      <c r="AG66" s="117">
        <v>102.527</v>
      </c>
      <c r="AH66" s="117">
        <v>102.527</v>
      </c>
      <c r="AI66" s="130"/>
      <c r="AJ66" s="130"/>
      <c r="AK66" s="130"/>
      <c r="AL66" s="130"/>
      <c r="AM66" s="130"/>
      <c r="AN66" s="130"/>
      <c r="AO66" s="130"/>
      <c r="AP66" s="130"/>
      <c r="AQ66" s="130"/>
      <c r="AR66" s="130"/>
      <c r="AS66" s="130"/>
      <c r="AT66" s="130"/>
      <c r="AU66" s="130"/>
      <c r="AV66" s="130"/>
      <c r="AW66" s="130"/>
      <c r="AX66" s="130"/>
      <c r="AY66" s="130"/>
      <c r="ALQ66" s="117" t="e">
        <v>#N/A</v>
      </c>
    </row>
    <row r="67" spans="1:1005" ht="15" x14ac:dyDescent="0.25">
      <c r="A67" s="148">
        <v>46874</v>
      </c>
      <c r="B67" s="279"/>
      <c r="C67" s="269">
        <v>102</v>
      </c>
      <c r="D67" s="296">
        <v>163</v>
      </c>
      <c r="E67" s="117">
        <v>183.202</v>
      </c>
      <c r="F67" s="117">
        <v>304.47500000000002</v>
      </c>
      <c r="G67" s="117">
        <v>239.09100000000001</v>
      </c>
      <c r="H67" s="117">
        <v>163.989</v>
      </c>
      <c r="I67" s="117">
        <v>119.86799999999999</v>
      </c>
      <c r="J67" s="117">
        <v>151.75</v>
      </c>
      <c r="K67" s="117">
        <v>40.264000000000003</v>
      </c>
      <c r="L67" s="117">
        <v>159.14599999999999</v>
      </c>
      <c r="M67" s="117">
        <v>156.57499999999999</v>
      </c>
      <c r="N67" s="117">
        <v>333.55399999999997</v>
      </c>
      <c r="O67" s="117">
        <v>183.334</v>
      </c>
      <c r="P67" s="117">
        <v>157.62700000000001</v>
      </c>
      <c r="Q67" s="117">
        <v>278.05799999999999</v>
      </c>
      <c r="R67" s="117">
        <v>257.185</v>
      </c>
      <c r="S67" s="117">
        <v>141.399</v>
      </c>
      <c r="T67" s="117">
        <v>230.79599999999999</v>
      </c>
      <c r="U67" s="117">
        <v>87.936000000000007</v>
      </c>
      <c r="V67" s="117">
        <v>102.068</v>
      </c>
      <c r="W67" s="117">
        <v>181.393</v>
      </c>
      <c r="X67" s="117">
        <v>127.979</v>
      </c>
      <c r="Y67" s="117">
        <v>167.643</v>
      </c>
      <c r="Z67" s="117">
        <v>159.65299999999999</v>
      </c>
      <c r="AA67" s="117">
        <v>69.486999999999995</v>
      </c>
      <c r="AB67" s="117">
        <v>297.43900000000002</v>
      </c>
      <c r="AC67" s="117">
        <v>109.735</v>
      </c>
      <c r="AD67" s="117">
        <v>84.11</v>
      </c>
      <c r="AE67" s="117">
        <v>170.50399999999999</v>
      </c>
      <c r="AF67" s="117">
        <v>421.43599999999998</v>
      </c>
      <c r="AG67" s="117">
        <v>179.71</v>
      </c>
      <c r="AH67" s="117">
        <v>179.71</v>
      </c>
      <c r="AI67" s="130"/>
      <c r="AJ67" s="130"/>
      <c r="AK67" s="130"/>
      <c r="AL67" s="130"/>
      <c r="AM67" s="130"/>
      <c r="AN67" s="130"/>
      <c r="AO67" s="130"/>
      <c r="AP67" s="130"/>
      <c r="AQ67" s="130"/>
      <c r="AR67" s="130"/>
      <c r="AS67" s="130"/>
      <c r="AT67" s="130"/>
      <c r="AU67" s="130"/>
      <c r="AV67" s="130"/>
      <c r="AW67" s="130"/>
      <c r="AX67" s="130"/>
      <c r="AY67" s="130"/>
      <c r="ALQ67" s="117" t="e">
        <v>#N/A</v>
      </c>
    </row>
    <row r="68" spans="1:1005" ht="15" x14ac:dyDescent="0.25">
      <c r="A68" s="148">
        <v>46905</v>
      </c>
      <c r="B68" s="279"/>
      <c r="C68" s="269">
        <v>25</v>
      </c>
      <c r="D68" s="296">
        <v>96</v>
      </c>
      <c r="E68" s="117">
        <v>78.554000000000002</v>
      </c>
      <c r="F68" s="117">
        <v>248.15799999999999</v>
      </c>
      <c r="G68" s="117">
        <v>145.07599999999999</v>
      </c>
      <c r="H68" s="117">
        <v>145.76300000000001</v>
      </c>
      <c r="I68" s="117">
        <v>29.19</v>
      </c>
      <c r="J68" s="117">
        <v>51.274999999999999</v>
      </c>
      <c r="K68" s="117">
        <v>-1.6379999999999999</v>
      </c>
      <c r="L68" s="117">
        <v>94.1</v>
      </c>
      <c r="M68" s="117">
        <v>38.840000000000003</v>
      </c>
      <c r="N68" s="117">
        <v>204.185</v>
      </c>
      <c r="O68" s="117">
        <v>65.623999999999995</v>
      </c>
      <c r="P68" s="117">
        <v>44.631999999999998</v>
      </c>
      <c r="Q68" s="117">
        <v>287.47500000000002</v>
      </c>
      <c r="R68" s="117">
        <v>127.093</v>
      </c>
      <c r="S68" s="117">
        <v>153.13</v>
      </c>
      <c r="T68" s="117">
        <v>293.93799999999999</v>
      </c>
      <c r="U68" s="117">
        <v>2.9369999999999998</v>
      </c>
      <c r="V68" s="117">
        <v>63.390999999999998</v>
      </c>
      <c r="W68" s="117">
        <v>139.57499999999999</v>
      </c>
      <c r="X68" s="117">
        <v>105.968</v>
      </c>
      <c r="Y68" s="117">
        <v>111.30200000000001</v>
      </c>
      <c r="Z68" s="117">
        <v>140.55699999999999</v>
      </c>
      <c r="AA68" s="117">
        <v>-4.9509999999999996</v>
      </c>
      <c r="AB68" s="117">
        <v>261.34800000000001</v>
      </c>
      <c r="AC68" s="117">
        <v>53.628999999999998</v>
      </c>
      <c r="AD68" s="117">
        <v>105.726</v>
      </c>
      <c r="AE68" s="117">
        <v>75.942999999999998</v>
      </c>
      <c r="AF68" s="117">
        <v>307.858</v>
      </c>
      <c r="AG68" s="117">
        <v>88.738</v>
      </c>
      <c r="AH68" s="117">
        <v>88.738</v>
      </c>
      <c r="AI68" s="130"/>
      <c r="AJ68" s="130"/>
      <c r="AK68" s="130"/>
      <c r="AL68" s="130"/>
      <c r="AM68" s="130"/>
      <c r="AN68" s="130"/>
      <c r="AO68" s="130"/>
      <c r="AP68" s="130"/>
      <c r="AQ68" s="130"/>
      <c r="AR68" s="130"/>
      <c r="AS68" s="130"/>
      <c r="AT68" s="130"/>
      <c r="AU68" s="130"/>
      <c r="AV68" s="130"/>
      <c r="AW68" s="130"/>
      <c r="AX68" s="130"/>
      <c r="AY68" s="130"/>
      <c r="ALQ68" s="117" t="e">
        <v>#N/A</v>
      </c>
    </row>
    <row r="69" spans="1:1005" ht="15" x14ac:dyDescent="0.25">
      <c r="A69" s="148">
        <v>46935</v>
      </c>
      <c r="B69" s="279"/>
      <c r="C69" s="269">
        <v>-60</v>
      </c>
      <c r="D69" s="296">
        <v>-23</v>
      </c>
      <c r="E69" s="117">
        <v>-8.1039999999999992</v>
      </c>
      <c r="F69" s="117">
        <v>27.824999999999999</v>
      </c>
      <c r="G69" s="117">
        <v>29.43</v>
      </c>
      <c r="H69" s="117">
        <v>40.679000000000002</v>
      </c>
      <c r="I69" s="117">
        <v>-23.876000000000001</v>
      </c>
      <c r="J69" s="117">
        <v>-19.565999999999999</v>
      </c>
      <c r="K69" s="117">
        <v>-22.542000000000002</v>
      </c>
      <c r="L69" s="117">
        <v>-12.254</v>
      </c>
      <c r="M69" s="117">
        <v>-17.186</v>
      </c>
      <c r="N69" s="117">
        <v>24.428999999999998</v>
      </c>
      <c r="O69" s="117">
        <v>-12.430999999999999</v>
      </c>
      <c r="P69" s="117">
        <v>-15.89</v>
      </c>
      <c r="Q69" s="117">
        <v>61.131</v>
      </c>
      <c r="R69" s="117">
        <v>23.933</v>
      </c>
      <c r="S69" s="117">
        <v>-0.60899999999999999</v>
      </c>
      <c r="T69" s="117">
        <v>83.573999999999998</v>
      </c>
      <c r="U69" s="117">
        <v>-15.553000000000001</v>
      </c>
      <c r="V69" s="117">
        <v>-8.6370000000000005</v>
      </c>
      <c r="W69" s="117">
        <v>12.112</v>
      </c>
      <c r="X69" s="117">
        <v>6.9969999999999999</v>
      </c>
      <c r="Y69" s="117">
        <v>6.7489999999999997</v>
      </c>
      <c r="Z69" s="117">
        <v>3.298</v>
      </c>
      <c r="AA69" s="117">
        <v>-21.411999999999999</v>
      </c>
      <c r="AB69" s="117">
        <v>72.423000000000002</v>
      </c>
      <c r="AC69" s="117">
        <v>-17.346</v>
      </c>
      <c r="AD69" s="117">
        <v>10.44</v>
      </c>
      <c r="AE69" s="117">
        <v>-6.62</v>
      </c>
      <c r="AF69" s="117">
        <v>84.265000000000001</v>
      </c>
      <c r="AG69" s="117">
        <v>-10.085000000000001</v>
      </c>
      <c r="AH69" s="117">
        <v>-10.085000000000001</v>
      </c>
      <c r="AI69" s="130"/>
      <c r="AJ69" s="130"/>
      <c r="AK69" s="130"/>
      <c r="AL69" s="130"/>
      <c r="AM69" s="130"/>
      <c r="AN69" s="130"/>
      <c r="AO69" s="130"/>
      <c r="AP69" s="130"/>
      <c r="AQ69" s="130"/>
      <c r="AR69" s="130"/>
      <c r="AS69" s="130"/>
      <c r="AT69" s="130"/>
      <c r="AU69" s="130"/>
      <c r="AV69" s="130"/>
      <c r="AW69" s="130"/>
      <c r="AX69" s="130"/>
      <c r="AY69" s="130"/>
      <c r="ALQ69" s="117" t="e">
        <v>#N/A</v>
      </c>
    </row>
    <row r="70" spans="1:1005" ht="15" x14ac:dyDescent="0.25">
      <c r="A70" s="148">
        <v>46966</v>
      </c>
      <c r="B70" s="279"/>
      <c r="C70" s="269">
        <v>-52</v>
      </c>
      <c r="D70" s="296">
        <v>-28</v>
      </c>
      <c r="E70" s="117">
        <v>-8.0060000000000002</v>
      </c>
      <c r="F70" s="117">
        <v>14.936999999999999</v>
      </c>
      <c r="G70" s="117">
        <v>-1.9590000000000001</v>
      </c>
      <c r="H70" s="117">
        <v>28.082000000000001</v>
      </c>
      <c r="I70" s="117">
        <v>-9.8490000000000002</v>
      </c>
      <c r="J70" s="117">
        <v>-7.6470000000000002</v>
      </c>
      <c r="K70" s="117">
        <v>-7.6050000000000004</v>
      </c>
      <c r="L70" s="117">
        <v>-8.8989999999999991</v>
      </c>
      <c r="M70" s="117">
        <v>-6.056</v>
      </c>
      <c r="N70" s="117">
        <v>4.0270000000000001</v>
      </c>
      <c r="O70" s="117">
        <v>-4.7149999999999999</v>
      </c>
      <c r="P70" s="117">
        <v>-5.7539999999999996</v>
      </c>
      <c r="Q70" s="117">
        <v>17.417999999999999</v>
      </c>
      <c r="R70" s="117">
        <v>1.2150000000000001</v>
      </c>
      <c r="S70" s="117">
        <v>9.157</v>
      </c>
      <c r="T70" s="117">
        <v>5.4989999999999997</v>
      </c>
      <c r="U70" s="117">
        <v>-6.1</v>
      </c>
      <c r="V70" s="117">
        <v>4.9020000000000001</v>
      </c>
      <c r="W70" s="117">
        <v>17.503</v>
      </c>
      <c r="X70" s="117">
        <v>4.5789999999999997</v>
      </c>
      <c r="Y70" s="117">
        <v>5.62</v>
      </c>
      <c r="Z70" s="117">
        <v>6.9530000000000003</v>
      </c>
      <c r="AA70" s="117">
        <v>1.1910000000000001</v>
      </c>
      <c r="AB70" s="117">
        <v>16.786000000000001</v>
      </c>
      <c r="AC70" s="117">
        <v>-4.03</v>
      </c>
      <c r="AD70" s="117">
        <v>-9.1</v>
      </c>
      <c r="AE70" s="117">
        <v>9.1999999999999998E-2</v>
      </c>
      <c r="AF70" s="117">
        <v>18.352</v>
      </c>
      <c r="AG70" s="117">
        <v>-5.109</v>
      </c>
      <c r="AH70" s="117">
        <v>-5.109</v>
      </c>
      <c r="AI70" s="130"/>
      <c r="AJ70" s="130"/>
      <c r="AK70" s="130"/>
      <c r="AL70" s="130"/>
      <c r="AM70" s="130"/>
      <c r="AN70" s="130"/>
      <c r="AO70" s="130"/>
      <c r="AP70" s="130"/>
      <c r="AQ70" s="130"/>
      <c r="AR70" s="130"/>
      <c r="AS70" s="130"/>
      <c r="AT70" s="130"/>
      <c r="AU70" s="130"/>
      <c r="AV70" s="130"/>
      <c r="AW70" s="130"/>
      <c r="AX70" s="130"/>
      <c r="AY70" s="130"/>
      <c r="ALQ70" s="117" t="e">
        <v>#N/A</v>
      </c>
    </row>
    <row r="71" spans="1:1005" ht="15" x14ac:dyDescent="0.25">
      <c r="A71" s="148">
        <v>46997</v>
      </c>
      <c r="B71" s="279"/>
      <c r="C71" s="269">
        <v>-9</v>
      </c>
      <c r="D71" s="296">
        <v>5</v>
      </c>
      <c r="E71" s="117">
        <v>25.876000000000001</v>
      </c>
      <c r="F71" s="117">
        <v>51.642000000000003</v>
      </c>
      <c r="G71" s="117">
        <v>21.74</v>
      </c>
      <c r="H71" s="117">
        <v>33.97</v>
      </c>
      <c r="I71" s="117">
        <v>19.167999999999999</v>
      </c>
      <c r="J71" s="117">
        <v>19.951000000000001</v>
      </c>
      <c r="K71" s="117">
        <v>12.372999999999999</v>
      </c>
      <c r="L71" s="117">
        <v>30.138000000000002</v>
      </c>
      <c r="M71" s="117">
        <v>36.356000000000002</v>
      </c>
      <c r="N71" s="117">
        <v>31.030999999999999</v>
      </c>
      <c r="O71" s="117">
        <v>34.271999999999998</v>
      </c>
      <c r="P71" s="117">
        <v>52.39</v>
      </c>
      <c r="Q71" s="117">
        <v>38.006999999999998</v>
      </c>
      <c r="R71" s="117">
        <v>29.678000000000001</v>
      </c>
      <c r="S71" s="117">
        <v>24.78</v>
      </c>
      <c r="T71" s="117">
        <v>35.734999999999999</v>
      </c>
      <c r="U71" s="117">
        <v>16.923999999999999</v>
      </c>
      <c r="V71" s="117">
        <v>42.43</v>
      </c>
      <c r="W71" s="117">
        <v>53.195999999999998</v>
      </c>
      <c r="X71" s="117">
        <v>29.698</v>
      </c>
      <c r="Y71" s="117">
        <v>30.167999999999999</v>
      </c>
      <c r="Z71" s="117">
        <v>30.402999999999999</v>
      </c>
      <c r="AA71" s="117">
        <v>22.628</v>
      </c>
      <c r="AB71" s="117">
        <v>29.975999999999999</v>
      </c>
      <c r="AC71" s="117">
        <v>25.001000000000001</v>
      </c>
      <c r="AD71" s="117">
        <v>14.97</v>
      </c>
      <c r="AE71" s="117">
        <v>25.091000000000001</v>
      </c>
      <c r="AF71" s="117">
        <v>42.744999999999997</v>
      </c>
      <c r="AG71" s="117">
        <v>21.9</v>
      </c>
      <c r="AH71" s="117">
        <v>21.9</v>
      </c>
      <c r="AI71" s="130"/>
      <c r="AJ71" s="130"/>
      <c r="AK71" s="130"/>
      <c r="AL71" s="130"/>
      <c r="AM71" s="130"/>
      <c r="AN71" s="130"/>
      <c r="AO71" s="130"/>
      <c r="AP71" s="130"/>
      <c r="AQ71" s="130"/>
      <c r="AR71" s="130"/>
      <c r="AS71" s="130"/>
      <c r="AT71" s="130"/>
      <c r="AU71" s="130"/>
      <c r="AV71" s="130"/>
      <c r="AW71" s="130"/>
      <c r="AX71" s="130"/>
      <c r="AY71" s="130"/>
      <c r="ALQ71" s="117" t="e">
        <v>#N/A</v>
      </c>
    </row>
    <row r="72" spans="1:1005" ht="15" x14ac:dyDescent="0.25">
      <c r="A72" s="148"/>
      <c r="B72" s="279"/>
      <c r="C72" s="269"/>
      <c r="D72" s="296"/>
      <c r="AI72" s="130"/>
      <c r="AJ72" s="130"/>
      <c r="AK72" s="130"/>
      <c r="AL72" s="130"/>
      <c r="AM72" s="130"/>
      <c r="AN72" s="130"/>
      <c r="AO72" s="130"/>
      <c r="AP72" s="130"/>
      <c r="AQ72" s="130"/>
      <c r="AR72" s="130"/>
      <c r="AS72" s="130"/>
      <c r="AT72" s="130"/>
      <c r="AU72" s="130"/>
      <c r="AV72" s="130"/>
      <c r="AW72" s="130"/>
      <c r="AX72" s="130"/>
      <c r="AY72" s="130"/>
      <c r="ALQ72" s="117" t="e">
        <v>#N/A</v>
      </c>
    </row>
    <row r="73" spans="1:1005" ht="15" x14ac:dyDescent="0.25">
      <c r="A73" s="148"/>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48"/>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48"/>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48"/>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48"/>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48"/>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48"/>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48"/>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8"/>
      <c r="B81" s="279"/>
      <c r="C81" s="269"/>
      <c r="D81" s="296"/>
    </row>
    <row r="82" spans="1:4" ht="12.75" customHeight="1" x14ac:dyDescent="0.25">
      <c r="A82" s="148"/>
      <c r="B82" s="279"/>
      <c r="C82" s="269"/>
      <c r="D82" s="296"/>
    </row>
    <row r="83" spans="1:4" ht="12.75" customHeight="1" x14ac:dyDescent="0.25">
      <c r="A83" s="148"/>
      <c r="B83" s="279"/>
      <c r="C83" s="269"/>
      <c r="D83" s="296"/>
    </row>
    <row r="84" spans="1:4" ht="12.75" customHeight="1" x14ac:dyDescent="0.25">
      <c r="A84" s="148"/>
      <c r="B84" s="279"/>
      <c r="C84" s="269"/>
      <c r="D84" s="296"/>
    </row>
    <row r="101" spans="3:4" ht="12.75" customHeight="1" x14ac:dyDescent="0.25">
      <c r="C101" s="117">
        <v>42</v>
      </c>
      <c r="D101" s="117">
        <v>44</v>
      </c>
    </row>
    <row r="102" spans="3:4" ht="12.75" customHeight="1" x14ac:dyDescent="0.25">
      <c r="C102" s="117">
        <v>57</v>
      </c>
      <c r="D102" s="117">
        <v>85</v>
      </c>
    </row>
    <row r="103" spans="3:4" ht="12.75" customHeight="1" x14ac:dyDescent="0.25">
      <c r="C103" s="117">
        <v>102</v>
      </c>
      <c r="D103" s="117">
        <v>163</v>
      </c>
    </row>
    <row r="104" spans="3:4" ht="12.75" customHeight="1" x14ac:dyDescent="0.25">
      <c r="C104" s="117">
        <v>25</v>
      </c>
      <c r="D104" s="117">
        <v>96</v>
      </c>
    </row>
    <row r="105" spans="3:4" ht="12.75" customHeight="1" x14ac:dyDescent="0.25">
      <c r="C105" s="117">
        <v>-60</v>
      </c>
      <c r="D105" s="117">
        <v>-23</v>
      </c>
    </row>
    <row r="106" spans="3:4" ht="12.75" customHeight="1" x14ac:dyDescent="0.25">
      <c r="C106" s="117">
        <v>-52</v>
      </c>
      <c r="D106" s="117">
        <v>-28</v>
      </c>
    </row>
    <row r="107" spans="3:4" ht="12.75" customHeight="1" x14ac:dyDescent="0.25">
      <c r="C107" s="117">
        <v>-9</v>
      </c>
      <c r="D107" s="117">
        <v>5</v>
      </c>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107"/>
  <sheetViews>
    <sheetView topLeftCell="A43" workbookViewId="0">
      <selection activeCell="B4" sqref="B4"/>
    </sheetView>
  </sheetViews>
  <sheetFormatPr defaultColWidth="18.7109375" defaultRowHeight="12.75" customHeight="1" x14ac:dyDescent="0.25"/>
  <cols>
    <col min="1" max="1" width="9.140625" style="172" customWidth="1"/>
    <col min="2" max="2" width="9.140625" customWidth="1"/>
    <col min="3" max="3" width="9.7109375" bestFit="1" customWidth="1"/>
    <col min="4" max="54" width="9.140625" customWidth="1"/>
  </cols>
  <sheetData>
    <row r="1" spans="1:51" s="172" customFormat="1" ht="15" x14ac:dyDescent="0.25">
      <c r="A1" s="157"/>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s="172" customFormat="1" ht="15" x14ac:dyDescent="0.25">
      <c r="A2" s="157"/>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row>
    <row r="3" spans="1:51" s="172" customFormat="1" ht="15" x14ac:dyDescent="0.25">
      <c r="A3" s="157"/>
      <c r="B3" s="157" t="s">
        <v>63</v>
      </c>
      <c r="C3" s="157" t="s">
        <v>64</v>
      </c>
      <c r="D3" s="157" t="s">
        <v>65</v>
      </c>
      <c r="E3" s="157" t="s">
        <v>66</v>
      </c>
      <c r="F3" s="157" t="s">
        <v>67</v>
      </c>
      <c r="G3" s="157" t="s">
        <v>68</v>
      </c>
      <c r="H3" s="157" t="s">
        <v>69</v>
      </c>
      <c r="I3" s="157" t="s">
        <v>70</v>
      </c>
      <c r="J3" s="157" t="s">
        <v>71</v>
      </c>
      <c r="K3" s="157" t="s">
        <v>72</v>
      </c>
      <c r="L3" s="157" t="s">
        <v>73</v>
      </c>
      <c r="M3" s="157" t="s">
        <v>74</v>
      </c>
      <c r="N3" s="157" t="s">
        <v>75</v>
      </c>
      <c r="O3" s="157" t="s">
        <v>76</v>
      </c>
      <c r="P3" s="157" t="s">
        <v>77</v>
      </c>
      <c r="Q3" s="157" t="s">
        <v>78</v>
      </c>
      <c r="R3" s="157" t="s">
        <v>79</v>
      </c>
      <c r="S3" s="157" t="s">
        <v>80</v>
      </c>
      <c r="T3" s="157" t="s">
        <v>81</v>
      </c>
      <c r="U3" s="157" t="s">
        <v>82</v>
      </c>
      <c r="V3" s="157" t="s">
        <v>83</v>
      </c>
      <c r="W3" s="157" t="s">
        <v>84</v>
      </c>
      <c r="X3" s="157" t="s">
        <v>85</v>
      </c>
      <c r="Y3" s="157" t="s">
        <v>86</v>
      </c>
      <c r="Z3" s="157" t="s">
        <v>87</v>
      </c>
      <c r="AA3" s="157" t="s">
        <v>88</v>
      </c>
      <c r="AB3" s="157" t="s">
        <v>89</v>
      </c>
      <c r="AC3" s="157" t="s">
        <v>90</v>
      </c>
      <c r="AD3" s="157" t="s">
        <v>91</v>
      </c>
      <c r="AE3" s="157" t="s">
        <v>92</v>
      </c>
      <c r="AF3" s="157" t="s">
        <v>93</v>
      </c>
      <c r="AG3" s="157" t="s">
        <v>94</v>
      </c>
      <c r="AH3" s="157" t="s">
        <v>95</v>
      </c>
      <c r="AI3" s="162"/>
      <c r="AJ3" s="162"/>
      <c r="AK3" s="162"/>
      <c r="AL3" s="162"/>
      <c r="AM3" s="162"/>
      <c r="AN3" s="162"/>
      <c r="AO3" s="162"/>
      <c r="AP3" s="162"/>
      <c r="AQ3" s="162"/>
      <c r="AR3" s="162"/>
      <c r="AS3" s="162"/>
    </row>
    <row r="4" spans="1:51" ht="15" x14ac:dyDescent="0.25">
      <c r="A4" s="189">
        <f>YampaRiverInflow.TotalOutflow!A4</f>
        <v>44958</v>
      </c>
      <c r="B4" s="302"/>
      <c r="C4" s="97">
        <v>39.03</v>
      </c>
      <c r="D4" s="301">
        <v>42.802999999999997</v>
      </c>
      <c r="E4" s="121">
        <f ca="1">INDEX(INDIRECT("AboveMeadLocal_"&amp;E$2+YEAR($A4)-YEAR($A$4)),MONTH($A4))</f>
        <v>19.033522000000001</v>
      </c>
      <c r="F4" s="121">
        <f t="shared" ref="F4:AH12" ca="1" si="0">INDEX(INDIRECT("AboveMeadLocal_"&amp;F$2+YEAR($A4)-YEAR($A$4)),MONTH($A4))</f>
        <v>7.0302340000000001</v>
      </c>
      <c r="G4" s="121">
        <f t="shared" ca="1" si="0"/>
        <v>85.799055999999993</v>
      </c>
      <c r="H4" s="121">
        <f t="shared" ca="1" si="0"/>
        <v>-9.7793939999999999</v>
      </c>
      <c r="I4" s="121">
        <f t="shared" ca="1" si="0"/>
        <v>38.657699999999991</v>
      </c>
      <c r="J4" s="121">
        <f t="shared" ca="1" si="0"/>
        <v>12.339405999999999</v>
      </c>
      <c r="K4" s="121">
        <f t="shared" ca="1" si="0"/>
        <v>23.60331</v>
      </c>
      <c r="L4" s="121">
        <f t="shared" ca="1" si="0"/>
        <v>17.2562</v>
      </c>
      <c r="M4" s="121">
        <f t="shared" ca="1" si="0"/>
        <v>16.066120000000002</v>
      </c>
      <c r="N4" s="121">
        <f t="shared" ca="1" si="0"/>
        <v>48.99174</v>
      </c>
      <c r="O4" s="121">
        <f t="shared" ca="1" si="0"/>
        <v>36.297519999999999</v>
      </c>
      <c r="P4" s="121">
        <f t="shared" ca="1" si="0"/>
        <v>25.745450000000002</v>
      </c>
      <c r="Q4" s="121">
        <f t="shared" ca="1" si="0"/>
        <v>24.39669</v>
      </c>
      <c r="R4" s="121">
        <f t="shared" ca="1" si="0"/>
        <v>35.66281</v>
      </c>
      <c r="S4" s="121">
        <f t="shared" ca="1" si="0"/>
        <v>125.57355</v>
      </c>
      <c r="T4" s="121">
        <f t="shared" ca="1" si="0"/>
        <v>20.429749999999999</v>
      </c>
      <c r="U4" s="121">
        <f t="shared" ca="1" si="0"/>
        <v>29.355370000000001</v>
      </c>
      <c r="V4" s="121">
        <f t="shared" ca="1" si="0"/>
        <v>90.644630000000006</v>
      </c>
      <c r="W4" s="121">
        <f t="shared" ca="1" si="0"/>
        <v>38.478989999999996</v>
      </c>
      <c r="X4" s="121">
        <f t="shared" ca="1" si="0"/>
        <v>35.16657</v>
      </c>
      <c r="Y4" s="121">
        <f t="shared" ca="1" si="0"/>
        <v>33.321769999999994</v>
      </c>
      <c r="Z4" s="121">
        <f t="shared" ca="1" si="0"/>
        <v>18.842610000000001</v>
      </c>
      <c r="AA4" s="121">
        <f t="shared" ca="1" si="0"/>
        <v>38.875690000000006</v>
      </c>
      <c r="AB4" s="121">
        <f t="shared" ca="1" si="0"/>
        <v>32.449240000000003</v>
      </c>
      <c r="AC4" s="121">
        <f t="shared" ca="1" si="0"/>
        <v>39.450900000000004</v>
      </c>
      <c r="AD4" s="121">
        <f t="shared" ca="1" si="0"/>
        <v>41.375809999999994</v>
      </c>
      <c r="AE4" s="121">
        <f t="shared" ca="1" si="0"/>
        <v>62.678599999999996</v>
      </c>
      <c r="AF4" s="121">
        <f t="shared" ca="1" si="0"/>
        <v>22.2151999999999</v>
      </c>
      <c r="AG4" s="121">
        <f t="shared" ca="1" si="0"/>
        <v>72.001050000000006</v>
      </c>
      <c r="AH4" s="121">
        <f t="shared" ca="1" si="0"/>
        <v>37.884849999999894</v>
      </c>
      <c r="AI4" s="121"/>
      <c r="AJ4" s="121"/>
      <c r="AK4" s="121"/>
      <c r="AL4" s="121"/>
      <c r="AM4" s="121"/>
      <c r="AN4" s="126"/>
      <c r="AO4" s="126"/>
      <c r="AP4" s="126"/>
      <c r="AQ4" s="126"/>
      <c r="AR4" s="126"/>
      <c r="AS4" s="126"/>
      <c r="AT4" s="126"/>
      <c r="AU4" s="126"/>
      <c r="AV4" s="126"/>
      <c r="AW4" s="126"/>
      <c r="AX4" s="126"/>
      <c r="AY4" s="126"/>
    </row>
    <row r="5" spans="1:51" ht="15" x14ac:dyDescent="0.25">
      <c r="A5" s="189">
        <f>YampaRiverInflow.TotalOutflow!A5</f>
        <v>44986</v>
      </c>
      <c r="B5" s="302"/>
      <c r="C5" s="97">
        <v>31.581</v>
      </c>
      <c r="D5" s="301">
        <v>62.506999999999998</v>
      </c>
      <c r="E5" s="121">
        <v>37.985829999999993</v>
      </c>
      <c r="F5" s="121">
        <v>23.852601999999997</v>
      </c>
      <c r="G5" s="121">
        <v>33.571293999999995</v>
      </c>
      <c r="H5" s="121">
        <v>18.785719999999998</v>
      </c>
      <c r="I5" s="121">
        <v>66.418819999999997</v>
      </c>
      <c r="J5" s="121">
        <v>7.6782579999999996</v>
      </c>
      <c r="K5" s="121">
        <v>63.272730000000003</v>
      </c>
      <c r="L5" s="121">
        <v>48.99174</v>
      </c>
      <c r="M5" s="121">
        <v>19.834709999999998</v>
      </c>
      <c r="N5" s="121">
        <v>54.009920000000001</v>
      </c>
      <c r="O5" s="121">
        <v>55.160330000000002</v>
      </c>
      <c r="P5" s="121">
        <v>23.22645</v>
      </c>
      <c r="Q5" s="121">
        <v>42.842980000000004</v>
      </c>
      <c r="R5" s="121">
        <v>27.59008</v>
      </c>
      <c r="S5" s="121">
        <v>69.104129999999998</v>
      </c>
      <c r="T5" s="121">
        <v>49.190080000000002</v>
      </c>
      <c r="U5" s="121">
        <v>44.628099999999996</v>
      </c>
      <c r="V5" s="121">
        <v>82.373550000000009</v>
      </c>
      <c r="W5" s="121">
        <v>74.04258999999999</v>
      </c>
      <c r="X5" s="121">
        <v>59.404600000000002</v>
      </c>
      <c r="Y5" s="121">
        <v>42.445689999999999</v>
      </c>
      <c r="Z5" s="121">
        <v>22.21454</v>
      </c>
      <c r="AA5" s="121">
        <v>58.769889999999997</v>
      </c>
      <c r="AB5" s="121">
        <v>31.517060000000001</v>
      </c>
      <c r="AC5" s="121">
        <v>41.176480000000005</v>
      </c>
      <c r="AD5" s="121">
        <v>36.615409999999905</v>
      </c>
      <c r="AE5" s="121">
        <v>63.888529999999896</v>
      </c>
      <c r="AF5" s="121">
        <v>26.578900000000001</v>
      </c>
      <c r="AG5" s="121">
        <v>124.9605</v>
      </c>
      <c r="AH5" s="121">
        <v>70.0175499999999</v>
      </c>
      <c r="AI5" s="10"/>
      <c r="AJ5" s="10"/>
      <c r="AK5" s="10"/>
      <c r="AL5" s="10"/>
      <c r="AM5" s="10"/>
      <c r="AN5" s="126"/>
      <c r="AO5" s="126"/>
      <c r="AP5" s="126"/>
      <c r="AQ5" s="126"/>
      <c r="AR5" s="126"/>
      <c r="AS5" s="126"/>
      <c r="AT5" s="126"/>
      <c r="AU5" s="126"/>
      <c r="AV5" s="126"/>
      <c r="AW5" s="126"/>
      <c r="AX5" s="126"/>
      <c r="AY5" s="126"/>
    </row>
    <row r="6" spans="1:51" ht="15" x14ac:dyDescent="0.25">
      <c r="A6" s="189">
        <f>YampaRiverInflow.TotalOutflow!A6</f>
        <v>45017</v>
      </c>
      <c r="B6" s="302"/>
      <c r="C6" s="97">
        <v>26.384</v>
      </c>
      <c r="D6" s="301">
        <v>34.738</v>
      </c>
      <c r="E6" s="121">
        <v>41.938178000000001</v>
      </c>
      <c r="F6" s="121">
        <v>40.074694000000001</v>
      </c>
      <c r="G6" s="121">
        <v>1.3631199999999954</v>
      </c>
      <c r="H6" s="121">
        <v>-2.5694920000000012</v>
      </c>
      <c r="I6" s="121">
        <v>-26.212883999999999</v>
      </c>
      <c r="J6" s="121">
        <v>3.6764540000000014</v>
      </c>
      <c r="K6" s="121">
        <v>29.157019999999999</v>
      </c>
      <c r="L6" s="121">
        <v>70.294210000000007</v>
      </c>
      <c r="M6" s="121">
        <v>23.60331</v>
      </c>
      <c r="N6" s="121">
        <v>16.8</v>
      </c>
      <c r="O6" s="121">
        <v>35.028100000000002</v>
      </c>
      <c r="P6" s="121">
        <v>13.62645</v>
      </c>
      <c r="Q6" s="121">
        <v>32.747109999999999</v>
      </c>
      <c r="R6" s="121">
        <v>39.133879999999998</v>
      </c>
      <c r="S6" s="121">
        <v>90.902479999999997</v>
      </c>
      <c r="T6" s="121">
        <v>33.758679999999998</v>
      </c>
      <c r="U6" s="121">
        <v>33.699169999999995</v>
      </c>
      <c r="V6" s="121">
        <v>29.79214</v>
      </c>
      <c r="W6" s="121">
        <v>43.080640000000002</v>
      </c>
      <c r="X6" s="121">
        <v>88.700450000000004</v>
      </c>
      <c r="Y6" s="121">
        <v>43.635820000000002</v>
      </c>
      <c r="Z6" s="121">
        <v>17.01784</v>
      </c>
      <c r="AA6" s="121">
        <v>26.498860000000001</v>
      </c>
      <c r="AB6" s="121">
        <v>22.988139999999998</v>
      </c>
      <c r="AC6" s="121">
        <v>25.348419999999997</v>
      </c>
      <c r="AD6" s="121">
        <v>31.934349999999899</v>
      </c>
      <c r="AE6" s="121">
        <v>40.2452100000001</v>
      </c>
      <c r="AF6" s="121">
        <v>24.198700000000002</v>
      </c>
      <c r="AG6" s="121">
        <v>43.240300000000097</v>
      </c>
      <c r="AH6" s="121">
        <v>39.828680000000105</v>
      </c>
      <c r="AI6" s="10"/>
      <c r="AJ6" s="10"/>
      <c r="AK6" s="10"/>
      <c r="AL6" s="10"/>
      <c r="AM6" s="10"/>
      <c r="AN6" s="126"/>
      <c r="AO6" s="126"/>
      <c r="AP6" s="126"/>
      <c r="AQ6" s="126"/>
      <c r="AR6" s="126"/>
      <c r="AS6" s="126"/>
      <c r="AT6" s="126"/>
      <c r="AU6" s="126"/>
      <c r="AV6" s="126"/>
      <c r="AW6" s="126"/>
      <c r="AX6" s="126"/>
      <c r="AY6" s="126"/>
    </row>
    <row r="7" spans="1:51" ht="15" x14ac:dyDescent="0.25">
      <c r="A7" s="189">
        <f>YampaRiverInflow.TotalOutflow!A7</f>
        <v>45047</v>
      </c>
      <c r="B7" s="302"/>
      <c r="C7" s="97">
        <v>10.9</v>
      </c>
      <c r="D7" s="301">
        <v>25.463999999999999</v>
      </c>
      <c r="E7" s="121">
        <v>24.659790000000001</v>
      </c>
      <c r="F7" s="121">
        <v>21.803582000000002</v>
      </c>
      <c r="G7" s="121">
        <v>0.19014400000000023</v>
      </c>
      <c r="H7" s="121">
        <v>-5.5054859999999994</v>
      </c>
      <c r="I7" s="121">
        <v>-26.211384000000006</v>
      </c>
      <c r="J7" s="121">
        <v>7.738929999999999</v>
      </c>
      <c r="K7" s="121">
        <v>15.471069999999999</v>
      </c>
      <c r="L7" s="121">
        <v>41.137190000000004</v>
      </c>
      <c r="M7" s="121">
        <v>13.289260000000001</v>
      </c>
      <c r="N7" s="121">
        <v>27.570250000000001</v>
      </c>
      <c r="O7" s="121">
        <v>34.690910000000002</v>
      </c>
      <c r="P7" s="121">
        <v>21.163640000000001</v>
      </c>
      <c r="Q7" s="121">
        <v>23.543800000000001</v>
      </c>
      <c r="R7" s="121">
        <v>34.333880000000001</v>
      </c>
      <c r="S7" s="121">
        <v>67.140500000000003</v>
      </c>
      <c r="T7" s="121">
        <v>34.274380000000001</v>
      </c>
      <c r="U7" s="121">
        <v>36.813220000000001</v>
      </c>
      <c r="V7" s="121">
        <v>20.429749999999999</v>
      </c>
      <c r="W7" s="121">
        <v>51.173209999999997</v>
      </c>
      <c r="X7" s="121">
        <v>36.138489999999997</v>
      </c>
      <c r="Y7" s="121">
        <v>21.024139999999999</v>
      </c>
      <c r="Z7" s="121">
        <v>18.545120000000001</v>
      </c>
      <c r="AA7" s="121">
        <v>27.252549999999999</v>
      </c>
      <c r="AB7" s="121">
        <v>27.252610000000001</v>
      </c>
      <c r="AC7" s="121">
        <v>28.958279999999998</v>
      </c>
      <c r="AD7" s="121">
        <v>32.1327</v>
      </c>
      <c r="AE7" s="121">
        <v>29.573979999999999</v>
      </c>
      <c r="AF7" s="121">
        <v>26.281370000000102</v>
      </c>
      <c r="AG7" s="121">
        <v>27.570650000000001</v>
      </c>
      <c r="AH7" s="121">
        <v>23.583810000000099</v>
      </c>
      <c r="AI7" s="10"/>
      <c r="AJ7" s="10"/>
      <c r="AK7" s="10"/>
      <c r="AL7" s="10"/>
      <c r="AM7" s="10"/>
      <c r="AN7" s="126"/>
      <c r="AO7" s="126"/>
      <c r="AP7" s="126"/>
      <c r="AQ7" s="126"/>
      <c r="AR7" s="126"/>
      <c r="AS7" s="126"/>
      <c r="AT7" s="126"/>
      <c r="AU7" s="126"/>
      <c r="AV7" s="126"/>
      <c r="AW7" s="126"/>
      <c r="AX7" s="126"/>
      <c r="AY7" s="126"/>
    </row>
    <row r="8" spans="1:51" ht="15" x14ac:dyDescent="0.25">
      <c r="A8" s="189">
        <f>YampaRiverInflow.TotalOutflow!A8</f>
        <v>45078</v>
      </c>
      <c r="B8" s="302"/>
      <c r="C8" s="97">
        <v>-7.04</v>
      </c>
      <c r="D8" s="301">
        <v>25.035</v>
      </c>
      <c r="E8" s="121">
        <v>3.4259199999999983</v>
      </c>
      <c r="F8" s="121">
        <v>8.1729199999999995</v>
      </c>
      <c r="G8" s="121">
        <v>12.473674000000001</v>
      </c>
      <c r="H8" s="121">
        <v>1.061094</v>
      </c>
      <c r="I8" s="121">
        <v>22.368065999999995</v>
      </c>
      <c r="J8" s="121">
        <v>-1.3633040000000001</v>
      </c>
      <c r="K8" s="121">
        <v>31.73554</v>
      </c>
      <c r="L8" s="121">
        <v>15.272729999999999</v>
      </c>
      <c r="M8" s="121">
        <v>13.68595</v>
      </c>
      <c r="N8" s="121">
        <v>32.07273</v>
      </c>
      <c r="O8" s="121">
        <v>48.238019999999999</v>
      </c>
      <c r="P8" s="121">
        <v>6.5057900000000002</v>
      </c>
      <c r="Q8" s="121">
        <v>14.280989999999999</v>
      </c>
      <c r="R8" s="121">
        <v>20.826450000000001</v>
      </c>
      <c r="S8" s="121">
        <v>11.9405</v>
      </c>
      <c r="T8" s="121">
        <v>14.67769</v>
      </c>
      <c r="U8" s="121">
        <v>31.73554</v>
      </c>
      <c r="V8" s="121">
        <v>13.4876</v>
      </c>
      <c r="W8" s="121">
        <v>35.543419999999998</v>
      </c>
      <c r="X8" s="121">
        <v>23.741799999999998</v>
      </c>
      <c r="Y8" s="121">
        <v>24.39593</v>
      </c>
      <c r="Z8" s="121">
        <v>22.730180000000001</v>
      </c>
      <c r="AA8" s="121">
        <v>25.189630000000001</v>
      </c>
      <c r="AB8" s="121">
        <v>26.0823</v>
      </c>
      <c r="AC8" s="121">
        <v>25.58633</v>
      </c>
      <c r="AD8" s="121">
        <v>28.562399999999901</v>
      </c>
      <c r="AE8" s="121">
        <v>24.3970500000001</v>
      </c>
      <c r="AF8" s="121">
        <v>26.578900000000001</v>
      </c>
      <c r="AG8" s="121">
        <v>24.000349999999901</v>
      </c>
      <c r="AH8" s="121">
        <v>22.730910000000101</v>
      </c>
      <c r="AI8" s="10"/>
      <c r="AJ8" s="10"/>
      <c r="AK8" s="10"/>
      <c r="AL8" s="10"/>
      <c r="AM8" s="10"/>
      <c r="AN8" s="126"/>
      <c r="AO8" s="126"/>
      <c r="AP8" s="126"/>
      <c r="AQ8" s="126"/>
      <c r="AR8" s="126"/>
      <c r="AS8" s="126"/>
      <c r="AT8" s="126"/>
      <c r="AU8" s="126"/>
      <c r="AV8" s="126"/>
      <c r="AW8" s="126"/>
      <c r="AX8" s="126"/>
      <c r="AY8" s="126"/>
    </row>
    <row r="9" spans="1:51" ht="15" x14ac:dyDescent="0.25">
      <c r="A9" s="189">
        <f>YampaRiverInflow.TotalOutflow!A9</f>
        <v>45108</v>
      </c>
      <c r="B9" s="302"/>
      <c r="C9" s="97">
        <v>9.1760000000000002</v>
      </c>
      <c r="D9" s="301">
        <v>38.954999999999998</v>
      </c>
      <c r="E9" s="121">
        <v>-0.52760200000000035</v>
      </c>
      <c r="F9" s="121">
        <v>14.445949999999996</v>
      </c>
      <c r="G9" s="121">
        <v>-5.4029160000000003</v>
      </c>
      <c r="H9" s="121">
        <v>-9.1989860000000014</v>
      </c>
      <c r="I9" s="121">
        <v>30.872809999999998</v>
      </c>
      <c r="J9" s="121">
        <v>7.8308159999999951</v>
      </c>
      <c r="K9" s="121">
        <v>31.933880000000002</v>
      </c>
      <c r="L9" s="121">
        <v>33.12397</v>
      </c>
      <c r="M9" s="121">
        <v>30.347110000000001</v>
      </c>
      <c r="N9" s="121">
        <v>21.12397</v>
      </c>
      <c r="O9" s="121">
        <v>19.953720000000001</v>
      </c>
      <c r="P9" s="121">
        <v>10.1157</v>
      </c>
      <c r="Q9" s="121">
        <v>17.2562</v>
      </c>
      <c r="R9" s="121">
        <v>39.272730000000003</v>
      </c>
      <c r="S9" s="121">
        <v>21.024789999999999</v>
      </c>
      <c r="T9" s="121">
        <v>21.223140000000001</v>
      </c>
      <c r="U9" s="121">
        <v>45.421489999999999</v>
      </c>
      <c r="V9" s="121">
        <v>28.760330000000003</v>
      </c>
      <c r="W9" s="121">
        <v>28.164830000000002</v>
      </c>
      <c r="X9" s="121">
        <v>29.156560000000002</v>
      </c>
      <c r="Y9" s="121">
        <v>31.536360000000002</v>
      </c>
      <c r="Z9" s="121">
        <v>26.379669999999997</v>
      </c>
      <c r="AA9" s="121">
        <v>61.685449999999996</v>
      </c>
      <c r="AB9" s="121">
        <v>29.156569999999999</v>
      </c>
      <c r="AC9" s="121">
        <v>33.520060000000001</v>
      </c>
      <c r="AD9" s="121">
        <v>26.182200000000002</v>
      </c>
      <c r="AE9" s="121">
        <v>32.1327</v>
      </c>
      <c r="AF9" s="121">
        <v>49.587499999999999</v>
      </c>
      <c r="AG9" s="121">
        <v>22.016849999999998</v>
      </c>
      <c r="AH9" s="121">
        <v>23.603650000000101</v>
      </c>
      <c r="AI9" s="10"/>
      <c r="AJ9" s="10"/>
      <c r="AK9" s="10"/>
      <c r="AL9" s="10"/>
      <c r="AM9" s="10"/>
      <c r="AN9" s="126"/>
      <c r="AO9" s="126"/>
      <c r="AP9" s="126"/>
      <c r="AQ9" s="126"/>
      <c r="AR9" s="126"/>
      <c r="AS9" s="126"/>
      <c r="AT9" s="126"/>
      <c r="AU9" s="126"/>
      <c r="AV9" s="126"/>
      <c r="AW9" s="126"/>
      <c r="AX9" s="126"/>
      <c r="AY9" s="126"/>
    </row>
    <row r="10" spans="1:51" ht="15" x14ac:dyDescent="0.25">
      <c r="A10" s="189">
        <f>YampaRiverInflow.TotalOutflow!A10</f>
        <v>45139</v>
      </c>
      <c r="B10" s="302"/>
      <c r="C10" s="97">
        <v>38.689</v>
      </c>
      <c r="D10" s="301">
        <v>39.273000000000003</v>
      </c>
      <c r="E10" s="121">
        <v>15.498979999999996</v>
      </c>
      <c r="F10" s="121">
        <v>39.663323999999996</v>
      </c>
      <c r="G10" s="121">
        <v>-27.475497999999998</v>
      </c>
      <c r="H10" s="121">
        <v>-21.766008000000003</v>
      </c>
      <c r="I10" s="121">
        <v>29.917686</v>
      </c>
      <c r="J10" s="121">
        <v>25.019824</v>
      </c>
      <c r="K10" s="121">
        <v>50.280989999999996</v>
      </c>
      <c r="L10" s="121">
        <v>20.826450000000001</v>
      </c>
      <c r="M10" s="121">
        <v>44.033059999999999</v>
      </c>
      <c r="N10" s="121">
        <v>23.404959999999999</v>
      </c>
      <c r="O10" s="121">
        <v>52.066120000000005</v>
      </c>
      <c r="P10" s="121">
        <v>17.851240000000001</v>
      </c>
      <c r="Q10" s="121">
        <v>42.049589999999995</v>
      </c>
      <c r="R10" s="121">
        <v>50.578510000000001</v>
      </c>
      <c r="S10" s="121">
        <v>28.36364</v>
      </c>
      <c r="T10" s="121">
        <v>66.446280000000002</v>
      </c>
      <c r="U10" s="121">
        <v>91.636359999999996</v>
      </c>
      <c r="V10" s="121">
        <v>39.272730000000003</v>
      </c>
      <c r="W10" s="121">
        <v>23.60284</v>
      </c>
      <c r="X10" s="121">
        <v>91.04083</v>
      </c>
      <c r="Y10" s="121">
        <v>36.693379999999998</v>
      </c>
      <c r="Z10" s="121">
        <v>68.607789999999994</v>
      </c>
      <c r="AA10" s="121">
        <v>66.842500000000001</v>
      </c>
      <c r="AB10" s="121">
        <v>41.057389999999998</v>
      </c>
      <c r="AC10" s="121">
        <v>44.429290000000002</v>
      </c>
      <c r="AD10" s="121">
        <v>41.851849999999999</v>
      </c>
      <c r="AE10" s="121">
        <v>40.265050000000002</v>
      </c>
      <c r="AF10" s="121">
        <v>38.876599999999996</v>
      </c>
      <c r="AG10" s="121">
        <v>29.55415</v>
      </c>
      <c r="AH10" s="121">
        <v>23.603649999999899</v>
      </c>
      <c r="AI10" s="10"/>
      <c r="AJ10" s="10"/>
      <c r="AK10" s="10"/>
      <c r="AL10" s="10"/>
      <c r="AM10" s="10"/>
      <c r="AN10" s="126"/>
      <c r="AO10" s="126"/>
      <c r="AP10" s="126"/>
      <c r="AQ10" s="126"/>
      <c r="AR10" s="126"/>
      <c r="AS10" s="126"/>
      <c r="AT10" s="126"/>
      <c r="AU10" s="126"/>
      <c r="AV10" s="126"/>
      <c r="AW10" s="126"/>
      <c r="AX10" s="126"/>
      <c r="AY10" s="126"/>
    </row>
    <row r="11" spans="1:51" ht="15" x14ac:dyDescent="0.25">
      <c r="A11" s="189">
        <f>YampaRiverInflow.TotalOutflow!A11</f>
        <v>45170</v>
      </c>
      <c r="B11" s="302"/>
      <c r="C11" s="97">
        <v>37.131999999999998</v>
      </c>
      <c r="D11" s="301">
        <v>30.113</v>
      </c>
      <c r="E11" s="121">
        <v>19.180725999999996</v>
      </c>
      <c r="F11" s="121">
        <v>38.334448000000002</v>
      </c>
      <c r="G11" s="121">
        <v>-11.254766</v>
      </c>
      <c r="H11" s="121">
        <v>-1.109622000000003</v>
      </c>
      <c r="I11" s="121">
        <v>14.515779999999999</v>
      </c>
      <c r="J11" s="121">
        <v>21.008659999999999</v>
      </c>
      <c r="K11" s="121">
        <v>59.246279999999999</v>
      </c>
      <c r="L11" s="121">
        <v>36.099170000000001</v>
      </c>
      <c r="M11" s="121">
        <v>49.190080000000002</v>
      </c>
      <c r="N11" s="121">
        <v>39.133879999999998</v>
      </c>
      <c r="O11" s="121">
        <v>48.456199999999995</v>
      </c>
      <c r="P11" s="121">
        <v>103.95372</v>
      </c>
      <c r="Q11" s="121">
        <v>34.373550000000002</v>
      </c>
      <c r="R11" s="121">
        <v>57.381819999999998</v>
      </c>
      <c r="S11" s="121">
        <v>38.360330000000005</v>
      </c>
      <c r="T11" s="121">
        <v>50.87603</v>
      </c>
      <c r="U11" s="121">
        <v>33.83802</v>
      </c>
      <c r="V11" s="121">
        <v>38.677690000000005</v>
      </c>
      <c r="W11" s="121">
        <v>28.363289999999999</v>
      </c>
      <c r="X11" s="121">
        <v>44.250949999999996</v>
      </c>
      <c r="Y11" s="121">
        <v>41.255660000000006</v>
      </c>
      <c r="Z11" s="121">
        <v>47.999720000000003</v>
      </c>
      <c r="AA11" s="121">
        <v>78.703759999999988</v>
      </c>
      <c r="AB11" s="121">
        <v>38.875680000000003</v>
      </c>
      <c r="AC11" s="121">
        <v>32.726860000000002</v>
      </c>
      <c r="AD11" s="121">
        <v>30.744250000000001</v>
      </c>
      <c r="AE11" s="121">
        <v>24.1193600000001</v>
      </c>
      <c r="AF11" s="121">
        <v>44.628749999999897</v>
      </c>
      <c r="AG11" s="121">
        <v>21.9771800000001</v>
      </c>
      <c r="AH11" s="121">
        <v>24.040019999999899</v>
      </c>
      <c r="AI11" s="10"/>
      <c r="AJ11" s="10"/>
      <c r="AK11" s="10"/>
      <c r="AL11" s="10"/>
      <c r="AM11" s="10"/>
      <c r="AN11" s="126"/>
      <c r="AO11" s="126"/>
      <c r="AP11" s="126"/>
      <c r="AQ11" s="126"/>
      <c r="AR11" s="126"/>
      <c r="AS11" s="126"/>
      <c r="AT11" s="126"/>
      <c r="AU11" s="126"/>
      <c r="AV11" s="126"/>
      <c r="AW11" s="126"/>
      <c r="AX11" s="126"/>
      <c r="AY11" s="126"/>
    </row>
    <row r="12" spans="1:51" ht="15" x14ac:dyDescent="0.25">
      <c r="A12" s="189">
        <f>YampaRiverInflow.TotalOutflow!A12</f>
        <v>45200</v>
      </c>
      <c r="B12" s="302"/>
      <c r="C12" s="97">
        <v>31.870999999999999</v>
      </c>
      <c r="D12" s="301">
        <v>36.200000000000003</v>
      </c>
      <c r="E12" s="121">
        <v>26.040343999999997</v>
      </c>
      <c r="F12" s="121">
        <v>13.166246000000003</v>
      </c>
      <c r="G12" s="121">
        <v>20.811032000000001</v>
      </c>
      <c r="H12" s="121">
        <v>15.392737999999998</v>
      </c>
      <c r="I12" s="121">
        <v>31.104225999999993</v>
      </c>
      <c r="J12" s="121">
        <v>32.409004000000003</v>
      </c>
      <c r="K12" s="121">
        <v>36.495870000000004</v>
      </c>
      <c r="L12" s="121">
        <v>22.413220000000003</v>
      </c>
      <c r="M12" s="121">
        <v>37.884300000000003</v>
      </c>
      <c r="N12" s="121">
        <v>47.385120000000001</v>
      </c>
      <c r="O12" s="121">
        <v>23.34545</v>
      </c>
      <c r="P12" s="121">
        <v>20.647929999999999</v>
      </c>
      <c r="Q12" s="121">
        <v>30.664459999999998</v>
      </c>
      <c r="R12" s="121">
        <v>41.077690000000004</v>
      </c>
      <c r="S12" s="121">
        <v>31.060849999999999</v>
      </c>
      <c r="T12" s="121">
        <v>69.758679999999998</v>
      </c>
      <c r="U12" s="121">
        <v>20.94511</v>
      </c>
      <c r="V12" s="121">
        <v>34.908660000000005</v>
      </c>
      <c r="W12" s="121">
        <v>24.793029999999998</v>
      </c>
      <c r="X12" s="121">
        <v>40.680699999999995</v>
      </c>
      <c r="Y12" s="121">
        <v>34.511849999999995</v>
      </c>
      <c r="Z12" s="121">
        <v>29.513770000000001</v>
      </c>
      <c r="AA12" s="121">
        <v>19.080719999999999</v>
      </c>
      <c r="AB12" s="121">
        <v>42.445929999999997</v>
      </c>
      <c r="AC12" s="121">
        <v>56.012860000000003</v>
      </c>
      <c r="AD12" s="121">
        <v>29.236789999999999</v>
      </c>
      <c r="AE12" s="121">
        <v>25.884679999999999</v>
      </c>
      <c r="AF12" s="121">
        <v>63.214149999999897</v>
      </c>
      <c r="AG12" s="121">
        <v>23.663159999999799</v>
      </c>
      <c r="AH12" s="121">
        <v>24.972269999999799</v>
      </c>
      <c r="AI12" s="10"/>
      <c r="AJ12" s="10"/>
      <c r="AK12" s="10"/>
      <c r="AL12" s="10"/>
      <c r="AM12" s="10"/>
      <c r="AN12" s="126"/>
      <c r="AO12" s="126"/>
      <c r="AP12" s="126"/>
      <c r="AQ12" s="126"/>
      <c r="AR12" s="126"/>
      <c r="AS12" s="126"/>
      <c r="AT12" s="126"/>
      <c r="AU12" s="126"/>
      <c r="AV12" s="126"/>
      <c r="AW12" s="126"/>
      <c r="AX12" s="126"/>
      <c r="AY12" s="126"/>
    </row>
    <row r="13" spans="1:51" ht="15" x14ac:dyDescent="0.25">
      <c r="A13" s="189">
        <f>YampaRiverInflow.TotalOutflow!A13</f>
        <v>45231</v>
      </c>
      <c r="B13" s="302"/>
      <c r="C13" s="97">
        <v>32.158000000000001</v>
      </c>
      <c r="D13" s="301">
        <v>24.817</v>
      </c>
      <c r="E13" s="121">
        <v>17.507805999999995</v>
      </c>
      <c r="F13" s="121">
        <v>8.8944699999999983</v>
      </c>
      <c r="G13" s="121">
        <v>1.1222839999999996</v>
      </c>
      <c r="H13" s="121">
        <v>9.8448719999999987</v>
      </c>
      <c r="I13" s="121">
        <v>28.013811999999998</v>
      </c>
      <c r="J13" s="121">
        <v>15.793877999999999</v>
      </c>
      <c r="K13" s="121">
        <v>24.595040000000001</v>
      </c>
      <c r="L13" s="121">
        <v>18.446279999999998</v>
      </c>
      <c r="M13" s="121">
        <v>36.495870000000004</v>
      </c>
      <c r="N13" s="121">
        <v>27.966939999999997</v>
      </c>
      <c r="O13" s="121">
        <v>25.487599999999997</v>
      </c>
      <c r="P13" s="121">
        <v>23.10744</v>
      </c>
      <c r="Q13" s="121">
        <v>22.472729999999999</v>
      </c>
      <c r="R13" s="121">
        <v>35.166530000000002</v>
      </c>
      <c r="S13" s="121">
        <v>20.925319999999999</v>
      </c>
      <c r="T13" s="121">
        <v>16.066120000000002</v>
      </c>
      <c r="U13" s="121">
        <v>25.54711</v>
      </c>
      <c r="V13" s="121">
        <v>41.950060000000001</v>
      </c>
      <c r="W13" s="121">
        <v>23.00787</v>
      </c>
      <c r="X13" s="121">
        <v>14.39954</v>
      </c>
      <c r="Y13" s="121">
        <v>23.602700000000002</v>
      </c>
      <c r="Z13" s="121">
        <v>28.581400000000002</v>
      </c>
      <c r="AA13" s="121">
        <v>27.807869999999998</v>
      </c>
      <c r="AB13" s="121">
        <v>24.69378</v>
      </c>
      <c r="AC13" s="121">
        <v>22.293890000000001</v>
      </c>
      <c r="AD13" s="121">
        <v>27.888010000000101</v>
      </c>
      <c r="AE13" s="121">
        <v>24.873090000000097</v>
      </c>
      <c r="AF13" s="121">
        <v>23.24662</v>
      </c>
      <c r="AG13" s="121">
        <v>25.646650000000101</v>
      </c>
      <c r="AH13" s="121">
        <v>24.793749999999999</v>
      </c>
      <c r="AI13" s="10"/>
      <c r="AJ13" s="10"/>
      <c r="AK13" s="10"/>
      <c r="AL13" s="10"/>
      <c r="AM13" s="10"/>
      <c r="AN13" s="126"/>
      <c r="AO13" s="126"/>
      <c r="AP13" s="126"/>
      <c r="AQ13" s="126"/>
      <c r="AR13" s="126"/>
      <c r="AS13" s="126"/>
      <c r="AT13" s="126"/>
      <c r="AU13" s="126"/>
      <c r="AV13" s="126"/>
      <c r="AW13" s="126"/>
      <c r="AX13" s="126"/>
      <c r="AY13" s="126"/>
    </row>
    <row r="14" spans="1:51" ht="15" x14ac:dyDescent="0.25">
      <c r="A14" s="189">
        <f>YampaRiverInflow.TotalOutflow!A14</f>
        <v>45261</v>
      </c>
      <c r="B14" s="302"/>
      <c r="C14" s="97">
        <v>37.128999999999998</v>
      </c>
      <c r="D14" s="301">
        <v>25.222000000000001</v>
      </c>
      <c r="E14" s="121">
        <v>8.4644880000000011</v>
      </c>
      <c r="F14" s="121">
        <v>2.3967059999999982</v>
      </c>
      <c r="G14" s="121">
        <v>-6.7709719999999995</v>
      </c>
      <c r="H14" s="121">
        <v>0.60159199999999691</v>
      </c>
      <c r="I14" s="121">
        <v>44.223798000000002</v>
      </c>
      <c r="J14" s="121">
        <v>1.110544</v>
      </c>
      <c r="K14" s="121">
        <v>15.07438</v>
      </c>
      <c r="L14" s="121">
        <v>12.69421</v>
      </c>
      <c r="M14" s="121">
        <v>35.305790000000002</v>
      </c>
      <c r="N14" s="121">
        <v>29.355370000000001</v>
      </c>
      <c r="O14" s="121">
        <v>13.4876</v>
      </c>
      <c r="P14" s="121">
        <v>18.723970000000001</v>
      </c>
      <c r="Q14" s="121">
        <v>15.471069999999999</v>
      </c>
      <c r="R14" s="121">
        <v>19.100490000000001</v>
      </c>
      <c r="S14" s="121">
        <v>3.9664899999999998</v>
      </c>
      <c r="T14" s="121">
        <v>23.801650000000002</v>
      </c>
      <c r="U14" s="121">
        <v>57.520660000000007</v>
      </c>
      <c r="V14" s="121">
        <v>23.99954</v>
      </c>
      <c r="W14" s="121">
        <v>19.4375</v>
      </c>
      <c r="X14" s="121">
        <v>33.916870000000003</v>
      </c>
      <c r="Y14" s="121">
        <v>31.734860000000001</v>
      </c>
      <c r="Z14" s="121">
        <v>22.7103</v>
      </c>
      <c r="AA14" s="121">
        <v>25.368259999999999</v>
      </c>
      <c r="AB14" s="121">
        <v>31.6557</v>
      </c>
      <c r="AC14" s="121">
        <v>22.412740000000003</v>
      </c>
      <c r="AD14" s="121">
        <v>36.377389999999899</v>
      </c>
      <c r="AE14" s="121">
        <v>25.983849999999997</v>
      </c>
      <c r="AF14" s="121">
        <v>23.544150000000002</v>
      </c>
      <c r="AG14" s="121">
        <v>39.471650000000103</v>
      </c>
      <c r="AH14" s="121">
        <v>24.5160599999999</v>
      </c>
      <c r="AI14" s="10"/>
      <c r="AJ14" s="10"/>
      <c r="AK14" s="10"/>
      <c r="AL14" s="10"/>
      <c r="AM14" s="10"/>
      <c r="AN14" s="126"/>
      <c r="AO14" s="126"/>
      <c r="AP14" s="126"/>
      <c r="AQ14" s="126"/>
      <c r="AR14" s="126"/>
      <c r="AS14" s="126"/>
      <c r="AT14" s="126"/>
      <c r="AU14" s="126"/>
      <c r="AV14" s="126"/>
      <c r="AW14" s="126"/>
      <c r="AX14" s="126"/>
      <c r="AY14" s="126"/>
    </row>
    <row r="15" spans="1:51" ht="15" x14ac:dyDescent="0.25">
      <c r="A15" s="189">
        <f>YampaRiverInflow.TotalOutflow!A15</f>
        <v>45292</v>
      </c>
      <c r="B15" s="302"/>
      <c r="C15" s="97">
        <v>49.063000000000002</v>
      </c>
      <c r="D15" s="301">
        <v>32.688000000000002</v>
      </c>
      <c r="E15" s="121">
        <v>0.14888199999999779</v>
      </c>
      <c r="F15" s="121">
        <v>188.36769600000002</v>
      </c>
      <c r="G15" s="121">
        <v>-19.261465999999999</v>
      </c>
      <c r="H15" s="121">
        <v>-11.55139</v>
      </c>
      <c r="I15" s="121">
        <v>25.526097999999998</v>
      </c>
      <c r="J15" s="121">
        <v>1.3745679999999993</v>
      </c>
      <c r="K15" s="121">
        <v>21.421490000000002</v>
      </c>
      <c r="L15" s="121">
        <v>24.198349999999998</v>
      </c>
      <c r="M15" s="121">
        <v>42.049589999999995</v>
      </c>
      <c r="N15" s="121">
        <v>21.61983</v>
      </c>
      <c r="O15" s="121">
        <v>18.446279999999998</v>
      </c>
      <c r="P15" s="121">
        <v>23.206610000000001</v>
      </c>
      <c r="Q15" s="121">
        <v>20.033060000000003</v>
      </c>
      <c r="R15" s="121">
        <v>101.09752</v>
      </c>
      <c r="S15" s="121">
        <v>22.61157</v>
      </c>
      <c r="T15" s="121">
        <v>23.206610000000001</v>
      </c>
      <c r="U15" s="121">
        <v>42.247930000000004</v>
      </c>
      <c r="V15" s="121">
        <v>34.11524</v>
      </c>
      <c r="W15" s="121">
        <v>41.255679999999998</v>
      </c>
      <c r="X15" s="121">
        <v>24.792830000000002</v>
      </c>
      <c r="Y15" s="121">
        <v>40.065640000000002</v>
      </c>
      <c r="Z15" s="121">
        <v>37.883839999999999</v>
      </c>
      <c r="AA15" s="121">
        <v>23.007810000000003</v>
      </c>
      <c r="AB15" s="121">
        <v>30.743310000000001</v>
      </c>
      <c r="AC15" s="121">
        <v>36.496400000000001</v>
      </c>
      <c r="AD15" s="121">
        <v>45.025449999999999</v>
      </c>
      <c r="AE15" s="121">
        <v>23.802</v>
      </c>
      <c r="AF15" s="121">
        <v>42.050199999999904</v>
      </c>
      <c r="AG15" s="121">
        <v>26.777249999999999</v>
      </c>
      <c r="AH15" s="121">
        <v>29.809785999999992</v>
      </c>
      <c r="AI15" s="10"/>
      <c r="AJ15" s="10"/>
      <c r="AK15" s="10"/>
      <c r="AL15" s="10"/>
      <c r="AM15" s="10"/>
      <c r="AN15" s="126"/>
      <c r="AO15" s="126"/>
      <c r="AP15" s="126"/>
      <c r="AQ15" s="126"/>
      <c r="AR15" s="126"/>
      <c r="AS15" s="126"/>
      <c r="AT15" s="126"/>
      <c r="AU15" s="126"/>
      <c r="AV15" s="126"/>
      <c r="AW15" s="126"/>
      <c r="AX15" s="126"/>
      <c r="AY15" s="126"/>
    </row>
    <row r="16" spans="1:51" ht="15" x14ac:dyDescent="0.25">
      <c r="A16" s="189">
        <f>YampaRiverInflow.TotalOutflow!A16</f>
        <v>45323</v>
      </c>
      <c r="B16" s="302"/>
      <c r="C16" s="97">
        <v>39.499000000000002</v>
      </c>
      <c r="D16" s="301">
        <v>42.802999999999997</v>
      </c>
      <c r="E16" s="121">
        <v>7.0302340000000001</v>
      </c>
      <c r="F16" s="121">
        <v>85.799055999999993</v>
      </c>
      <c r="G16" s="121">
        <v>-9.7793939999999999</v>
      </c>
      <c r="H16" s="121">
        <v>38.657699999999991</v>
      </c>
      <c r="I16" s="121">
        <v>12.339405999999999</v>
      </c>
      <c r="J16" s="121">
        <v>23.60331</v>
      </c>
      <c r="K16" s="121">
        <v>17.2562</v>
      </c>
      <c r="L16" s="121">
        <v>16.066120000000002</v>
      </c>
      <c r="M16" s="121">
        <v>48.99174</v>
      </c>
      <c r="N16" s="121">
        <v>36.297519999999999</v>
      </c>
      <c r="O16" s="121">
        <v>25.745450000000002</v>
      </c>
      <c r="P16" s="121">
        <v>24.39669</v>
      </c>
      <c r="Q16" s="121">
        <v>35.66281</v>
      </c>
      <c r="R16" s="121">
        <v>125.57355</v>
      </c>
      <c r="S16" s="121">
        <v>20.429749999999999</v>
      </c>
      <c r="T16" s="121">
        <v>29.355370000000001</v>
      </c>
      <c r="U16" s="121">
        <v>90.644630000000006</v>
      </c>
      <c r="V16" s="121">
        <v>38.478989999999996</v>
      </c>
      <c r="W16" s="121">
        <v>35.16657</v>
      </c>
      <c r="X16" s="121">
        <v>33.321769999999994</v>
      </c>
      <c r="Y16" s="121">
        <v>18.842610000000001</v>
      </c>
      <c r="Z16" s="121">
        <v>38.875690000000006</v>
      </c>
      <c r="AA16" s="121">
        <v>32.449240000000003</v>
      </c>
      <c r="AB16" s="121">
        <v>39.450900000000004</v>
      </c>
      <c r="AC16" s="121">
        <v>41.375809999999994</v>
      </c>
      <c r="AD16" s="121">
        <v>62.678599999999996</v>
      </c>
      <c r="AE16" s="121">
        <v>22.2151999999999</v>
      </c>
      <c r="AF16" s="121">
        <v>72.001050000000006</v>
      </c>
      <c r="AG16" s="121">
        <v>37.884849999999894</v>
      </c>
      <c r="AH16" s="121">
        <v>19.033522000000001</v>
      </c>
      <c r="AI16" s="10"/>
      <c r="AJ16" s="10"/>
      <c r="AK16" s="10"/>
      <c r="AL16" s="10"/>
      <c r="AM16" s="10"/>
      <c r="AN16" s="126"/>
      <c r="AO16" s="126"/>
      <c r="AP16" s="126"/>
      <c r="AQ16" s="126"/>
      <c r="AR16" s="126"/>
      <c r="AS16" s="126"/>
      <c r="AT16" s="126"/>
      <c r="AU16" s="126"/>
      <c r="AV16" s="126"/>
      <c r="AW16" s="126"/>
      <c r="AX16" s="126"/>
      <c r="AY16" s="126"/>
    </row>
    <row r="17" spans="1:51" ht="15" x14ac:dyDescent="0.25">
      <c r="A17" s="189">
        <f>YampaRiverInflow.TotalOutflow!A17</f>
        <v>45352</v>
      </c>
      <c r="B17" s="302"/>
      <c r="C17" s="97">
        <v>45.576000000000001</v>
      </c>
      <c r="D17" s="301">
        <v>62.506999999999998</v>
      </c>
      <c r="E17" s="121">
        <v>23.852601999999997</v>
      </c>
      <c r="F17" s="121">
        <v>33.571293999999995</v>
      </c>
      <c r="G17" s="121">
        <v>18.785719999999998</v>
      </c>
      <c r="H17" s="121">
        <v>66.418819999999997</v>
      </c>
      <c r="I17" s="121">
        <v>7.6782579999999996</v>
      </c>
      <c r="J17" s="121">
        <v>63.272730000000003</v>
      </c>
      <c r="K17" s="121">
        <v>48.99174</v>
      </c>
      <c r="L17" s="121">
        <v>19.834709999999998</v>
      </c>
      <c r="M17" s="121">
        <v>54.009920000000001</v>
      </c>
      <c r="N17" s="121">
        <v>55.160330000000002</v>
      </c>
      <c r="O17" s="121">
        <v>23.22645</v>
      </c>
      <c r="P17" s="121">
        <v>42.842980000000004</v>
      </c>
      <c r="Q17" s="121">
        <v>27.59008</v>
      </c>
      <c r="R17" s="121">
        <v>69.104129999999998</v>
      </c>
      <c r="S17" s="121">
        <v>49.190080000000002</v>
      </c>
      <c r="T17" s="121">
        <v>44.628099999999996</v>
      </c>
      <c r="U17" s="121">
        <v>82.373550000000009</v>
      </c>
      <c r="V17" s="121">
        <v>74.04258999999999</v>
      </c>
      <c r="W17" s="121">
        <v>59.404600000000002</v>
      </c>
      <c r="X17" s="121">
        <v>42.445689999999999</v>
      </c>
      <c r="Y17" s="121">
        <v>22.21454</v>
      </c>
      <c r="Z17" s="121">
        <v>58.769889999999997</v>
      </c>
      <c r="AA17" s="121">
        <v>31.517060000000001</v>
      </c>
      <c r="AB17" s="121">
        <v>41.176480000000005</v>
      </c>
      <c r="AC17" s="121">
        <v>36.615409999999905</v>
      </c>
      <c r="AD17" s="121">
        <v>63.888529999999896</v>
      </c>
      <c r="AE17" s="121">
        <v>26.578900000000001</v>
      </c>
      <c r="AF17" s="121">
        <v>124.9605</v>
      </c>
      <c r="AG17" s="121">
        <v>70.0175499999999</v>
      </c>
      <c r="AH17" s="121">
        <v>37.985829999999993</v>
      </c>
      <c r="AI17" s="10"/>
      <c r="AJ17" s="10"/>
      <c r="AK17" s="10"/>
      <c r="AL17" s="10"/>
      <c r="AM17" s="10"/>
      <c r="AN17" s="126"/>
      <c r="AO17" s="126"/>
      <c r="AP17" s="126"/>
      <c r="AQ17" s="126"/>
      <c r="AR17" s="126"/>
      <c r="AS17" s="126"/>
      <c r="AT17" s="126"/>
      <c r="AU17" s="126"/>
      <c r="AV17" s="126"/>
      <c r="AW17" s="126"/>
      <c r="AX17" s="126"/>
      <c r="AY17" s="126"/>
    </row>
    <row r="18" spans="1:51" ht="15" x14ac:dyDescent="0.25">
      <c r="A18" s="189">
        <f>YampaRiverInflow.TotalOutflow!A18</f>
        <v>45383</v>
      </c>
      <c r="B18" s="302"/>
      <c r="C18" s="97">
        <v>28.042999999999999</v>
      </c>
      <c r="D18" s="301">
        <v>34.738</v>
      </c>
      <c r="E18" s="121">
        <v>40.074694000000001</v>
      </c>
      <c r="F18" s="121">
        <v>1.3631199999999954</v>
      </c>
      <c r="G18" s="121">
        <v>-2.5694920000000012</v>
      </c>
      <c r="H18" s="121">
        <v>-26.212883999999999</v>
      </c>
      <c r="I18" s="121">
        <v>3.6764540000000014</v>
      </c>
      <c r="J18" s="121">
        <v>29.157019999999999</v>
      </c>
      <c r="K18" s="121">
        <v>70.294210000000007</v>
      </c>
      <c r="L18" s="121">
        <v>23.60331</v>
      </c>
      <c r="M18" s="121">
        <v>16.8</v>
      </c>
      <c r="N18" s="121">
        <v>35.028100000000002</v>
      </c>
      <c r="O18" s="121">
        <v>13.62645</v>
      </c>
      <c r="P18" s="121">
        <v>32.747109999999999</v>
      </c>
      <c r="Q18" s="121">
        <v>39.133879999999998</v>
      </c>
      <c r="R18" s="121">
        <v>90.902479999999997</v>
      </c>
      <c r="S18" s="121">
        <v>33.758679999999998</v>
      </c>
      <c r="T18" s="121">
        <v>33.699169999999995</v>
      </c>
      <c r="U18" s="121">
        <v>29.79214</v>
      </c>
      <c r="V18" s="121">
        <v>43.080640000000002</v>
      </c>
      <c r="W18" s="121">
        <v>88.700450000000004</v>
      </c>
      <c r="X18" s="121">
        <v>43.635820000000002</v>
      </c>
      <c r="Y18" s="121">
        <v>17.01784</v>
      </c>
      <c r="Z18" s="121">
        <v>26.498860000000001</v>
      </c>
      <c r="AA18" s="121">
        <v>22.988139999999998</v>
      </c>
      <c r="AB18" s="121">
        <v>25.348419999999997</v>
      </c>
      <c r="AC18" s="121">
        <v>31.934349999999899</v>
      </c>
      <c r="AD18" s="121">
        <v>40.2452100000001</v>
      </c>
      <c r="AE18" s="121">
        <v>24.198700000000002</v>
      </c>
      <c r="AF18" s="121">
        <v>43.240300000000097</v>
      </c>
      <c r="AG18" s="121">
        <v>39.828680000000105</v>
      </c>
      <c r="AH18" s="121">
        <v>41.938178000000001</v>
      </c>
      <c r="AI18" s="10"/>
      <c r="AJ18" s="10"/>
      <c r="AK18" s="10"/>
      <c r="AL18" s="10"/>
      <c r="AM18" s="10"/>
      <c r="AN18" s="126"/>
      <c r="AO18" s="126"/>
      <c r="AP18" s="126"/>
      <c r="AQ18" s="126"/>
      <c r="AR18" s="126"/>
      <c r="AS18" s="126"/>
      <c r="AT18" s="126"/>
      <c r="AU18" s="126"/>
      <c r="AV18" s="126"/>
      <c r="AW18" s="126"/>
      <c r="AX18" s="126"/>
      <c r="AY18" s="126"/>
    </row>
    <row r="19" spans="1:51" ht="15" x14ac:dyDescent="0.25">
      <c r="A19" s="189">
        <f>YampaRiverInflow.TotalOutflow!A19</f>
        <v>45413</v>
      </c>
      <c r="B19" s="302"/>
      <c r="C19" s="97">
        <v>15.475</v>
      </c>
      <c r="D19" s="301">
        <v>25.463999999999999</v>
      </c>
      <c r="E19" s="121">
        <v>21.803582000000002</v>
      </c>
      <c r="F19" s="121">
        <v>0.19014400000000023</v>
      </c>
      <c r="G19" s="121">
        <v>-5.5054859999999994</v>
      </c>
      <c r="H19" s="121">
        <v>-26.211384000000006</v>
      </c>
      <c r="I19" s="121">
        <v>7.738929999999999</v>
      </c>
      <c r="J19" s="121">
        <v>15.471069999999999</v>
      </c>
      <c r="K19" s="121">
        <v>41.137190000000004</v>
      </c>
      <c r="L19" s="121">
        <v>13.289260000000001</v>
      </c>
      <c r="M19" s="121">
        <v>27.570250000000001</v>
      </c>
      <c r="N19" s="121">
        <v>34.690910000000002</v>
      </c>
      <c r="O19" s="121">
        <v>21.163640000000001</v>
      </c>
      <c r="P19" s="121">
        <v>23.543800000000001</v>
      </c>
      <c r="Q19" s="121">
        <v>34.333880000000001</v>
      </c>
      <c r="R19" s="121">
        <v>67.140500000000003</v>
      </c>
      <c r="S19" s="121">
        <v>34.274380000000001</v>
      </c>
      <c r="T19" s="121">
        <v>36.813220000000001</v>
      </c>
      <c r="U19" s="121">
        <v>20.429749999999999</v>
      </c>
      <c r="V19" s="121">
        <v>51.173209999999997</v>
      </c>
      <c r="W19" s="121">
        <v>36.138489999999997</v>
      </c>
      <c r="X19" s="121">
        <v>21.024139999999999</v>
      </c>
      <c r="Y19" s="121">
        <v>18.545120000000001</v>
      </c>
      <c r="Z19" s="121">
        <v>27.252549999999999</v>
      </c>
      <c r="AA19" s="121">
        <v>27.252610000000001</v>
      </c>
      <c r="AB19" s="121">
        <v>28.958279999999998</v>
      </c>
      <c r="AC19" s="121">
        <v>32.1327</v>
      </c>
      <c r="AD19" s="121">
        <v>29.573979999999999</v>
      </c>
      <c r="AE19" s="121">
        <v>26.281370000000102</v>
      </c>
      <c r="AF19" s="121">
        <v>27.570650000000001</v>
      </c>
      <c r="AG19" s="121">
        <v>23.583810000000099</v>
      </c>
      <c r="AH19" s="121">
        <v>24.659790000000001</v>
      </c>
      <c r="AI19" s="10"/>
      <c r="AJ19" s="10"/>
      <c r="AK19" s="10"/>
      <c r="AL19" s="10"/>
      <c r="AM19" s="10"/>
      <c r="AN19" s="126"/>
      <c r="AO19" s="126"/>
      <c r="AP19" s="126"/>
      <c r="AQ19" s="126"/>
      <c r="AR19" s="126"/>
      <c r="AS19" s="126"/>
      <c r="AT19" s="126"/>
      <c r="AU19" s="126"/>
      <c r="AV19" s="126"/>
      <c r="AW19" s="126"/>
      <c r="AX19" s="126"/>
      <c r="AY19" s="126"/>
    </row>
    <row r="20" spans="1:51" ht="15" x14ac:dyDescent="0.25">
      <c r="A20" s="189">
        <f>YampaRiverInflow.TotalOutflow!A20</f>
        <v>45444</v>
      </c>
      <c r="B20" s="302"/>
      <c r="C20" s="97">
        <v>13.286</v>
      </c>
      <c r="D20" s="301">
        <v>25.035</v>
      </c>
      <c r="E20" s="121">
        <v>8.1729199999999995</v>
      </c>
      <c r="F20" s="121">
        <v>12.473674000000001</v>
      </c>
      <c r="G20" s="121">
        <v>1.061094</v>
      </c>
      <c r="H20" s="121">
        <v>22.368065999999995</v>
      </c>
      <c r="I20" s="121">
        <v>-1.3633040000000001</v>
      </c>
      <c r="J20" s="121">
        <v>31.73554</v>
      </c>
      <c r="K20" s="121">
        <v>15.272729999999999</v>
      </c>
      <c r="L20" s="121">
        <v>13.68595</v>
      </c>
      <c r="M20" s="121">
        <v>32.07273</v>
      </c>
      <c r="N20" s="121">
        <v>48.238019999999999</v>
      </c>
      <c r="O20" s="121">
        <v>6.5057900000000002</v>
      </c>
      <c r="P20" s="121">
        <v>14.280989999999999</v>
      </c>
      <c r="Q20" s="121">
        <v>20.826450000000001</v>
      </c>
      <c r="R20" s="121">
        <v>11.9405</v>
      </c>
      <c r="S20" s="121">
        <v>14.67769</v>
      </c>
      <c r="T20" s="121">
        <v>31.73554</v>
      </c>
      <c r="U20" s="121">
        <v>13.4876</v>
      </c>
      <c r="V20" s="121">
        <v>35.543419999999998</v>
      </c>
      <c r="W20" s="121">
        <v>23.741799999999998</v>
      </c>
      <c r="X20" s="121">
        <v>24.39593</v>
      </c>
      <c r="Y20" s="121">
        <v>22.730180000000001</v>
      </c>
      <c r="Z20" s="121">
        <v>25.189630000000001</v>
      </c>
      <c r="AA20" s="121">
        <v>26.0823</v>
      </c>
      <c r="AB20" s="121">
        <v>25.58633</v>
      </c>
      <c r="AC20" s="121">
        <v>28.562399999999901</v>
      </c>
      <c r="AD20" s="121">
        <v>24.3970500000001</v>
      </c>
      <c r="AE20" s="121">
        <v>26.578900000000001</v>
      </c>
      <c r="AF20" s="121">
        <v>24.000349999999901</v>
      </c>
      <c r="AG20" s="121">
        <v>22.730910000000101</v>
      </c>
      <c r="AH20" s="121">
        <v>3.4259199999999983</v>
      </c>
      <c r="AI20" s="10"/>
      <c r="AJ20" s="10"/>
      <c r="AK20" s="10"/>
      <c r="AL20" s="10"/>
      <c r="AM20" s="10"/>
      <c r="AN20" s="126"/>
      <c r="AO20" s="126"/>
      <c r="AP20" s="126"/>
      <c r="AQ20" s="126"/>
      <c r="AR20" s="126"/>
      <c r="AS20" s="126"/>
      <c r="AT20" s="126"/>
      <c r="AU20" s="126"/>
      <c r="AV20" s="126"/>
      <c r="AW20" s="126"/>
      <c r="AX20" s="126"/>
      <c r="AY20" s="126"/>
    </row>
    <row r="21" spans="1:51" ht="15" x14ac:dyDescent="0.25">
      <c r="A21" s="189">
        <f>YampaRiverInflow.TotalOutflow!A21</f>
        <v>45474</v>
      </c>
      <c r="B21" s="302"/>
      <c r="C21" s="97">
        <v>15.164999999999999</v>
      </c>
      <c r="D21" s="301">
        <v>38.954999999999998</v>
      </c>
      <c r="E21" s="121">
        <v>14.445949999999996</v>
      </c>
      <c r="F21" s="121">
        <v>-5.4029160000000003</v>
      </c>
      <c r="G21" s="121">
        <v>-9.1989860000000014</v>
      </c>
      <c r="H21" s="121">
        <v>30.872809999999998</v>
      </c>
      <c r="I21" s="121">
        <v>7.8308159999999951</v>
      </c>
      <c r="J21" s="121">
        <v>31.933880000000002</v>
      </c>
      <c r="K21" s="121">
        <v>33.12397</v>
      </c>
      <c r="L21" s="121">
        <v>30.347110000000001</v>
      </c>
      <c r="M21" s="121">
        <v>21.12397</v>
      </c>
      <c r="N21" s="121">
        <v>19.953720000000001</v>
      </c>
      <c r="O21" s="121">
        <v>10.1157</v>
      </c>
      <c r="P21" s="121">
        <v>17.2562</v>
      </c>
      <c r="Q21" s="121">
        <v>39.272730000000003</v>
      </c>
      <c r="R21" s="121">
        <v>21.024789999999999</v>
      </c>
      <c r="S21" s="121">
        <v>21.223140000000001</v>
      </c>
      <c r="T21" s="121">
        <v>45.421489999999999</v>
      </c>
      <c r="U21" s="121">
        <v>28.760330000000003</v>
      </c>
      <c r="V21" s="121">
        <v>28.164830000000002</v>
      </c>
      <c r="W21" s="121">
        <v>29.156560000000002</v>
      </c>
      <c r="X21" s="121">
        <v>31.536360000000002</v>
      </c>
      <c r="Y21" s="121">
        <v>26.379669999999997</v>
      </c>
      <c r="Z21" s="121">
        <v>61.685449999999996</v>
      </c>
      <c r="AA21" s="121">
        <v>29.156569999999999</v>
      </c>
      <c r="AB21" s="121">
        <v>33.520060000000001</v>
      </c>
      <c r="AC21" s="121">
        <v>26.182200000000002</v>
      </c>
      <c r="AD21" s="121">
        <v>32.1327</v>
      </c>
      <c r="AE21" s="121">
        <v>49.587499999999999</v>
      </c>
      <c r="AF21" s="121">
        <v>22.016849999999998</v>
      </c>
      <c r="AG21" s="121">
        <v>23.603650000000101</v>
      </c>
      <c r="AH21" s="121">
        <v>-0.52760200000000035</v>
      </c>
      <c r="AI21" s="10"/>
      <c r="AJ21" s="10"/>
      <c r="AK21" s="10"/>
      <c r="AL21" s="10"/>
      <c r="AM21" s="10"/>
      <c r="AN21" s="126"/>
      <c r="AO21" s="126"/>
      <c r="AP21" s="126"/>
      <c r="AQ21" s="126"/>
      <c r="AR21" s="126"/>
      <c r="AS21" s="126"/>
      <c r="AT21" s="126"/>
      <c r="AU21" s="126"/>
      <c r="AV21" s="126"/>
      <c r="AW21" s="126"/>
      <c r="AX21" s="126"/>
      <c r="AY21" s="126"/>
    </row>
    <row r="22" spans="1:51" ht="15" x14ac:dyDescent="0.25">
      <c r="A22" s="189">
        <f>YampaRiverInflow.TotalOutflow!A22</f>
        <v>45505</v>
      </c>
      <c r="B22" s="302"/>
      <c r="C22" s="97">
        <v>38.994999999999997</v>
      </c>
      <c r="D22" s="301">
        <v>39.273000000000003</v>
      </c>
      <c r="E22" s="121">
        <v>39.663323999999996</v>
      </c>
      <c r="F22" s="121">
        <v>-27.475497999999998</v>
      </c>
      <c r="G22" s="121">
        <v>-21.766008000000003</v>
      </c>
      <c r="H22" s="121">
        <v>29.917686</v>
      </c>
      <c r="I22" s="121">
        <v>25.019824</v>
      </c>
      <c r="J22" s="121">
        <v>50.280989999999996</v>
      </c>
      <c r="K22" s="121">
        <v>20.826450000000001</v>
      </c>
      <c r="L22" s="121">
        <v>44.033059999999999</v>
      </c>
      <c r="M22" s="121">
        <v>23.404959999999999</v>
      </c>
      <c r="N22" s="121">
        <v>52.066120000000005</v>
      </c>
      <c r="O22" s="121">
        <v>17.851240000000001</v>
      </c>
      <c r="P22" s="121">
        <v>42.049589999999995</v>
      </c>
      <c r="Q22" s="121">
        <v>50.578510000000001</v>
      </c>
      <c r="R22" s="121">
        <v>28.36364</v>
      </c>
      <c r="S22" s="121">
        <v>66.446280000000002</v>
      </c>
      <c r="T22" s="121">
        <v>91.636359999999996</v>
      </c>
      <c r="U22" s="121">
        <v>39.272730000000003</v>
      </c>
      <c r="V22" s="121">
        <v>23.60284</v>
      </c>
      <c r="W22" s="121">
        <v>91.04083</v>
      </c>
      <c r="X22" s="121">
        <v>36.693379999999998</v>
      </c>
      <c r="Y22" s="121">
        <v>68.607789999999994</v>
      </c>
      <c r="Z22" s="121">
        <v>66.842500000000001</v>
      </c>
      <c r="AA22" s="121">
        <v>41.057389999999998</v>
      </c>
      <c r="AB22" s="121">
        <v>44.429290000000002</v>
      </c>
      <c r="AC22" s="121">
        <v>41.851849999999999</v>
      </c>
      <c r="AD22" s="121">
        <v>40.265050000000002</v>
      </c>
      <c r="AE22" s="121">
        <v>38.876599999999996</v>
      </c>
      <c r="AF22" s="121">
        <v>29.55415</v>
      </c>
      <c r="AG22" s="121">
        <v>23.603649999999899</v>
      </c>
      <c r="AH22" s="121">
        <v>15.498979999999996</v>
      </c>
      <c r="AI22" s="10"/>
      <c r="AJ22" s="10"/>
      <c r="AK22" s="10"/>
      <c r="AL22" s="10"/>
      <c r="AM22" s="10"/>
      <c r="AN22" s="126"/>
      <c r="AO22" s="126"/>
      <c r="AP22" s="126"/>
      <c r="AQ22" s="126"/>
      <c r="AR22" s="126"/>
      <c r="AS22" s="126"/>
      <c r="AT22" s="126"/>
      <c r="AU22" s="126"/>
      <c r="AV22" s="126"/>
      <c r="AW22" s="126"/>
      <c r="AX22" s="126"/>
      <c r="AY22" s="126"/>
    </row>
    <row r="23" spans="1:51" ht="15" x14ac:dyDescent="0.25">
      <c r="A23" s="189">
        <f>YampaRiverInflow.TotalOutflow!A23</f>
        <v>45536</v>
      </c>
      <c r="B23" s="302"/>
      <c r="C23" s="97">
        <v>37.994</v>
      </c>
      <c r="D23" s="301">
        <v>30.113</v>
      </c>
      <c r="E23" s="121">
        <v>38.334448000000002</v>
      </c>
      <c r="F23" s="121">
        <v>-11.254766</v>
      </c>
      <c r="G23" s="121">
        <v>-1.109622000000003</v>
      </c>
      <c r="H23" s="121">
        <v>14.515779999999999</v>
      </c>
      <c r="I23" s="121">
        <v>21.008659999999999</v>
      </c>
      <c r="J23" s="121">
        <v>59.246279999999999</v>
      </c>
      <c r="K23" s="121">
        <v>36.099170000000001</v>
      </c>
      <c r="L23" s="121">
        <v>49.190080000000002</v>
      </c>
      <c r="M23" s="121">
        <v>39.133879999999998</v>
      </c>
      <c r="N23" s="121">
        <v>48.456199999999995</v>
      </c>
      <c r="O23" s="121">
        <v>103.95372</v>
      </c>
      <c r="P23" s="121">
        <v>34.373550000000002</v>
      </c>
      <c r="Q23" s="121">
        <v>57.381819999999998</v>
      </c>
      <c r="R23" s="121">
        <v>38.360330000000005</v>
      </c>
      <c r="S23" s="121">
        <v>50.87603</v>
      </c>
      <c r="T23" s="121">
        <v>33.83802</v>
      </c>
      <c r="U23" s="121">
        <v>38.677690000000005</v>
      </c>
      <c r="V23" s="121">
        <v>28.363289999999999</v>
      </c>
      <c r="W23" s="121">
        <v>44.250949999999996</v>
      </c>
      <c r="X23" s="121">
        <v>41.255660000000006</v>
      </c>
      <c r="Y23" s="121">
        <v>47.999720000000003</v>
      </c>
      <c r="Z23" s="121">
        <v>78.703759999999988</v>
      </c>
      <c r="AA23" s="121">
        <v>38.875680000000003</v>
      </c>
      <c r="AB23" s="121">
        <v>32.726860000000002</v>
      </c>
      <c r="AC23" s="121">
        <v>30.744250000000001</v>
      </c>
      <c r="AD23" s="121">
        <v>24.1193600000001</v>
      </c>
      <c r="AE23" s="121">
        <v>44.628749999999897</v>
      </c>
      <c r="AF23" s="121">
        <v>21.9771800000001</v>
      </c>
      <c r="AG23" s="121">
        <v>24.040019999999899</v>
      </c>
      <c r="AH23" s="121">
        <v>19.180725999999996</v>
      </c>
      <c r="AI23" s="10"/>
      <c r="AJ23" s="10"/>
      <c r="AK23" s="10"/>
      <c r="AL23" s="10"/>
      <c r="AM23" s="10"/>
      <c r="AN23" s="126"/>
      <c r="AO23" s="126"/>
      <c r="AP23" s="126"/>
      <c r="AQ23" s="126"/>
      <c r="AR23" s="126"/>
      <c r="AS23" s="126"/>
      <c r="AT23" s="126"/>
      <c r="AU23" s="126"/>
      <c r="AV23" s="126"/>
      <c r="AW23" s="126"/>
      <c r="AX23" s="126"/>
      <c r="AY23" s="126"/>
    </row>
    <row r="24" spans="1:51" ht="15" x14ac:dyDescent="0.25">
      <c r="A24" s="189">
        <f>YampaRiverInflow.TotalOutflow!A24</f>
        <v>45566</v>
      </c>
      <c r="B24" s="302"/>
      <c r="C24" s="97">
        <v>36.200000000000003</v>
      </c>
      <c r="D24" s="301">
        <v>36.200000000000003</v>
      </c>
      <c r="E24" s="121">
        <v>13.166246000000003</v>
      </c>
      <c r="F24" s="121">
        <v>20.811032000000001</v>
      </c>
      <c r="G24" s="121">
        <v>15.392737999999998</v>
      </c>
      <c r="H24" s="121">
        <v>31.104225999999993</v>
      </c>
      <c r="I24" s="121">
        <v>32.409004000000003</v>
      </c>
      <c r="J24" s="121">
        <v>36.495870000000004</v>
      </c>
      <c r="K24" s="121">
        <v>22.413220000000003</v>
      </c>
      <c r="L24" s="121">
        <v>37.884300000000003</v>
      </c>
      <c r="M24" s="121">
        <v>47.385120000000001</v>
      </c>
      <c r="N24" s="121">
        <v>23.34545</v>
      </c>
      <c r="O24" s="121">
        <v>20.647929999999999</v>
      </c>
      <c r="P24" s="121">
        <v>30.664459999999998</v>
      </c>
      <c r="Q24" s="121">
        <v>41.077690000000004</v>
      </c>
      <c r="R24" s="121">
        <v>31.060849999999999</v>
      </c>
      <c r="S24" s="121">
        <v>69.758679999999998</v>
      </c>
      <c r="T24" s="121">
        <v>20.94511</v>
      </c>
      <c r="U24" s="121">
        <v>34.908660000000005</v>
      </c>
      <c r="V24" s="121">
        <v>24.793029999999998</v>
      </c>
      <c r="W24" s="121">
        <v>40.680699999999995</v>
      </c>
      <c r="X24" s="121">
        <v>34.511849999999995</v>
      </c>
      <c r="Y24" s="121">
        <v>29.513770000000001</v>
      </c>
      <c r="Z24" s="121">
        <v>19.080719999999999</v>
      </c>
      <c r="AA24" s="121">
        <v>42.445929999999997</v>
      </c>
      <c r="AB24" s="121">
        <v>56.012860000000003</v>
      </c>
      <c r="AC24" s="121">
        <v>29.236789999999999</v>
      </c>
      <c r="AD24" s="121">
        <v>25.884679999999999</v>
      </c>
      <c r="AE24" s="121">
        <v>63.214149999999897</v>
      </c>
      <c r="AF24" s="121">
        <v>23.663159999999799</v>
      </c>
      <c r="AG24" s="121">
        <v>24.972269999999799</v>
      </c>
      <c r="AH24" s="121">
        <v>26.040343999999997</v>
      </c>
      <c r="AI24" s="10"/>
      <c r="AJ24" s="10"/>
      <c r="AK24" s="10"/>
      <c r="AL24" s="10"/>
      <c r="AM24" s="10"/>
      <c r="AN24" s="126"/>
      <c r="AO24" s="126"/>
      <c r="AP24" s="126"/>
      <c r="AQ24" s="126"/>
      <c r="AR24" s="126"/>
      <c r="AS24" s="126"/>
      <c r="AT24" s="126"/>
      <c r="AU24" s="126"/>
      <c r="AV24" s="126"/>
      <c r="AW24" s="126"/>
      <c r="AX24" s="126"/>
      <c r="AY24" s="126"/>
    </row>
    <row r="25" spans="1:51" ht="15" x14ac:dyDescent="0.25">
      <c r="A25" s="189">
        <f>YampaRiverInflow.TotalOutflow!A25</f>
        <v>45597</v>
      </c>
      <c r="B25" s="302"/>
      <c r="C25" s="97">
        <v>24.817</v>
      </c>
      <c r="D25" s="301">
        <v>24.817</v>
      </c>
      <c r="E25" s="121">
        <v>8.8944699999999983</v>
      </c>
      <c r="F25" s="121">
        <v>1.1222839999999996</v>
      </c>
      <c r="G25" s="121">
        <v>9.8448719999999987</v>
      </c>
      <c r="H25" s="121">
        <v>28.013811999999998</v>
      </c>
      <c r="I25" s="121">
        <v>15.793877999999999</v>
      </c>
      <c r="J25" s="121">
        <v>24.595040000000001</v>
      </c>
      <c r="K25" s="121">
        <v>18.446279999999998</v>
      </c>
      <c r="L25" s="121">
        <v>36.495870000000004</v>
      </c>
      <c r="M25" s="121">
        <v>27.966939999999997</v>
      </c>
      <c r="N25" s="121">
        <v>25.487599999999997</v>
      </c>
      <c r="O25" s="121">
        <v>23.10744</v>
      </c>
      <c r="P25" s="121">
        <v>22.472729999999999</v>
      </c>
      <c r="Q25" s="121">
        <v>35.166530000000002</v>
      </c>
      <c r="R25" s="121">
        <v>20.925319999999999</v>
      </c>
      <c r="S25" s="121">
        <v>16.066120000000002</v>
      </c>
      <c r="T25" s="121">
        <v>25.54711</v>
      </c>
      <c r="U25" s="121">
        <v>41.950060000000001</v>
      </c>
      <c r="V25" s="121">
        <v>23.00787</v>
      </c>
      <c r="W25" s="121">
        <v>14.39954</v>
      </c>
      <c r="X25" s="121">
        <v>23.602700000000002</v>
      </c>
      <c r="Y25" s="121">
        <v>28.581400000000002</v>
      </c>
      <c r="Z25" s="121">
        <v>27.807869999999998</v>
      </c>
      <c r="AA25" s="121">
        <v>24.69378</v>
      </c>
      <c r="AB25" s="121">
        <v>22.293890000000001</v>
      </c>
      <c r="AC25" s="121">
        <v>27.888010000000101</v>
      </c>
      <c r="AD25" s="121">
        <v>24.873090000000097</v>
      </c>
      <c r="AE25" s="121">
        <v>23.24662</v>
      </c>
      <c r="AF25" s="121">
        <v>25.646650000000101</v>
      </c>
      <c r="AG25" s="121">
        <v>24.793749999999999</v>
      </c>
      <c r="AH25" s="121">
        <v>17.507805999999995</v>
      </c>
      <c r="AI25" s="10"/>
      <c r="AJ25" s="10"/>
      <c r="AK25" s="10"/>
      <c r="AL25" s="10"/>
      <c r="AM25" s="10"/>
      <c r="AN25" s="126"/>
      <c r="AO25" s="126"/>
      <c r="AP25" s="126"/>
      <c r="AQ25" s="126"/>
      <c r="AR25" s="126"/>
      <c r="AS25" s="126"/>
      <c r="AT25" s="126"/>
      <c r="AU25" s="126"/>
      <c r="AV25" s="126"/>
      <c r="AW25" s="126"/>
      <c r="AX25" s="126"/>
      <c r="AY25" s="126"/>
    </row>
    <row r="26" spans="1:51" ht="15" x14ac:dyDescent="0.25">
      <c r="A26" s="189">
        <f>YampaRiverInflow.TotalOutflow!A26</f>
        <v>45627</v>
      </c>
      <c r="B26" s="302"/>
      <c r="C26" s="97">
        <v>25.222000000000001</v>
      </c>
      <c r="D26" s="301">
        <v>25.222000000000001</v>
      </c>
      <c r="E26" s="121">
        <v>2.3967059999999982</v>
      </c>
      <c r="F26" s="121">
        <v>-6.7709719999999995</v>
      </c>
      <c r="G26" s="121">
        <v>0.60159199999999691</v>
      </c>
      <c r="H26" s="121">
        <v>44.223798000000002</v>
      </c>
      <c r="I26" s="121">
        <v>1.110544</v>
      </c>
      <c r="J26" s="121">
        <v>15.07438</v>
      </c>
      <c r="K26" s="121">
        <v>12.69421</v>
      </c>
      <c r="L26" s="121">
        <v>35.305790000000002</v>
      </c>
      <c r="M26" s="121">
        <v>29.355370000000001</v>
      </c>
      <c r="N26" s="121">
        <v>13.4876</v>
      </c>
      <c r="O26" s="121">
        <v>18.723970000000001</v>
      </c>
      <c r="P26" s="121">
        <v>15.471069999999999</v>
      </c>
      <c r="Q26" s="121">
        <v>19.100490000000001</v>
      </c>
      <c r="R26" s="121">
        <v>3.9664899999999998</v>
      </c>
      <c r="S26" s="121">
        <v>23.801650000000002</v>
      </c>
      <c r="T26" s="121">
        <v>57.520660000000007</v>
      </c>
      <c r="U26" s="121">
        <v>23.99954</v>
      </c>
      <c r="V26" s="121">
        <v>19.4375</v>
      </c>
      <c r="W26" s="121">
        <v>33.916870000000003</v>
      </c>
      <c r="X26" s="121">
        <v>31.734860000000001</v>
      </c>
      <c r="Y26" s="121">
        <v>22.7103</v>
      </c>
      <c r="Z26" s="121">
        <v>25.368259999999999</v>
      </c>
      <c r="AA26" s="121">
        <v>31.6557</v>
      </c>
      <c r="AB26" s="121">
        <v>22.412740000000003</v>
      </c>
      <c r="AC26" s="121">
        <v>36.377389999999899</v>
      </c>
      <c r="AD26" s="121">
        <v>25.983849999999997</v>
      </c>
      <c r="AE26" s="121">
        <v>23.544150000000002</v>
      </c>
      <c r="AF26" s="121">
        <v>39.471650000000103</v>
      </c>
      <c r="AG26" s="121">
        <v>24.5160599999999</v>
      </c>
      <c r="AH26" s="121">
        <v>8.4644880000000011</v>
      </c>
      <c r="AI26" s="10"/>
      <c r="AJ26" s="10"/>
      <c r="AK26" s="10"/>
      <c r="AL26" s="10"/>
      <c r="AM26" s="10"/>
      <c r="AN26" s="126"/>
      <c r="AO26" s="126"/>
      <c r="AP26" s="126"/>
      <c r="AQ26" s="126"/>
      <c r="AR26" s="126"/>
      <c r="AS26" s="126"/>
      <c r="AT26" s="126"/>
      <c r="AU26" s="126"/>
      <c r="AV26" s="126"/>
      <c r="AW26" s="126"/>
      <c r="AX26" s="126"/>
      <c r="AY26" s="126"/>
    </row>
    <row r="27" spans="1:51" ht="15" x14ac:dyDescent="0.25">
      <c r="A27" s="189">
        <f>YampaRiverInflow.TotalOutflow!A27</f>
        <v>45658</v>
      </c>
      <c r="B27" s="302"/>
      <c r="C27" s="97">
        <v>49.063000000000002</v>
      </c>
      <c r="D27" s="301">
        <v>32.688000000000002</v>
      </c>
      <c r="E27" s="121">
        <v>188.36769600000002</v>
      </c>
      <c r="F27" s="121">
        <v>-19.261465999999999</v>
      </c>
      <c r="G27" s="121">
        <v>-11.55139</v>
      </c>
      <c r="H27" s="121">
        <v>25.526097999999998</v>
      </c>
      <c r="I27" s="121">
        <v>1.3745679999999993</v>
      </c>
      <c r="J27" s="121">
        <v>21.421490000000002</v>
      </c>
      <c r="K27" s="121">
        <v>24.198349999999998</v>
      </c>
      <c r="L27" s="121">
        <v>42.049589999999995</v>
      </c>
      <c r="M27" s="121">
        <v>21.61983</v>
      </c>
      <c r="N27" s="121">
        <v>18.446279999999998</v>
      </c>
      <c r="O27" s="121">
        <v>23.206610000000001</v>
      </c>
      <c r="P27" s="121">
        <v>20.033060000000003</v>
      </c>
      <c r="Q27" s="121">
        <v>101.09752</v>
      </c>
      <c r="R27" s="121">
        <v>22.61157</v>
      </c>
      <c r="S27" s="121">
        <v>23.206610000000001</v>
      </c>
      <c r="T27" s="121">
        <v>42.247930000000004</v>
      </c>
      <c r="U27" s="121">
        <v>34.11524</v>
      </c>
      <c r="V27" s="121">
        <v>41.255679999999998</v>
      </c>
      <c r="W27" s="121">
        <v>24.792830000000002</v>
      </c>
      <c r="X27" s="121">
        <v>40.065640000000002</v>
      </c>
      <c r="Y27" s="121">
        <v>37.883839999999999</v>
      </c>
      <c r="Z27" s="121">
        <v>23.007810000000003</v>
      </c>
      <c r="AA27" s="121">
        <v>30.743310000000001</v>
      </c>
      <c r="AB27" s="121">
        <v>36.496400000000001</v>
      </c>
      <c r="AC27" s="121">
        <v>45.025449999999999</v>
      </c>
      <c r="AD27" s="121">
        <v>23.802</v>
      </c>
      <c r="AE27" s="121">
        <v>42.050199999999904</v>
      </c>
      <c r="AF27" s="121">
        <v>26.777249999999999</v>
      </c>
      <c r="AG27" s="121">
        <v>29.809785999999992</v>
      </c>
      <c r="AH27" s="121">
        <v>0.14888199999999779</v>
      </c>
      <c r="AI27" s="10"/>
      <c r="AJ27" s="10"/>
      <c r="AK27" s="10"/>
      <c r="AL27" s="10"/>
      <c r="AM27" s="10"/>
      <c r="AN27" s="126"/>
      <c r="AO27" s="126"/>
      <c r="AP27" s="126"/>
      <c r="AQ27" s="126"/>
      <c r="AR27" s="126"/>
      <c r="AS27" s="126"/>
      <c r="AT27" s="126"/>
      <c r="AU27" s="126"/>
      <c r="AV27" s="126"/>
      <c r="AW27" s="126"/>
      <c r="AX27" s="126"/>
      <c r="AY27" s="126"/>
    </row>
    <row r="28" spans="1:51" ht="15" x14ac:dyDescent="0.25">
      <c r="A28" s="189">
        <f>YampaRiverInflow.TotalOutflow!A28</f>
        <v>45689</v>
      </c>
      <c r="B28" s="302"/>
      <c r="C28" s="97">
        <v>39.499000000000002</v>
      </c>
      <c r="D28" s="301">
        <v>42.802999999999997</v>
      </c>
      <c r="E28" s="121">
        <v>85.799055999999993</v>
      </c>
      <c r="F28" s="121">
        <v>-9.7793939999999999</v>
      </c>
      <c r="G28" s="121">
        <v>38.657699999999991</v>
      </c>
      <c r="H28" s="121">
        <v>12.339405999999999</v>
      </c>
      <c r="I28" s="121">
        <v>23.60331</v>
      </c>
      <c r="J28" s="121">
        <v>17.2562</v>
      </c>
      <c r="K28" s="121">
        <v>16.066120000000002</v>
      </c>
      <c r="L28" s="121">
        <v>48.99174</v>
      </c>
      <c r="M28" s="121">
        <v>36.297519999999999</v>
      </c>
      <c r="N28" s="121">
        <v>25.745450000000002</v>
      </c>
      <c r="O28" s="121">
        <v>24.39669</v>
      </c>
      <c r="P28" s="121">
        <v>35.66281</v>
      </c>
      <c r="Q28" s="121">
        <v>125.57355</v>
      </c>
      <c r="R28" s="121">
        <v>20.429749999999999</v>
      </c>
      <c r="S28" s="121">
        <v>29.355370000000001</v>
      </c>
      <c r="T28" s="121">
        <v>90.644630000000006</v>
      </c>
      <c r="U28" s="121">
        <v>38.478989999999996</v>
      </c>
      <c r="V28" s="121">
        <v>35.16657</v>
      </c>
      <c r="W28" s="121">
        <v>33.321769999999994</v>
      </c>
      <c r="X28" s="121">
        <v>18.842610000000001</v>
      </c>
      <c r="Y28" s="121">
        <v>38.875690000000006</v>
      </c>
      <c r="Z28" s="121">
        <v>32.449240000000003</v>
      </c>
      <c r="AA28" s="121">
        <v>39.450900000000004</v>
      </c>
      <c r="AB28" s="121">
        <v>41.375809999999994</v>
      </c>
      <c r="AC28" s="121">
        <v>62.678599999999996</v>
      </c>
      <c r="AD28" s="121">
        <v>22.2151999999999</v>
      </c>
      <c r="AE28" s="121">
        <v>72.001050000000006</v>
      </c>
      <c r="AF28" s="121">
        <v>37.884849999999894</v>
      </c>
      <c r="AG28" s="121">
        <v>19.033522000000001</v>
      </c>
      <c r="AH28" s="121">
        <v>7.0302340000000001</v>
      </c>
      <c r="AI28" s="10"/>
      <c r="AJ28" s="10"/>
      <c r="AK28" s="10"/>
      <c r="AL28" s="10"/>
      <c r="AM28" s="10"/>
      <c r="AN28" s="126"/>
      <c r="AO28" s="126"/>
      <c r="AP28" s="126"/>
      <c r="AQ28" s="126"/>
      <c r="AR28" s="126"/>
      <c r="AS28" s="126"/>
      <c r="AT28" s="126"/>
      <c r="AU28" s="126"/>
      <c r="AV28" s="126"/>
      <c r="AW28" s="126"/>
      <c r="AX28" s="126"/>
      <c r="AY28" s="126"/>
    </row>
    <row r="29" spans="1:51" ht="15" x14ac:dyDescent="0.25">
      <c r="A29" s="189">
        <f>YampaRiverInflow.TotalOutflow!A29</f>
        <v>45717</v>
      </c>
      <c r="B29" s="302"/>
      <c r="C29" s="97">
        <v>45.576000000000001</v>
      </c>
      <c r="D29" s="301">
        <v>62.506999999999998</v>
      </c>
      <c r="E29" s="121">
        <v>33.571293999999995</v>
      </c>
      <c r="F29" s="121">
        <v>18.785719999999998</v>
      </c>
      <c r="G29" s="121">
        <v>66.418819999999997</v>
      </c>
      <c r="H29" s="121">
        <v>7.6782579999999996</v>
      </c>
      <c r="I29" s="121">
        <v>63.272730000000003</v>
      </c>
      <c r="J29" s="121">
        <v>48.99174</v>
      </c>
      <c r="K29" s="121">
        <v>19.834709999999998</v>
      </c>
      <c r="L29" s="121">
        <v>54.009920000000001</v>
      </c>
      <c r="M29" s="121">
        <v>55.160330000000002</v>
      </c>
      <c r="N29" s="121">
        <v>23.22645</v>
      </c>
      <c r="O29" s="121">
        <v>42.842980000000004</v>
      </c>
      <c r="P29" s="121">
        <v>27.59008</v>
      </c>
      <c r="Q29" s="121">
        <v>69.104129999999998</v>
      </c>
      <c r="R29" s="121">
        <v>49.190080000000002</v>
      </c>
      <c r="S29" s="121">
        <v>44.628099999999996</v>
      </c>
      <c r="T29" s="121">
        <v>82.373550000000009</v>
      </c>
      <c r="U29" s="121">
        <v>74.04258999999999</v>
      </c>
      <c r="V29" s="121">
        <v>59.404600000000002</v>
      </c>
      <c r="W29" s="121">
        <v>42.445689999999999</v>
      </c>
      <c r="X29" s="121">
        <v>22.21454</v>
      </c>
      <c r="Y29" s="121">
        <v>58.769889999999997</v>
      </c>
      <c r="Z29" s="121">
        <v>31.517060000000001</v>
      </c>
      <c r="AA29" s="121">
        <v>41.176480000000005</v>
      </c>
      <c r="AB29" s="121">
        <v>36.615409999999905</v>
      </c>
      <c r="AC29" s="121">
        <v>63.888529999999896</v>
      </c>
      <c r="AD29" s="121">
        <v>26.578900000000001</v>
      </c>
      <c r="AE29" s="121">
        <v>124.9605</v>
      </c>
      <c r="AF29" s="121">
        <v>70.0175499999999</v>
      </c>
      <c r="AG29" s="121">
        <v>37.985829999999993</v>
      </c>
      <c r="AH29" s="121">
        <v>23.852601999999997</v>
      </c>
      <c r="AI29" s="10"/>
      <c r="AJ29" s="10"/>
      <c r="AK29" s="10"/>
      <c r="AL29" s="10"/>
      <c r="AM29" s="10"/>
      <c r="AN29" s="126"/>
      <c r="AO29" s="126"/>
      <c r="AP29" s="126"/>
      <c r="AQ29" s="126"/>
      <c r="AR29" s="126"/>
      <c r="AS29" s="126"/>
      <c r="AT29" s="126"/>
      <c r="AU29" s="126"/>
      <c r="AV29" s="126"/>
      <c r="AW29" s="126"/>
      <c r="AX29" s="126"/>
      <c r="AY29" s="126"/>
    </row>
    <row r="30" spans="1:51" ht="15" x14ac:dyDescent="0.25">
      <c r="A30" s="189">
        <f>YampaRiverInflow.TotalOutflow!A30</f>
        <v>45748</v>
      </c>
      <c r="B30" s="302"/>
      <c r="C30" s="97">
        <v>28.042999999999999</v>
      </c>
      <c r="D30" s="301">
        <v>34.738</v>
      </c>
      <c r="E30" s="121">
        <v>1.3631199999999954</v>
      </c>
      <c r="F30" s="121">
        <v>-2.5694920000000012</v>
      </c>
      <c r="G30" s="121">
        <v>-26.212883999999999</v>
      </c>
      <c r="H30" s="121">
        <v>3.6764540000000014</v>
      </c>
      <c r="I30" s="121">
        <v>29.157019999999999</v>
      </c>
      <c r="J30" s="121">
        <v>70.294210000000007</v>
      </c>
      <c r="K30" s="121">
        <v>23.60331</v>
      </c>
      <c r="L30" s="121">
        <v>16.8</v>
      </c>
      <c r="M30" s="121">
        <v>35.028100000000002</v>
      </c>
      <c r="N30" s="121">
        <v>13.62645</v>
      </c>
      <c r="O30" s="121">
        <v>32.747109999999999</v>
      </c>
      <c r="P30" s="121">
        <v>39.133879999999998</v>
      </c>
      <c r="Q30" s="121">
        <v>90.902479999999997</v>
      </c>
      <c r="R30" s="121">
        <v>33.758679999999998</v>
      </c>
      <c r="S30" s="121">
        <v>33.699169999999995</v>
      </c>
      <c r="T30" s="121">
        <v>29.79214</v>
      </c>
      <c r="U30" s="121">
        <v>43.080640000000002</v>
      </c>
      <c r="V30" s="121">
        <v>88.700450000000004</v>
      </c>
      <c r="W30" s="121">
        <v>43.635820000000002</v>
      </c>
      <c r="X30" s="121">
        <v>17.01784</v>
      </c>
      <c r="Y30" s="121">
        <v>26.498860000000001</v>
      </c>
      <c r="Z30" s="121">
        <v>22.988139999999998</v>
      </c>
      <c r="AA30" s="121">
        <v>25.348419999999997</v>
      </c>
      <c r="AB30" s="121">
        <v>31.934349999999899</v>
      </c>
      <c r="AC30" s="121">
        <v>40.2452100000001</v>
      </c>
      <c r="AD30" s="121">
        <v>24.198700000000002</v>
      </c>
      <c r="AE30" s="121">
        <v>43.240300000000097</v>
      </c>
      <c r="AF30" s="121">
        <v>39.828680000000105</v>
      </c>
      <c r="AG30" s="121">
        <v>41.938178000000001</v>
      </c>
      <c r="AH30" s="121">
        <v>40.074694000000001</v>
      </c>
      <c r="AI30" s="10"/>
      <c r="AJ30" s="10"/>
      <c r="AK30" s="10"/>
      <c r="AL30" s="10"/>
      <c r="AM30" s="10"/>
      <c r="AN30" s="126"/>
      <c r="AO30" s="126"/>
      <c r="AP30" s="126"/>
      <c r="AQ30" s="126"/>
      <c r="AR30" s="126"/>
      <c r="AS30" s="126"/>
      <c r="AT30" s="126"/>
      <c r="AU30" s="126"/>
      <c r="AV30" s="126"/>
      <c r="AW30" s="126"/>
      <c r="AX30" s="126"/>
      <c r="AY30" s="126"/>
    </row>
    <row r="31" spans="1:51" ht="15" x14ac:dyDescent="0.25">
      <c r="A31" s="189">
        <f>YampaRiverInflow.TotalOutflow!A31</f>
        <v>45778</v>
      </c>
      <c r="B31" s="302"/>
      <c r="C31" s="97">
        <v>15.475</v>
      </c>
      <c r="D31" s="301">
        <v>25.463999999999999</v>
      </c>
      <c r="E31" s="121">
        <v>0.19014400000000023</v>
      </c>
      <c r="F31" s="121">
        <v>-5.5054859999999994</v>
      </c>
      <c r="G31" s="121">
        <v>-26.211384000000006</v>
      </c>
      <c r="H31" s="121">
        <v>7.738929999999999</v>
      </c>
      <c r="I31" s="121">
        <v>15.471069999999999</v>
      </c>
      <c r="J31" s="121">
        <v>41.137190000000004</v>
      </c>
      <c r="K31" s="121">
        <v>13.289260000000001</v>
      </c>
      <c r="L31" s="121">
        <v>27.570250000000001</v>
      </c>
      <c r="M31" s="121">
        <v>34.690910000000002</v>
      </c>
      <c r="N31" s="121">
        <v>21.163640000000001</v>
      </c>
      <c r="O31" s="121">
        <v>23.543800000000001</v>
      </c>
      <c r="P31" s="121">
        <v>34.333880000000001</v>
      </c>
      <c r="Q31" s="121">
        <v>67.140500000000003</v>
      </c>
      <c r="R31" s="121">
        <v>34.274380000000001</v>
      </c>
      <c r="S31" s="121">
        <v>36.813220000000001</v>
      </c>
      <c r="T31" s="121">
        <v>20.429749999999999</v>
      </c>
      <c r="U31" s="121">
        <v>51.173209999999997</v>
      </c>
      <c r="V31" s="121">
        <v>36.138489999999997</v>
      </c>
      <c r="W31" s="121">
        <v>21.024139999999999</v>
      </c>
      <c r="X31" s="121">
        <v>18.545120000000001</v>
      </c>
      <c r="Y31" s="121">
        <v>27.252549999999999</v>
      </c>
      <c r="Z31" s="121">
        <v>27.252610000000001</v>
      </c>
      <c r="AA31" s="121">
        <v>28.958279999999998</v>
      </c>
      <c r="AB31" s="121">
        <v>32.1327</v>
      </c>
      <c r="AC31" s="121">
        <v>29.573979999999999</v>
      </c>
      <c r="AD31" s="121">
        <v>26.281370000000102</v>
      </c>
      <c r="AE31" s="121">
        <v>27.570650000000001</v>
      </c>
      <c r="AF31" s="121">
        <v>23.583810000000099</v>
      </c>
      <c r="AG31" s="121">
        <v>24.659790000000001</v>
      </c>
      <c r="AH31" s="121">
        <v>21.803582000000002</v>
      </c>
      <c r="AI31" s="10"/>
      <c r="AJ31" s="10"/>
      <c r="AK31" s="10"/>
      <c r="AL31" s="10"/>
      <c r="AM31" s="10"/>
      <c r="AN31" s="126"/>
      <c r="AO31" s="126"/>
      <c r="AP31" s="126"/>
      <c r="AQ31" s="126"/>
      <c r="AR31" s="126"/>
      <c r="AS31" s="126"/>
      <c r="AT31" s="126"/>
      <c r="AU31" s="126"/>
      <c r="AV31" s="126"/>
      <c r="AW31" s="126"/>
      <c r="AX31" s="126"/>
      <c r="AY31" s="126"/>
    </row>
    <row r="32" spans="1:51" ht="15" x14ac:dyDescent="0.25">
      <c r="A32" s="189">
        <f>YampaRiverInflow.TotalOutflow!A32</f>
        <v>45809</v>
      </c>
      <c r="B32" s="302"/>
      <c r="C32" s="97">
        <v>13.286</v>
      </c>
      <c r="D32" s="301">
        <v>25.035</v>
      </c>
      <c r="E32" s="121">
        <v>12.473674000000001</v>
      </c>
      <c r="F32" s="121">
        <v>1.061094</v>
      </c>
      <c r="G32" s="121">
        <v>22.368065999999995</v>
      </c>
      <c r="H32" s="121">
        <v>-1.3633040000000001</v>
      </c>
      <c r="I32" s="121">
        <v>31.73554</v>
      </c>
      <c r="J32" s="121">
        <v>15.272729999999999</v>
      </c>
      <c r="K32" s="121">
        <v>13.68595</v>
      </c>
      <c r="L32" s="121">
        <v>32.07273</v>
      </c>
      <c r="M32" s="121">
        <v>48.238019999999999</v>
      </c>
      <c r="N32" s="121">
        <v>6.5057900000000002</v>
      </c>
      <c r="O32" s="121">
        <v>14.280989999999999</v>
      </c>
      <c r="P32" s="121">
        <v>20.826450000000001</v>
      </c>
      <c r="Q32" s="121">
        <v>11.9405</v>
      </c>
      <c r="R32" s="121">
        <v>14.67769</v>
      </c>
      <c r="S32" s="121">
        <v>31.73554</v>
      </c>
      <c r="T32" s="121">
        <v>13.4876</v>
      </c>
      <c r="U32" s="121">
        <v>35.543419999999998</v>
      </c>
      <c r="V32" s="121">
        <v>23.741799999999998</v>
      </c>
      <c r="W32" s="121">
        <v>24.39593</v>
      </c>
      <c r="X32" s="121">
        <v>22.730180000000001</v>
      </c>
      <c r="Y32" s="121">
        <v>25.189630000000001</v>
      </c>
      <c r="Z32" s="121">
        <v>26.0823</v>
      </c>
      <c r="AA32" s="121">
        <v>25.58633</v>
      </c>
      <c r="AB32" s="121">
        <v>28.562399999999901</v>
      </c>
      <c r="AC32" s="121">
        <v>24.3970500000001</v>
      </c>
      <c r="AD32" s="121">
        <v>26.578900000000001</v>
      </c>
      <c r="AE32" s="121">
        <v>24.000349999999901</v>
      </c>
      <c r="AF32" s="121">
        <v>22.730910000000101</v>
      </c>
      <c r="AG32" s="121">
        <v>3.4259199999999983</v>
      </c>
      <c r="AH32" s="121">
        <v>8.1729199999999995</v>
      </c>
      <c r="AI32" s="10"/>
      <c r="AJ32" s="10"/>
      <c r="AK32" s="10"/>
      <c r="AL32" s="10"/>
      <c r="AM32" s="10"/>
      <c r="AN32" s="126"/>
      <c r="AO32" s="126"/>
      <c r="AP32" s="126"/>
      <c r="AQ32" s="126"/>
      <c r="AR32" s="126"/>
      <c r="AS32" s="126"/>
      <c r="AT32" s="126"/>
      <c r="AU32" s="126"/>
      <c r="AV32" s="126"/>
      <c r="AW32" s="126"/>
      <c r="AX32" s="126"/>
      <c r="AY32" s="126"/>
    </row>
    <row r="33" spans="1:51" ht="15" x14ac:dyDescent="0.25">
      <c r="A33" s="189">
        <f>YampaRiverInflow.TotalOutflow!A33</f>
        <v>45839</v>
      </c>
      <c r="B33" s="302"/>
      <c r="C33" s="97">
        <v>15.164999999999999</v>
      </c>
      <c r="D33" s="301">
        <v>38.954999999999998</v>
      </c>
      <c r="E33" s="121">
        <v>-5.4029160000000003</v>
      </c>
      <c r="F33" s="121">
        <v>-9.1989860000000014</v>
      </c>
      <c r="G33" s="121">
        <v>30.872809999999998</v>
      </c>
      <c r="H33" s="121">
        <v>7.8308159999999951</v>
      </c>
      <c r="I33" s="121">
        <v>31.933880000000002</v>
      </c>
      <c r="J33" s="121">
        <v>33.12397</v>
      </c>
      <c r="K33" s="121">
        <v>30.347110000000001</v>
      </c>
      <c r="L33" s="121">
        <v>21.12397</v>
      </c>
      <c r="M33" s="121">
        <v>19.953720000000001</v>
      </c>
      <c r="N33" s="121">
        <v>10.1157</v>
      </c>
      <c r="O33" s="121">
        <v>17.2562</v>
      </c>
      <c r="P33" s="121">
        <v>39.272730000000003</v>
      </c>
      <c r="Q33" s="121">
        <v>21.024789999999999</v>
      </c>
      <c r="R33" s="121">
        <v>21.223140000000001</v>
      </c>
      <c r="S33" s="121">
        <v>45.421489999999999</v>
      </c>
      <c r="T33" s="121">
        <v>28.760330000000003</v>
      </c>
      <c r="U33" s="121">
        <v>28.164830000000002</v>
      </c>
      <c r="V33" s="121">
        <v>29.156560000000002</v>
      </c>
      <c r="W33" s="121">
        <v>31.536360000000002</v>
      </c>
      <c r="X33" s="121">
        <v>26.379669999999997</v>
      </c>
      <c r="Y33" s="121">
        <v>61.685449999999996</v>
      </c>
      <c r="Z33" s="121">
        <v>29.156569999999999</v>
      </c>
      <c r="AA33" s="121">
        <v>33.520060000000001</v>
      </c>
      <c r="AB33" s="121">
        <v>26.182200000000002</v>
      </c>
      <c r="AC33" s="121">
        <v>32.1327</v>
      </c>
      <c r="AD33" s="121">
        <v>49.587499999999999</v>
      </c>
      <c r="AE33" s="121">
        <v>22.016849999999998</v>
      </c>
      <c r="AF33" s="121">
        <v>23.603650000000101</v>
      </c>
      <c r="AG33" s="121">
        <v>-0.52760200000000035</v>
      </c>
      <c r="AH33" s="121">
        <v>14.445949999999996</v>
      </c>
      <c r="AI33" s="10"/>
      <c r="AJ33" s="10"/>
      <c r="AK33" s="10"/>
      <c r="AL33" s="10"/>
      <c r="AM33" s="10"/>
      <c r="AN33" s="126"/>
      <c r="AO33" s="126"/>
      <c r="AP33" s="126"/>
      <c r="AQ33" s="126"/>
      <c r="AR33" s="126"/>
      <c r="AS33" s="126"/>
      <c r="AT33" s="126"/>
      <c r="AU33" s="126"/>
      <c r="AV33" s="126"/>
      <c r="AW33" s="126"/>
      <c r="AX33" s="126"/>
      <c r="AY33" s="126"/>
    </row>
    <row r="34" spans="1:51" ht="15" x14ac:dyDescent="0.25">
      <c r="A34" s="189">
        <f>YampaRiverInflow.TotalOutflow!A34</f>
        <v>45870</v>
      </c>
      <c r="B34" s="302"/>
      <c r="C34" s="97">
        <v>38.994999999999997</v>
      </c>
      <c r="D34" s="301">
        <v>39.273000000000003</v>
      </c>
      <c r="E34" s="121">
        <v>-27.475497999999998</v>
      </c>
      <c r="F34" s="121">
        <v>-21.766008000000003</v>
      </c>
      <c r="G34" s="121">
        <v>29.917686</v>
      </c>
      <c r="H34" s="121">
        <v>25.019824</v>
      </c>
      <c r="I34" s="121">
        <v>50.280989999999996</v>
      </c>
      <c r="J34" s="121">
        <v>20.826450000000001</v>
      </c>
      <c r="K34" s="121">
        <v>44.033059999999999</v>
      </c>
      <c r="L34" s="121">
        <v>23.404959999999999</v>
      </c>
      <c r="M34" s="121">
        <v>52.066120000000005</v>
      </c>
      <c r="N34" s="121">
        <v>17.851240000000001</v>
      </c>
      <c r="O34" s="121">
        <v>42.049589999999995</v>
      </c>
      <c r="P34" s="121">
        <v>50.578510000000001</v>
      </c>
      <c r="Q34" s="121">
        <v>28.36364</v>
      </c>
      <c r="R34" s="121">
        <v>66.446280000000002</v>
      </c>
      <c r="S34" s="121">
        <v>91.636359999999996</v>
      </c>
      <c r="T34" s="121">
        <v>39.272730000000003</v>
      </c>
      <c r="U34" s="121">
        <v>23.60284</v>
      </c>
      <c r="V34" s="121">
        <v>91.04083</v>
      </c>
      <c r="W34" s="121">
        <v>36.693379999999998</v>
      </c>
      <c r="X34" s="121">
        <v>68.607789999999994</v>
      </c>
      <c r="Y34" s="121">
        <v>66.842500000000001</v>
      </c>
      <c r="Z34" s="121">
        <v>41.057389999999998</v>
      </c>
      <c r="AA34" s="121">
        <v>44.429290000000002</v>
      </c>
      <c r="AB34" s="121">
        <v>41.851849999999999</v>
      </c>
      <c r="AC34" s="121">
        <v>40.265050000000002</v>
      </c>
      <c r="AD34" s="121">
        <v>38.876599999999996</v>
      </c>
      <c r="AE34" s="121">
        <v>29.55415</v>
      </c>
      <c r="AF34" s="121">
        <v>23.603649999999899</v>
      </c>
      <c r="AG34" s="121">
        <v>15.498979999999996</v>
      </c>
      <c r="AH34" s="121">
        <v>39.663323999999996</v>
      </c>
      <c r="AI34" s="10"/>
      <c r="AJ34" s="10"/>
      <c r="AK34" s="10"/>
      <c r="AL34" s="10"/>
      <c r="AM34" s="10"/>
      <c r="AN34" s="126"/>
      <c r="AO34" s="126"/>
      <c r="AP34" s="126"/>
      <c r="AQ34" s="126"/>
      <c r="AR34" s="126"/>
      <c r="AS34" s="126"/>
      <c r="AT34" s="126"/>
      <c r="AU34" s="126"/>
      <c r="AV34" s="126"/>
      <c r="AW34" s="126"/>
      <c r="AX34" s="126"/>
      <c r="AY34" s="126"/>
    </row>
    <row r="35" spans="1:51" ht="15" x14ac:dyDescent="0.25">
      <c r="A35" s="189">
        <f>YampaRiverInflow.TotalOutflow!A35</f>
        <v>45901</v>
      </c>
      <c r="B35" s="302"/>
      <c r="C35" s="97">
        <v>37.994</v>
      </c>
      <c r="D35" s="301">
        <v>30.113</v>
      </c>
      <c r="E35" s="121">
        <v>-11.254766</v>
      </c>
      <c r="F35" s="121">
        <v>-1.109622000000003</v>
      </c>
      <c r="G35" s="121">
        <v>14.515779999999999</v>
      </c>
      <c r="H35" s="121">
        <v>21.008659999999999</v>
      </c>
      <c r="I35" s="121">
        <v>59.246279999999999</v>
      </c>
      <c r="J35" s="121">
        <v>36.099170000000001</v>
      </c>
      <c r="K35" s="121">
        <v>49.190080000000002</v>
      </c>
      <c r="L35" s="121">
        <v>39.133879999999998</v>
      </c>
      <c r="M35" s="121">
        <v>48.456199999999995</v>
      </c>
      <c r="N35" s="121">
        <v>103.95372</v>
      </c>
      <c r="O35" s="121">
        <v>34.373550000000002</v>
      </c>
      <c r="P35" s="121">
        <v>57.381819999999998</v>
      </c>
      <c r="Q35" s="121">
        <v>38.360330000000005</v>
      </c>
      <c r="R35" s="121">
        <v>50.87603</v>
      </c>
      <c r="S35" s="121">
        <v>33.83802</v>
      </c>
      <c r="T35" s="121">
        <v>38.677690000000005</v>
      </c>
      <c r="U35" s="121">
        <v>28.363289999999999</v>
      </c>
      <c r="V35" s="121">
        <v>44.250949999999996</v>
      </c>
      <c r="W35" s="121">
        <v>41.255660000000006</v>
      </c>
      <c r="X35" s="121">
        <v>47.999720000000003</v>
      </c>
      <c r="Y35" s="121">
        <v>78.703759999999988</v>
      </c>
      <c r="Z35" s="121">
        <v>38.875680000000003</v>
      </c>
      <c r="AA35" s="121">
        <v>32.726860000000002</v>
      </c>
      <c r="AB35" s="121">
        <v>30.744250000000001</v>
      </c>
      <c r="AC35" s="121">
        <v>24.1193600000001</v>
      </c>
      <c r="AD35" s="121">
        <v>44.628749999999897</v>
      </c>
      <c r="AE35" s="121">
        <v>21.9771800000001</v>
      </c>
      <c r="AF35" s="121">
        <v>24.040019999999899</v>
      </c>
      <c r="AG35" s="121">
        <v>19.180725999999996</v>
      </c>
      <c r="AH35" s="121">
        <v>38.334448000000002</v>
      </c>
      <c r="AI35" s="10"/>
      <c r="AJ35" s="10"/>
      <c r="AK35" s="10"/>
      <c r="AL35" s="10"/>
      <c r="AM35" s="10"/>
      <c r="AN35" s="126"/>
      <c r="AO35" s="126"/>
      <c r="AP35" s="126"/>
      <c r="AQ35" s="126"/>
      <c r="AR35" s="126"/>
      <c r="AS35" s="126"/>
      <c r="AT35" s="126"/>
      <c r="AU35" s="126"/>
      <c r="AV35" s="126"/>
      <c r="AW35" s="126"/>
      <c r="AX35" s="126"/>
      <c r="AY35" s="126"/>
    </row>
    <row r="36" spans="1:51" ht="15" x14ac:dyDescent="0.25">
      <c r="A36" s="189">
        <f>YampaRiverInflow.TotalOutflow!A36</f>
        <v>45931</v>
      </c>
      <c r="B36" s="302"/>
      <c r="C36" s="97">
        <v>36.200000000000003</v>
      </c>
      <c r="D36" s="301">
        <v>36.200000000000003</v>
      </c>
      <c r="E36" s="121">
        <v>20.811032000000001</v>
      </c>
      <c r="F36" s="121">
        <v>15.392737999999998</v>
      </c>
      <c r="G36" s="121">
        <v>31.104225999999993</v>
      </c>
      <c r="H36" s="121">
        <v>32.409004000000003</v>
      </c>
      <c r="I36" s="121">
        <v>36.495870000000004</v>
      </c>
      <c r="J36" s="121">
        <v>22.413220000000003</v>
      </c>
      <c r="K36" s="121">
        <v>37.884300000000003</v>
      </c>
      <c r="L36" s="121">
        <v>47.385120000000001</v>
      </c>
      <c r="M36" s="121">
        <v>23.34545</v>
      </c>
      <c r="N36" s="121">
        <v>20.647929999999999</v>
      </c>
      <c r="O36" s="121">
        <v>30.664459999999998</v>
      </c>
      <c r="P36" s="121">
        <v>41.077690000000004</v>
      </c>
      <c r="Q36" s="121">
        <v>31.060849999999999</v>
      </c>
      <c r="R36" s="121">
        <v>69.758679999999998</v>
      </c>
      <c r="S36" s="121">
        <v>20.94511</v>
      </c>
      <c r="T36" s="121">
        <v>34.908660000000005</v>
      </c>
      <c r="U36" s="121">
        <v>24.793029999999998</v>
      </c>
      <c r="V36" s="121">
        <v>40.680699999999995</v>
      </c>
      <c r="W36" s="121">
        <v>34.511849999999995</v>
      </c>
      <c r="X36" s="121">
        <v>29.513770000000001</v>
      </c>
      <c r="Y36" s="121">
        <v>19.080719999999999</v>
      </c>
      <c r="Z36" s="121">
        <v>42.445929999999997</v>
      </c>
      <c r="AA36" s="121">
        <v>56.012860000000003</v>
      </c>
      <c r="AB36" s="121">
        <v>29.236789999999999</v>
      </c>
      <c r="AC36" s="121">
        <v>25.884679999999999</v>
      </c>
      <c r="AD36" s="121">
        <v>63.214149999999897</v>
      </c>
      <c r="AE36" s="121">
        <v>23.663159999999799</v>
      </c>
      <c r="AF36" s="121">
        <v>24.972269999999799</v>
      </c>
      <c r="AG36" s="121">
        <v>26.040343999999997</v>
      </c>
      <c r="AH36" s="121">
        <v>13.166246000000003</v>
      </c>
      <c r="AI36" s="10"/>
      <c r="AJ36" s="10"/>
      <c r="AK36" s="10"/>
      <c r="AL36" s="10"/>
      <c r="AM36" s="10"/>
      <c r="AN36" s="126"/>
      <c r="AO36" s="126"/>
      <c r="AP36" s="126"/>
      <c r="AQ36" s="126"/>
      <c r="AR36" s="126"/>
      <c r="AS36" s="126"/>
      <c r="AT36" s="126"/>
      <c r="AU36" s="126"/>
      <c r="AV36" s="126"/>
      <c r="AW36" s="126"/>
      <c r="AX36" s="126"/>
      <c r="AY36" s="126"/>
    </row>
    <row r="37" spans="1:51" ht="15" x14ac:dyDescent="0.25">
      <c r="A37" s="189">
        <f>YampaRiverInflow.TotalOutflow!A37</f>
        <v>45962</v>
      </c>
      <c r="B37" s="302"/>
      <c r="C37" s="97">
        <v>24.817</v>
      </c>
      <c r="D37" s="301">
        <v>24.817</v>
      </c>
      <c r="E37" s="121">
        <v>1.1222839999999996</v>
      </c>
      <c r="F37" s="121">
        <v>9.8448719999999987</v>
      </c>
      <c r="G37" s="121">
        <v>28.013811999999998</v>
      </c>
      <c r="H37" s="121">
        <v>15.793877999999999</v>
      </c>
      <c r="I37" s="121">
        <v>24.595040000000001</v>
      </c>
      <c r="J37" s="121">
        <v>18.446279999999998</v>
      </c>
      <c r="K37" s="121">
        <v>36.495870000000004</v>
      </c>
      <c r="L37" s="121">
        <v>27.966939999999997</v>
      </c>
      <c r="M37" s="121">
        <v>25.487599999999997</v>
      </c>
      <c r="N37" s="121">
        <v>23.10744</v>
      </c>
      <c r="O37" s="121">
        <v>22.472729999999999</v>
      </c>
      <c r="P37" s="121">
        <v>35.166530000000002</v>
      </c>
      <c r="Q37" s="121">
        <v>20.925319999999999</v>
      </c>
      <c r="R37" s="121">
        <v>16.066120000000002</v>
      </c>
      <c r="S37" s="121">
        <v>25.54711</v>
      </c>
      <c r="T37" s="121">
        <v>41.950060000000001</v>
      </c>
      <c r="U37" s="121">
        <v>23.00787</v>
      </c>
      <c r="V37" s="121">
        <v>14.39954</v>
      </c>
      <c r="W37" s="121">
        <v>23.602700000000002</v>
      </c>
      <c r="X37" s="121">
        <v>28.581400000000002</v>
      </c>
      <c r="Y37" s="121">
        <v>27.807869999999998</v>
      </c>
      <c r="Z37" s="121">
        <v>24.69378</v>
      </c>
      <c r="AA37" s="121">
        <v>22.293890000000001</v>
      </c>
      <c r="AB37" s="121">
        <v>27.888010000000101</v>
      </c>
      <c r="AC37" s="121">
        <v>24.873090000000097</v>
      </c>
      <c r="AD37" s="121">
        <v>23.24662</v>
      </c>
      <c r="AE37" s="121">
        <v>25.646650000000101</v>
      </c>
      <c r="AF37" s="121">
        <v>24.793749999999999</v>
      </c>
      <c r="AG37" s="121">
        <v>17.507805999999995</v>
      </c>
      <c r="AH37" s="121">
        <v>8.8944699999999983</v>
      </c>
      <c r="AI37" s="10"/>
      <c r="AJ37" s="10"/>
      <c r="AK37" s="10"/>
      <c r="AL37" s="10"/>
      <c r="AM37" s="10"/>
      <c r="AN37" s="126"/>
      <c r="AO37" s="126"/>
      <c r="AP37" s="126"/>
      <c r="AQ37" s="126"/>
      <c r="AR37" s="126"/>
      <c r="AS37" s="126"/>
      <c r="AT37" s="126"/>
      <c r="AU37" s="126"/>
      <c r="AV37" s="126"/>
      <c r="AW37" s="126"/>
      <c r="AX37" s="126"/>
      <c r="AY37" s="126"/>
    </row>
    <row r="38" spans="1:51" ht="15" x14ac:dyDescent="0.25">
      <c r="A38" s="189">
        <f>YampaRiverInflow.TotalOutflow!A38</f>
        <v>45992</v>
      </c>
      <c r="B38" s="302"/>
      <c r="C38" s="97">
        <v>25.222000000000001</v>
      </c>
      <c r="D38" s="301">
        <v>25.222000000000001</v>
      </c>
      <c r="E38" s="121">
        <v>-6.7709719999999995</v>
      </c>
      <c r="F38" s="121">
        <v>0.60159199999999691</v>
      </c>
      <c r="G38" s="121">
        <v>44.223798000000002</v>
      </c>
      <c r="H38" s="121">
        <v>1.110544</v>
      </c>
      <c r="I38" s="121">
        <v>15.07438</v>
      </c>
      <c r="J38" s="121">
        <v>12.69421</v>
      </c>
      <c r="K38" s="121">
        <v>35.305790000000002</v>
      </c>
      <c r="L38" s="121">
        <v>29.355370000000001</v>
      </c>
      <c r="M38" s="121">
        <v>13.4876</v>
      </c>
      <c r="N38" s="121">
        <v>18.723970000000001</v>
      </c>
      <c r="O38" s="121">
        <v>15.471069999999999</v>
      </c>
      <c r="P38" s="121">
        <v>19.100490000000001</v>
      </c>
      <c r="Q38" s="121">
        <v>3.9664899999999998</v>
      </c>
      <c r="R38" s="121">
        <v>23.801650000000002</v>
      </c>
      <c r="S38" s="121">
        <v>57.520660000000007</v>
      </c>
      <c r="T38" s="121">
        <v>23.99954</v>
      </c>
      <c r="U38" s="121">
        <v>19.4375</v>
      </c>
      <c r="V38" s="121">
        <v>33.916870000000003</v>
      </c>
      <c r="W38" s="121">
        <v>31.734860000000001</v>
      </c>
      <c r="X38" s="121">
        <v>22.7103</v>
      </c>
      <c r="Y38" s="121">
        <v>25.368259999999999</v>
      </c>
      <c r="Z38" s="121">
        <v>31.6557</v>
      </c>
      <c r="AA38" s="121">
        <v>22.412740000000003</v>
      </c>
      <c r="AB38" s="121">
        <v>36.377389999999899</v>
      </c>
      <c r="AC38" s="121">
        <v>25.983849999999997</v>
      </c>
      <c r="AD38" s="121">
        <v>23.544150000000002</v>
      </c>
      <c r="AE38" s="121">
        <v>39.471650000000103</v>
      </c>
      <c r="AF38" s="121">
        <v>24.5160599999999</v>
      </c>
      <c r="AG38" s="121">
        <v>8.4644880000000011</v>
      </c>
      <c r="AH38" s="121">
        <v>2.3967059999999982</v>
      </c>
      <c r="AI38" s="10"/>
      <c r="AJ38" s="10"/>
      <c r="AK38" s="10"/>
      <c r="AL38" s="10"/>
      <c r="AM38" s="10"/>
      <c r="AN38" s="126"/>
      <c r="AO38" s="126"/>
      <c r="AP38" s="126"/>
      <c r="AQ38" s="126"/>
      <c r="AR38" s="126"/>
      <c r="AS38" s="126"/>
      <c r="AT38" s="126"/>
      <c r="AU38" s="126"/>
      <c r="AV38" s="126"/>
      <c r="AW38" s="126"/>
      <c r="AX38" s="126"/>
      <c r="AY38" s="126"/>
    </row>
    <row r="39" spans="1:51" ht="15" x14ac:dyDescent="0.25">
      <c r="A39" s="189">
        <f>YampaRiverInflow.TotalOutflow!A39</f>
        <v>46023</v>
      </c>
      <c r="B39" s="302"/>
      <c r="C39" s="97">
        <v>49.063000000000002</v>
      </c>
      <c r="D39" s="301">
        <v>32.688000000000002</v>
      </c>
      <c r="E39" s="121">
        <v>-19.261465999999999</v>
      </c>
      <c r="F39" s="121">
        <v>-11.55139</v>
      </c>
      <c r="G39" s="121">
        <v>25.526097999999998</v>
      </c>
      <c r="H39" s="121">
        <v>1.3745679999999993</v>
      </c>
      <c r="I39" s="121">
        <v>21.421490000000002</v>
      </c>
      <c r="J39" s="121">
        <v>24.198349999999998</v>
      </c>
      <c r="K39" s="121">
        <v>42.049589999999995</v>
      </c>
      <c r="L39" s="121">
        <v>21.61983</v>
      </c>
      <c r="M39" s="121">
        <v>18.446279999999998</v>
      </c>
      <c r="N39" s="121">
        <v>23.206610000000001</v>
      </c>
      <c r="O39" s="121">
        <v>20.033060000000003</v>
      </c>
      <c r="P39" s="121">
        <v>101.09752</v>
      </c>
      <c r="Q39" s="121">
        <v>22.61157</v>
      </c>
      <c r="R39" s="121">
        <v>23.206610000000001</v>
      </c>
      <c r="S39" s="121">
        <v>42.247930000000004</v>
      </c>
      <c r="T39" s="121">
        <v>34.11524</v>
      </c>
      <c r="U39" s="121">
        <v>41.255679999999998</v>
      </c>
      <c r="V39" s="121">
        <v>24.792830000000002</v>
      </c>
      <c r="W39" s="121">
        <v>40.065640000000002</v>
      </c>
      <c r="X39" s="121">
        <v>37.883839999999999</v>
      </c>
      <c r="Y39" s="121">
        <v>23.007810000000003</v>
      </c>
      <c r="Z39" s="121">
        <v>30.743310000000001</v>
      </c>
      <c r="AA39" s="121">
        <v>36.496400000000001</v>
      </c>
      <c r="AB39" s="121">
        <v>45.025449999999999</v>
      </c>
      <c r="AC39" s="121">
        <v>23.802</v>
      </c>
      <c r="AD39" s="121">
        <v>42.050199999999904</v>
      </c>
      <c r="AE39" s="121">
        <v>26.777249999999999</v>
      </c>
      <c r="AF39" s="121">
        <v>29.809785999999992</v>
      </c>
      <c r="AG39" s="121">
        <v>0.14888199999999779</v>
      </c>
      <c r="AH39" s="121">
        <v>188.36769600000002</v>
      </c>
      <c r="AI39" s="10"/>
      <c r="AJ39" s="10"/>
      <c r="AK39" s="10"/>
      <c r="AL39" s="10"/>
      <c r="AM39" s="10"/>
      <c r="AN39" s="126"/>
      <c r="AO39" s="126"/>
      <c r="AP39" s="126"/>
      <c r="AQ39" s="126"/>
      <c r="AR39" s="126"/>
      <c r="AS39" s="126"/>
      <c r="AT39" s="126"/>
      <c r="AU39" s="126"/>
      <c r="AV39" s="126"/>
      <c r="AW39" s="126"/>
      <c r="AX39" s="126"/>
      <c r="AY39" s="126"/>
    </row>
    <row r="40" spans="1:51" ht="15" x14ac:dyDescent="0.25">
      <c r="A40" s="189">
        <f>YampaRiverInflow.TotalOutflow!A40</f>
        <v>46054</v>
      </c>
      <c r="B40" s="302"/>
      <c r="C40" s="97">
        <v>39.499000000000002</v>
      </c>
      <c r="D40" s="301">
        <v>42.802999999999997</v>
      </c>
      <c r="E40" s="121">
        <v>-9.7793939999999999</v>
      </c>
      <c r="F40" s="121">
        <v>38.657699999999991</v>
      </c>
      <c r="G40" s="121">
        <v>12.339405999999999</v>
      </c>
      <c r="H40" s="121">
        <v>23.60331</v>
      </c>
      <c r="I40" s="121">
        <v>17.2562</v>
      </c>
      <c r="J40" s="121">
        <v>16.066120000000002</v>
      </c>
      <c r="K40" s="121">
        <v>48.99174</v>
      </c>
      <c r="L40" s="121">
        <v>36.297519999999999</v>
      </c>
      <c r="M40" s="121">
        <v>25.745450000000002</v>
      </c>
      <c r="N40" s="121">
        <v>24.39669</v>
      </c>
      <c r="O40" s="121">
        <v>35.66281</v>
      </c>
      <c r="P40" s="121">
        <v>125.57355</v>
      </c>
      <c r="Q40" s="121">
        <v>20.429749999999999</v>
      </c>
      <c r="R40" s="121">
        <v>29.355370000000001</v>
      </c>
      <c r="S40" s="121">
        <v>90.644630000000006</v>
      </c>
      <c r="T40" s="121">
        <v>38.478989999999996</v>
      </c>
      <c r="U40" s="121">
        <v>35.16657</v>
      </c>
      <c r="V40" s="121">
        <v>33.321769999999994</v>
      </c>
      <c r="W40" s="121">
        <v>18.842610000000001</v>
      </c>
      <c r="X40" s="121">
        <v>38.875690000000006</v>
      </c>
      <c r="Y40" s="121">
        <v>32.449240000000003</v>
      </c>
      <c r="Z40" s="121">
        <v>39.450900000000004</v>
      </c>
      <c r="AA40" s="121">
        <v>41.375809999999994</v>
      </c>
      <c r="AB40" s="121">
        <v>62.678599999999996</v>
      </c>
      <c r="AC40" s="121">
        <v>22.2151999999999</v>
      </c>
      <c r="AD40" s="121">
        <v>72.001050000000006</v>
      </c>
      <c r="AE40" s="121">
        <v>37.884849999999894</v>
      </c>
      <c r="AF40" s="121">
        <v>19.033522000000001</v>
      </c>
      <c r="AG40" s="121">
        <v>7.0302340000000001</v>
      </c>
      <c r="AH40" s="121">
        <v>85.799055999999993</v>
      </c>
      <c r="AI40" s="10"/>
      <c r="AJ40" s="10"/>
      <c r="AK40" s="10"/>
      <c r="AL40" s="10"/>
      <c r="AM40" s="10"/>
      <c r="AN40" s="126"/>
      <c r="AO40" s="126"/>
      <c r="AP40" s="126"/>
      <c r="AQ40" s="126"/>
      <c r="AR40" s="126"/>
      <c r="AS40" s="126"/>
      <c r="AT40" s="126"/>
      <c r="AU40" s="126"/>
      <c r="AV40" s="126"/>
      <c r="AW40" s="126"/>
      <c r="AX40" s="126"/>
      <c r="AY40" s="126"/>
    </row>
    <row r="41" spans="1:51" ht="15" x14ac:dyDescent="0.25">
      <c r="A41" s="189">
        <f>YampaRiverInflow.TotalOutflow!A41</f>
        <v>46082</v>
      </c>
      <c r="B41" s="302"/>
      <c r="C41" s="97">
        <v>45.576000000000001</v>
      </c>
      <c r="D41" s="301">
        <v>62.506999999999998</v>
      </c>
      <c r="E41" s="121">
        <v>18.785719999999998</v>
      </c>
      <c r="F41" s="121">
        <v>66.418819999999997</v>
      </c>
      <c r="G41" s="121">
        <v>7.6782579999999996</v>
      </c>
      <c r="H41" s="121">
        <v>63.272730000000003</v>
      </c>
      <c r="I41" s="121">
        <v>48.99174</v>
      </c>
      <c r="J41" s="121">
        <v>19.834709999999998</v>
      </c>
      <c r="K41" s="121">
        <v>54.009920000000001</v>
      </c>
      <c r="L41" s="121">
        <v>55.160330000000002</v>
      </c>
      <c r="M41" s="121">
        <v>23.22645</v>
      </c>
      <c r="N41" s="121">
        <v>42.842980000000004</v>
      </c>
      <c r="O41" s="121">
        <v>27.59008</v>
      </c>
      <c r="P41" s="121">
        <v>69.104129999999998</v>
      </c>
      <c r="Q41" s="121">
        <v>49.190080000000002</v>
      </c>
      <c r="R41" s="121">
        <v>44.628099999999996</v>
      </c>
      <c r="S41" s="121">
        <v>82.373550000000009</v>
      </c>
      <c r="T41" s="121">
        <v>74.04258999999999</v>
      </c>
      <c r="U41" s="121">
        <v>59.404600000000002</v>
      </c>
      <c r="V41" s="121">
        <v>42.445689999999999</v>
      </c>
      <c r="W41" s="121">
        <v>22.21454</v>
      </c>
      <c r="X41" s="121">
        <v>58.769889999999997</v>
      </c>
      <c r="Y41" s="121">
        <v>31.517060000000001</v>
      </c>
      <c r="Z41" s="121">
        <v>41.176480000000005</v>
      </c>
      <c r="AA41" s="121">
        <v>36.615409999999905</v>
      </c>
      <c r="AB41" s="121">
        <v>63.888529999999896</v>
      </c>
      <c r="AC41" s="121">
        <v>26.578900000000001</v>
      </c>
      <c r="AD41" s="121">
        <v>124.9605</v>
      </c>
      <c r="AE41" s="121">
        <v>70.0175499999999</v>
      </c>
      <c r="AF41" s="121">
        <v>37.985829999999993</v>
      </c>
      <c r="AG41" s="121">
        <v>23.852601999999997</v>
      </c>
      <c r="AH41" s="121">
        <v>33.571293999999995</v>
      </c>
      <c r="AI41" s="10"/>
      <c r="AJ41" s="10"/>
      <c r="AK41" s="10"/>
      <c r="AL41" s="10"/>
      <c r="AM41" s="10"/>
      <c r="AN41" s="126"/>
      <c r="AO41" s="126"/>
      <c r="AP41" s="126"/>
      <c r="AQ41" s="126"/>
      <c r="AR41" s="126"/>
      <c r="AS41" s="126"/>
      <c r="AT41" s="126"/>
      <c r="AU41" s="126"/>
      <c r="AV41" s="126"/>
      <c r="AW41" s="126"/>
      <c r="AX41" s="126"/>
      <c r="AY41" s="126"/>
    </row>
    <row r="42" spans="1:51" ht="15" x14ac:dyDescent="0.25">
      <c r="A42" s="189">
        <f>YampaRiverInflow.TotalOutflow!A42</f>
        <v>46113</v>
      </c>
      <c r="B42" s="302"/>
      <c r="C42" s="97">
        <v>28.042999999999999</v>
      </c>
      <c r="D42" s="301">
        <v>34.738</v>
      </c>
      <c r="E42" s="121">
        <v>-2.5694920000000012</v>
      </c>
      <c r="F42" s="121">
        <v>-26.212883999999999</v>
      </c>
      <c r="G42" s="121">
        <v>3.6764540000000014</v>
      </c>
      <c r="H42" s="121">
        <v>29.157019999999999</v>
      </c>
      <c r="I42" s="121">
        <v>70.294210000000007</v>
      </c>
      <c r="J42" s="121">
        <v>23.60331</v>
      </c>
      <c r="K42" s="121">
        <v>16.8</v>
      </c>
      <c r="L42" s="121">
        <v>35.028100000000002</v>
      </c>
      <c r="M42" s="121">
        <v>13.62645</v>
      </c>
      <c r="N42" s="121">
        <v>32.747109999999999</v>
      </c>
      <c r="O42" s="121">
        <v>39.133879999999998</v>
      </c>
      <c r="P42" s="121">
        <v>90.902479999999997</v>
      </c>
      <c r="Q42" s="121">
        <v>33.758679999999998</v>
      </c>
      <c r="R42" s="121">
        <v>33.699169999999995</v>
      </c>
      <c r="S42" s="121">
        <v>29.79214</v>
      </c>
      <c r="T42" s="121">
        <v>43.080640000000002</v>
      </c>
      <c r="U42" s="121">
        <v>88.700450000000004</v>
      </c>
      <c r="V42" s="121">
        <v>43.635820000000002</v>
      </c>
      <c r="W42" s="121">
        <v>17.01784</v>
      </c>
      <c r="X42" s="121">
        <v>26.498860000000001</v>
      </c>
      <c r="Y42" s="121">
        <v>22.988139999999998</v>
      </c>
      <c r="Z42" s="121">
        <v>25.348419999999997</v>
      </c>
      <c r="AA42" s="121">
        <v>31.934349999999899</v>
      </c>
      <c r="AB42" s="121">
        <v>40.2452100000001</v>
      </c>
      <c r="AC42" s="121">
        <v>24.198700000000002</v>
      </c>
      <c r="AD42" s="121">
        <v>43.240300000000097</v>
      </c>
      <c r="AE42" s="121">
        <v>39.828680000000105</v>
      </c>
      <c r="AF42" s="121">
        <v>41.938178000000001</v>
      </c>
      <c r="AG42" s="121">
        <v>40.074694000000001</v>
      </c>
      <c r="AH42" s="121">
        <v>1.3631199999999954</v>
      </c>
      <c r="AI42" s="10"/>
      <c r="AJ42" s="10"/>
      <c r="AK42" s="10"/>
      <c r="AL42" s="10"/>
      <c r="AM42" s="10"/>
      <c r="AN42" s="126"/>
      <c r="AO42" s="126"/>
      <c r="AP42" s="126"/>
      <c r="AQ42" s="126"/>
      <c r="AR42" s="126"/>
      <c r="AS42" s="126"/>
      <c r="AT42" s="126"/>
      <c r="AU42" s="126"/>
      <c r="AV42" s="126"/>
      <c r="AW42" s="126"/>
      <c r="AX42" s="126"/>
      <c r="AY42" s="126"/>
    </row>
    <row r="43" spans="1:51" ht="15" x14ac:dyDescent="0.25">
      <c r="A43" s="189">
        <f>YampaRiverInflow.TotalOutflow!A43</f>
        <v>46143</v>
      </c>
      <c r="B43" s="302"/>
      <c r="C43" s="97">
        <v>15.475</v>
      </c>
      <c r="D43" s="301">
        <v>25.463999999999999</v>
      </c>
      <c r="E43" s="121">
        <v>-5.5054859999999994</v>
      </c>
      <c r="F43" s="121">
        <v>-26.211384000000006</v>
      </c>
      <c r="G43" s="121">
        <v>7.738929999999999</v>
      </c>
      <c r="H43" s="121">
        <v>15.471069999999999</v>
      </c>
      <c r="I43" s="121">
        <v>41.137190000000004</v>
      </c>
      <c r="J43" s="121">
        <v>13.289260000000001</v>
      </c>
      <c r="K43" s="121">
        <v>27.570250000000001</v>
      </c>
      <c r="L43" s="121">
        <v>34.690910000000002</v>
      </c>
      <c r="M43" s="121">
        <v>21.163640000000001</v>
      </c>
      <c r="N43" s="121">
        <v>23.543800000000001</v>
      </c>
      <c r="O43" s="121">
        <v>34.333880000000001</v>
      </c>
      <c r="P43" s="121">
        <v>67.140500000000003</v>
      </c>
      <c r="Q43" s="121">
        <v>34.274380000000001</v>
      </c>
      <c r="R43" s="121">
        <v>36.813220000000001</v>
      </c>
      <c r="S43" s="121">
        <v>20.429749999999999</v>
      </c>
      <c r="T43" s="121">
        <v>51.173209999999997</v>
      </c>
      <c r="U43" s="121">
        <v>36.138489999999997</v>
      </c>
      <c r="V43" s="121">
        <v>21.024139999999999</v>
      </c>
      <c r="W43" s="121">
        <v>18.545120000000001</v>
      </c>
      <c r="X43" s="121">
        <v>27.252549999999999</v>
      </c>
      <c r="Y43" s="121">
        <v>27.252610000000001</v>
      </c>
      <c r="Z43" s="121">
        <v>28.958279999999998</v>
      </c>
      <c r="AA43" s="121">
        <v>32.1327</v>
      </c>
      <c r="AB43" s="121">
        <v>29.573979999999999</v>
      </c>
      <c r="AC43" s="121">
        <v>26.281370000000102</v>
      </c>
      <c r="AD43" s="121">
        <v>27.570650000000001</v>
      </c>
      <c r="AE43" s="121">
        <v>23.583810000000099</v>
      </c>
      <c r="AF43" s="121">
        <v>24.659790000000001</v>
      </c>
      <c r="AG43" s="121">
        <v>21.803582000000002</v>
      </c>
      <c r="AH43" s="121">
        <v>0.19014400000000023</v>
      </c>
      <c r="AI43" s="10"/>
      <c r="AJ43" s="10"/>
      <c r="AK43" s="10"/>
      <c r="AL43" s="10"/>
      <c r="AM43" s="10"/>
      <c r="AN43" s="126"/>
      <c r="AO43" s="126"/>
      <c r="AP43" s="126"/>
      <c r="AQ43" s="126"/>
      <c r="AR43" s="126"/>
      <c r="AS43" s="126"/>
      <c r="AT43" s="126"/>
      <c r="AU43" s="126"/>
      <c r="AV43" s="126"/>
      <c r="AW43" s="126"/>
      <c r="AX43" s="126"/>
      <c r="AY43" s="126"/>
    </row>
    <row r="44" spans="1:51" ht="15" x14ac:dyDescent="0.25">
      <c r="A44" s="189">
        <f>YampaRiverInflow.TotalOutflow!A44</f>
        <v>46174</v>
      </c>
      <c r="B44" s="302"/>
      <c r="C44" s="97">
        <v>13.286</v>
      </c>
      <c r="D44" s="301">
        <v>25.035</v>
      </c>
      <c r="E44" s="121">
        <v>1.061094</v>
      </c>
      <c r="F44" s="121">
        <v>22.368065999999995</v>
      </c>
      <c r="G44" s="121">
        <v>-1.3633040000000001</v>
      </c>
      <c r="H44" s="121">
        <v>31.73554</v>
      </c>
      <c r="I44" s="121">
        <v>15.272729999999999</v>
      </c>
      <c r="J44" s="121">
        <v>13.68595</v>
      </c>
      <c r="K44" s="121">
        <v>32.07273</v>
      </c>
      <c r="L44" s="121">
        <v>48.238019999999999</v>
      </c>
      <c r="M44" s="121">
        <v>6.5057900000000002</v>
      </c>
      <c r="N44" s="121">
        <v>14.280989999999999</v>
      </c>
      <c r="O44" s="121">
        <v>20.826450000000001</v>
      </c>
      <c r="P44" s="121">
        <v>11.9405</v>
      </c>
      <c r="Q44" s="121">
        <v>14.67769</v>
      </c>
      <c r="R44" s="121">
        <v>31.73554</v>
      </c>
      <c r="S44" s="121">
        <v>13.4876</v>
      </c>
      <c r="T44" s="121">
        <v>35.543419999999998</v>
      </c>
      <c r="U44" s="121">
        <v>23.741799999999998</v>
      </c>
      <c r="V44" s="121">
        <v>24.39593</v>
      </c>
      <c r="W44" s="121">
        <v>22.730180000000001</v>
      </c>
      <c r="X44" s="121">
        <v>25.189630000000001</v>
      </c>
      <c r="Y44" s="121">
        <v>26.0823</v>
      </c>
      <c r="Z44" s="121">
        <v>25.58633</v>
      </c>
      <c r="AA44" s="121">
        <v>28.562399999999901</v>
      </c>
      <c r="AB44" s="121">
        <v>24.3970500000001</v>
      </c>
      <c r="AC44" s="121">
        <v>26.578900000000001</v>
      </c>
      <c r="AD44" s="121">
        <v>24.000349999999901</v>
      </c>
      <c r="AE44" s="121">
        <v>22.730910000000101</v>
      </c>
      <c r="AF44" s="121">
        <v>3.4259199999999983</v>
      </c>
      <c r="AG44" s="121">
        <v>8.1729199999999995</v>
      </c>
      <c r="AH44" s="121">
        <v>12.473674000000001</v>
      </c>
      <c r="AI44" s="10"/>
      <c r="AJ44" s="10"/>
      <c r="AK44" s="10"/>
      <c r="AL44" s="10"/>
      <c r="AM44" s="10"/>
      <c r="AN44" s="126"/>
      <c r="AO44" s="126"/>
      <c r="AP44" s="126"/>
      <c r="AQ44" s="126"/>
      <c r="AR44" s="126"/>
      <c r="AS44" s="126"/>
      <c r="AT44" s="126"/>
      <c r="AU44" s="126"/>
      <c r="AV44" s="126"/>
      <c r="AW44" s="126"/>
      <c r="AX44" s="126"/>
      <c r="AY44" s="126"/>
    </row>
    <row r="45" spans="1:51" ht="15" x14ac:dyDescent="0.25">
      <c r="A45" s="189">
        <f>YampaRiverInflow.TotalOutflow!A45</f>
        <v>46204</v>
      </c>
      <c r="B45" s="302"/>
      <c r="C45" s="97">
        <v>15.164999999999999</v>
      </c>
      <c r="D45" s="301">
        <v>38.954999999999998</v>
      </c>
      <c r="E45" s="121">
        <v>-9.1989860000000014</v>
      </c>
      <c r="F45" s="121">
        <v>30.872809999999998</v>
      </c>
      <c r="G45" s="121">
        <v>7.8308159999999951</v>
      </c>
      <c r="H45" s="121">
        <v>31.933880000000002</v>
      </c>
      <c r="I45" s="121">
        <v>33.12397</v>
      </c>
      <c r="J45" s="121">
        <v>30.347110000000001</v>
      </c>
      <c r="K45" s="121">
        <v>21.12397</v>
      </c>
      <c r="L45" s="121">
        <v>19.953720000000001</v>
      </c>
      <c r="M45" s="121">
        <v>10.1157</v>
      </c>
      <c r="N45" s="121">
        <v>17.2562</v>
      </c>
      <c r="O45" s="121">
        <v>39.272730000000003</v>
      </c>
      <c r="P45" s="121">
        <v>21.024789999999999</v>
      </c>
      <c r="Q45" s="121">
        <v>21.223140000000001</v>
      </c>
      <c r="R45" s="121">
        <v>45.421489999999999</v>
      </c>
      <c r="S45" s="121">
        <v>28.760330000000003</v>
      </c>
      <c r="T45" s="121">
        <v>28.164830000000002</v>
      </c>
      <c r="U45" s="121">
        <v>29.156560000000002</v>
      </c>
      <c r="V45" s="121">
        <v>31.536360000000002</v>
      </c>
      <c r="W45" s="121">
        <v>26.379669999999997</v>
      </c>
      <c r="X45" s="121">
        <v>61.685449999999996</v>
      </c>
      <c r="Y45" s="121">
        <v>29.156569999999999</v>
      </c>
      <c r="Z45" s="121">
        <v>33.520060000000001</v>
      </c>
      <c r="AA45" s="121">
        <v>26.182200000000002</v>
      </c>
      <c r="AB45" s="121">
        <v>32.1327</v>
      </c>
      <c r="AC45" s="121">
        <v>49.587499999999999</v>
      </c>
      <c r="AD45" s="121">
        <v>22.016849999999998</v>
      </c>
      <c r="AE45" s="121">
        <v>23.603650000000101</v>
      </c>
      <c r="AF45" s="121">
        <v>-0.52760200000000035</v>
      </c>
      <c r="AG45" s="121">
        <v>14.445949999999996</v>
      </c>
      <c r="AH45" s="121">
        <v>-5.4029160000000003</v>
      </c>
      <c r="AI45" s="10"/>
      <c r="AJ45" s="10"/>
      <c r="AK45" s="10"/>
      <c r="AL45" s="10"/>
      <c r="AM45" s="10"/>
      <c r="AN45" s="126"/>
      <c r="AO45" s="126"/>
      <c r="AP45" s="126"/>
      <c r="AQ45" s="126"/>
      <c r="AR45" s="126"/>
      <c r="AS45" s="126"/>
      <c r="AT45" s="126"/>
      <c r="AU45" s="126"/>
      <c r="AV45" s="126"/>
      <c r="AW45" s="126"/>
      <c r="AX45" s="126"/>
      <c r="AY45" s="126"/>
    </row>
    <row r="46" spans="1:51" ht="15" x14ac:dyDescent="0.25">
      <c r="A46" s="189">
        <f>YampaRiverInflow.TotalOutflow!A46</f>
        <v>46235</v>
      </c>
      <c r="B46" s="302"/>
      <c r="C46" s="97">
        <v>38.994999999999997</v>
      </c>
      <c r="D46" s="301">
        <v>39.273000000000003</v>
      </c>
      <c r="E46" s="121">
        <v>-21.766008000000003</v>
      </c>
      <c r="F46" s="121">
        <v>29.917686</v>
      </c>
      <c r="G46" s="121">
        <v>25.019824</v>
      </c>
      <c r="H46" s="121">
        <v>50.280989999999996</v>
      </c>
      <c r="I46" s="121">
        <v>20.826450000000001</v>
      </c>
      <c r="J46" s="121">
        <v>44.033059999999999</v>
      </c>
      <c r="K46" s="121">
        <v>23.404959999999999</v>
      </c>
      <c r="L46" s="121">
        <v>52.066120000000005</v>
      </c>
      <c r="M46" s="121">
        <v>17.851240000000001</v>
      </c>
      <c r="N46" s="121">
        <v>42.049589999999995</v>
      </c>
      <c r="O46" s="121">
        <v>50.578510000000001</v>
      </c>
      <c r="P46" s="121">
        <v>28.36364</v>
      </c>
      <c r="Q46" s="121">
        <v>66.446280000000002</v>
      </c>
      <c r="R46" s="121">
        <v>91.636359999999996</v>
      </c>
      <c r="S46" s="121">
        <v>39.272730000000003</v>
      </c>
      <c r="T46" s="121">
        <v>23.60284</v>
      </c>
      <c r="U46" s="121">
        <v>91.04083</v>
      </c>
      <c r="V46" s="121">
        <v>36.693379999999998</v>
      </c>
      <c r="W46" s="121">
        <v>68.607789999999994</v>
      </c>
      <c r="X46" s="121">
        <v>66.842500000000001</v>
      </c>
      <c r="Y46" s="121">
        <v>41.057389999999998</v>
      </c>
      <c r="Z46" s="121">
        <v>44.429290000000002</v>
      </c>
      <c r="AA46" s="121">
        <v>41.851849999999999</v>
      </c>
      <c r="AB46" s="121">
        <v>40.265050000000002</v>
      </c>
      <c r="AC46" s="121">
        <v>38.876599999999996</v>
      </c>
      <c r="AD46" s="121">
        <v>29.55415</v>
      </c>
      <c r="AE46" s="121">
        <v>23.603649999999899</v>
      </c>
      <c r="AF46" s="121">
        <v>15.498979999999996</v>
      </c>
      <c r="AG46" s="121">
        <v>39.663323999999996</v>
      </c>
      <c r="AH46" s="121">
        <v>-27.475497999999998</v>
      </c>
      <c r="AI46" s="10"/>
      <c r="AJ46" s="10"/>
      <c r="AK46" s="10"/>
      <c r="AL46" s="10"/>
      <c r="AM46" s="10"/>
      <c r="AN46" s="126"/>
      <c r="AO46" s="126"/>
      <c r="AP46" s="126"/>
      <c r="AQ46" s="126"/>
      <c r="AR46" s="126"/>
      <c r="AS46" s="126"/>
      <c r="AT46" s="126"/>
      <c r="AU46" s="126"/>
      <c r="AV46" s="126"/>
      <c r="AW46" s="126"/>
      <c r="AX46" s="126"/>
      <c r="AY46" s="126"/>
    </row>
    <row r="47" spans="1:51" ht="15" x14ac:dyDescent="0.25">
      <c r="A47" s="189">
        <f>YampaRiverInflow.TotalOutflow!A47</f>
        <v>46266</v>
      </c>
      <c r="B47" s="302"/>
      <c r="C47" s="97">
        <v>37.994</v>
      </c>
      <c r="D47" s="301">
        <v>30.113</v>
      </c>
      <c r="E47" s="121">
        <v>-1.109622000000003</v>
      </c>
      <c r="F47" s="121">
        <v>14.515779999999999</v>
      </c>
      <c r="G47" s="121">
        <v>21.008659999999999</v>
      </c>
      <c r="H47" s="121">
        <v>59.246279999999999</v>
      </c>
      <c r="I47" s="121">
        <v>36.099170000000001</v>
      </c>
      <c r="J47" s="121">
        <v>49.190080000000002</v>
      </c>
      <c r="K47" s="121">
        <v>39.133879999999998</v>
      </c>
      <c r="L47" s="121">
        <v>48.456199999999995</v>
      </c>
      <c r="M47" s="121">
        <v>103.95372</v>
      </c>
      <c r="N47" s="121">
        <v>34.373550000000002</v>
      </c>
      <c r="O47" s="121">
        <v>57.381819999999998</v>
      </c>
      <c r="P47" s="121">
        <v>38.360330000000005</v>
      </c>
      <c r="Q47" s="121">
        <v>50.87603</v>
      </c>
      <c r="R47" s="121">
        <v>33.83802</v>
      </c>
      <c r="S47" s="121">
        <v>38.677690000000005</v>
      </c>
      <c r="T47" s="121">
        <v>28.363289999999999</v>
      </c>
      <c r="U47" s="121">
        <v>44.250949999999996</v>
      </c>
      <c r="V47" s="121">
        <v>41.255660000000006</v>
      </c>
      <c r="W47" s="121">
        <v>47.999720000000003</v>
      </c>
      <c r="X47" s="121">
        <v>78.703759999999988</v>
      </c>
      <c r="Y47" s="121">
        <v>38.875680000000003</v>
      </c>
      <c r="Z47" s="121">
        <v>32.726860000000002</v>
      </c>
      <c r="AA47" s="121">
        <v>30.744250000000001</v>
      </c>
      <c r="AB47" s="121">
        <v>24.1193600000001</v>
      </c>
      <c r="AC47" s="121">
        <v>44.628749999999897</v>
      </c>
      <c r="AD47" s="121">
        <v>21.9771800000001</v>
      </c>
      <c r="AE47" s="121">
        <v>24.040019999999899</v>
      </c>
      <c r="AF47" s="121">
        <v>19.180725999999996</v>
      </c>
      <c r="AG47" s="121">
        <v>38.334448000000002</v>
      </c>
      <c r="AH47" s="121">
        <v>-11.254766</v>
      </c>
      <c r="AI47" s="10"/>
      <c r="AJ47" s="10"/>
      <c r="AK47" s="10"/>
      <c r="AL47" s="10"/>
      <c r="AM47" s="10"/>
      <c r="AN47" s="126"/>
      <c r="AO47" s="126"/>
      <c r="AP47" s="126"/>
      <c r="AQ47" s="126"/>
      <c r="AR47" s="126"/>
      <c r="AS47" s="126"/>
      <c r="AT47" s="126"/>
      <c r="AU47" s="126"/>
      <c r="AV47" s="126"/>
      <c r="AW47" s="126"/>
      <c r="AX47" s="126"/>
      <c r="AY47" s="126"/>
    </row>
    <row r="48" spans="1:51" ht="15" x14ac:dyDescent="0.25">
      <c r="A48" s="189">
        <f>YampaRiverInflow.TotalOutflow!A48</f>
        <v>46296</v>
      </c>
      <c r="B48" s="302"/>
      <c r="C48" s="97">
        <v>36.200000000000003</v>
      </c>
      <c r="D48" s="301">
        <v>36.200000000000003</v>
      </c>
      <c r="E48" s="121">
        <v>15.392737999999998</v>
      </c>
      <c r="F48" s="121">
        <v>31.104225999999993</v>
      </c>
      <c r="G48" s="121">
        <v>32.409004000000003</v>
      </c>
      <c r="H48" s="121">
        <v>36.495870000000004</v>
      </c>
      <c r="I48" s="121">
        <v>22.413220000000003</v>
      </c>
      <c r="J48" s="121">
        <v>37.884300000000003</v>
      </c>
      <c r="K48" s="121">
        <v>47.385120000000001</v>
      </c>
      <c r="L48" s="121">
        <v>23.34545</v>
      </c>
      <c r="M48" s="121">
        <v>20.647929999999999</v>
      </c>
      <c r="N48" s="121">
        <v>30.664459999999998</v>
      </c>
      <c r="O48" s="121">
        <v>41.077690000000004</v>
      </c>
      <c r="P48" s="121">
        <v>31.060849999999999</v>
      </c>
      <c r="Q48" s="121">
        <v>69.758679999999998</v>
      </c>
      <c r="R48" s="121">
        <v>20.94511</v>
      </c>
      <c r="S48" s="121">
        <v>34.908660000000005</v>
      </c>
      <c r="T48" s="121">
        <v>24.793029999999998</v>
      </c>
      <c r="U48" s="121">
        <v>40.680699999999995</v>
      </c>
      <c r="V48" s="121">
        <v>34.511849999999995</v>
      </c>
      <c r="W48" s="121">
        <v>29.513770000000001</v>
      </c>
      <c r="X48" s="121">
        <v>19.080719999999999</v>
      </c>
      <c r="Y48" s="121">
        <v>42.445929999999997</v>
      </c>
      <c r="Z48" s="121">
        <v>56.012860000000003</v>
      </c>
      <c r="AA48" s="121">
        <v>29.236789999999999</v>
      </c>
      <c r="AB48" s="121">
        <v>25.884679999999999</v>
      </c>
      <c r="AC48" s="121">
        <v>63.214149999999897</v>
      </c>
      <c r="AD48" s="121">
        <v>23.663159999999799</v>
      </c>
      <c r="AE48" s="121">
        <v>24.972269999999799</v>
      </c>
      <c r="AF48" s="121">
        <v>26.040343999999997</v>
      </c>
      <c r="AG48" s="121">
        <v>13.166246000000003</v>
      </c>
      <c r="AH48" s="121">
        <v>20.811032000000001</v>
      </c>
      <c r="AI48" s="10"/>
      <c r="AJ48" s="10"/>
      <c r="AK48" s="10"/>
      <c r="AL48" s="10"/>
      <c r="AM48" s="10"/>
      <c r="AN48" s="126"/>
      <c r="AO48" s="126"/>
      <c r="AP48" s="126"/>
      <c r="AQ48" s="126"/>
      <c r="AR48" s="126"/>
      <c r="AS48" s="126"/>
      <c r="AT48" s="126"/>
      <c r="AU48" s="126"/>
      <c r="AV48" s="126"/>
      <c r="AW48" s="126"/>
      <c r="AX48" s="126"/>
      <c r="AY48" s="126"/>
    </row>
    <row r="49" spans="1:1005" ht="15" x14ac:dyDescent="0.25">
      <c r="A49" s="189">
        <f>YampaRiverInflow.TotalOutflow!A49</f>
        <v>46327</v>
      </c>
      <c r="B49" s="302"/>
      <c r="C49" s="97">
        <v>24.817</v>
      </c>
      <c r="D49" s="301">
        <v>24.817</v>
      </c>
      <c r="E49" s="121">
        <v>9.8448719999999987</v>
      </c>
      <c r="F49" s="121">
        <v>28.013811999999998</v>
      </c>
      <c r="G49" s="121">
        <v>15.793877999999999</v>
      </c>
      <c r="H49" s="121">
        <v>24.595040000000001</v>
      </c>
      <c r="I49" s="121">
        <v>18.446279999999998</v>
      </c>
      <c r="J49" s="121">
        <v>36.495870000000004</v>
      </c>
      <c r="K49" s="121">
        <v>27.966939999999997</v>
      </c>
      <c r="L49" s="121">
        <v>25.487599999999997</v>
      </c>
      <c r="M49" s="121">
        <v>23.10744</v>
      </c>
      <c r="N49" s="121">
        <v>22.472729999999999</v>
      </c>
      <c r="O49" s="121">
        <v>35.166530000000002</v>
      </c>
      <c r="P49" s="121">
        <v>20.925319999999999</v>
      </c>
      <c r="Q49" s="121">
        <v>16.066120000000002</v>
      </c>
      <c r="R49" s="121">
        <v>25.54711</v>
      </c>
      <c r="S49" s="121">
        <v>41.950060000000001</v>
      </c>
      <c r="T49" s="121">
        <v>23.00787</v>
      </c>
      <c r="U49" s="121">
        <v>14.39954</v>
      </c>
      <c r="V49" s="121">
        <v>23.602700000000002</v>
      </c>
      <c r="W49" s="121">
        <v>28.581400000000002</v>
      </c>
      <c r="X49" s="121">
        <v>27.807869999999998</v>
      </c>
      <c r="Y49" s="121">
        <v>24.69378</v>
      </c>
      <c r="Z49" s="121">
        <v>22.293890000000001</v>
      </c>
      <c r="AA49" s="121">
        <v>27.888010000000101</v>
      </c>
      <c r="AB49" s="121">
        <v>24.873090000000097</v>
      </c>
      <c r="AC49" s="121">
        <v>23.24662</v>
      </c>
      <c r="AD49" s="121">
        <v>25.646650000000101</v>
      </c>
      <c r="AE49" s="121">
        <v>24.793749999999999</v>
      </c>
      <c r="AF49" s="121">
        <v>17.507805999999995</v>
      </c>
      <c r="AG49" s="121">
        <v>8.8944699999999983</v>
      </c>
      <c r="AH49" s="121">
        <v>1.1222839999999996</v>
      </c>
      <c r="AI49" s="10"/>
      <c r="AJ49" s="10"/>
      <c r="AK49" s="10"/>
      <c r="AL49" s="10"/>
      <c r="AM49" s="10"/>
      <c r="AN49" s="126"/>
      <c r="AO49" s="126"/>
      <c r="AP49" s="126"/>
      <c r="AQ49" s="126"/>
      <c r="AR49" s="126"/>
      <c r="AS49" s="126"/>
      <c r="AT49" s="126"/>
      <c r="AU49" s="126"/>
      <c r="AV49" s="126"/>
      <c r="AW49" s="126"/>
      <c r="AX49" s="126"/>
      <c r="AY49" s="126"/>
    </row>
    <row r="50" spans="1:1005" ht="15" x14ac:dyDescent="0.25">
      <c r="A50" s="189">
        <f>YampaRiverInflow.TotalOutflow!A50</f>
        <v>46357</v>
      </c>
      <c r="B50" s="302"/>
      <c r="C50" s="97">
        <v>25.222000000000001</v>
      </c>
      <c r="D50" s="301">
        <v>25.222000000000001</v>
      </c>
      <c r="E50" s="121">
        <v>0.60159199999999691</v>
      </c>
      <c r="F50" s="121">
        <v>44.223798000000002</v>
      </c>
      <c r="G50" s="121">
        <v>1.110544</v>
      </c>
      <c r="H50" s="121">
        <v>15.07438</v>
      </c>
      <c r="I50" s="121">
        <v>12.69421</v>
      </c>
      <c r="J50" s="121">
        <v>35.305790000000002</v>
      </c>
      <c r="K50" s="121">
        <v>29.355370000000001</v>
      </c>
      <c r="L50" s="121">
        <v>13.4876</v>
      </c>
      <c r="M50" s="121">
        <v>18.723970000000001</v>
      </c>
      <c r="N50" s="121">
        <v>15.471069999999999</v>
      </c>
      <c r="O50" s="121">
        <v>19.100490000000001</v>
      </c>
      <c r="P50" s="121">
        <v>3.9664899999999998</v>
      </c>
      <c r="Q50" s="121">
        <v>23.801650000000002</v>
      </c>
      <c r="R50" s="121">
        <v>57.520660000000007</v>
      </c>
      <c r="S50" s="121">
        <v>23.99954</v>
      </c>
      <c r="T50" s="121">
        <v>19.4375</v>
      </c>
      <c r="U50" s="121">
        <v>33.916870000000003</v>
      </c>
      <c r="V50" s="121">
        <v>31.734860000000001</v>
      </c>
      <c r="W50" s="121">
        <v>22.7103</v>
      </c>
      <c r="X50" s="121">
        <v>25.368259999999999</v>
      </c>
      <c r="Y50" s="121">
        <v>31.6557</v>
      </c>
      <c r="Z50" s="121">
        <v>22.412740000000003</v>
      </c>
      <c r="AA50" s="121">
        <v>36.377389999999899</v>
      </c>
      <c r="AB50" s="121">
        <v>25.983849999999997</v>
      </c>
      <c r="AC50" s="121">
        <v>23.544150000000002</v>
      </c>
      <c r="AD50" s="121">
        <v>39.471650000000103</v>
      </c>
      <c r="AE50" s="121">
        <v>24.5160599999999</v>
      </c>
      <c r="AF50" s="121">
        <v>8.4644880000000011</v>
      </c>
      <c r="AG50" s="121">
        <v>2.3967059999999982</v>
      </c>
      <c r="AH50" s="121">
        <v>-6.7709719999999995</v>
      </c>
      <c r="AI50" s="10"/>
      <c r="AJ50" s="10"/>
      <c r="AK50" s="10"/>
      <c r="AL50" s="10"/>
      <c r="AM50" s="10"/>
      <c r="AN50" s="126"/>
      <c r="AO50" s="126"/>
      <c r="AP50" s="126"/>
      <c r="AQ50" s="126"/>
      <c r="AR50" s="126"/>
      <c r="AS50" s="126"/>
      <c r="AT50" s="126"/>
      <c r="AU50" s="126"/>
      <c r="AV50" s="126"/>
      <c r="AW50" s="126"/>
      <c r="AX50" s="126"/>
      <c r="AY50" s="126"/>
    </row>
    <row r="51" spans="1:1005" ht="15" x14ac:dyDescent="0.25">
      <c r="A51" s="189">
        <f>YampaRiverInflow.TotalOutflow!A51</f>
        <v>46388</v>
      </c>
      <c r="B51" s="302"/>
      <c r="C51" s="97">
        <v>49.063000000000002</v>
      </c>
      <c r="D51" s="301">
        <v>32.688000000000002</v>
      </c>
      <c r="E51" s="121">
        <v>-11.55139</v>
      </c>
      <c r="F51" s="121">
        <v>25.526097999999998</v>
      </c>
      <c r="G51" s="121">
        <v>1.3745679999999993</v>
      </c>
      <c r="H51" s="121">
        <v>21.421490000000002</v>
      </c>
      <c r="I51" s="121">
        <v>24.198349999999998</v>
      </c>
      <c r="J51" s="121">
        <v>42.049589999999995</v>
      </c>
      <c r="K51" s="121">
        <v>21.61983</v>
      </c>
      <c r="L51" s="121">
        <v>18.446279999999998</v>
      </c>
      <c r="M51" s="121">
        <v>23.206610000000001</v>
      </c>
      <c r="N51" s="121">
        <v>20.033060000000003</v>
      </c>
      <c r="O51" s="121">
        <v>101.09752</v>
      </c>
      <c r="P51" s="121">
        <v>22.61157</v>
      </c>
      <c r="Q51" s="121">
        <v>23.206610000000001</v>
      </c>
      <c r="R51" s="121">
        <v>42.247930000000004</v>
      </c>
      <c r="S51" s="121">
        <v>34.11524</v>
      </c>
      <c r="T51" s="121">
        <v>41.255679999999998</v>
      </c>
      <c r="U51" s="121">
        <v>24.792830000000002</v>
      </c>
      <c r="V51" s="121">
        <v>40.065640000000002</v>
      </c>
      <c r="W51" s="121">
        <v>37.883839999999999</v>
      </c>
      <c r="X51" s="121">
        <v>23.007810000000003</v>
      </c>
      <c r="Y51" s="121">
        <v>30.743310000000001</v>
      </c>
      <c r="Z51" s="121">
        <v>36.496400000000001</v>
      </c>
      <c r="AA51" s="121">
        <v>45.025449999999999</v>
      </c>
      <c r="AB51" s="121">
        <v>23.802</v>
      </c>
      <c r="AC51" s="121">
        <v>42.050199999999904</v>
      </c>
      <c r="AD51" s="121">
        <v>26.777249999999999</v>
      </c>
      <c r="AE51" s="121">
        <v>29.809785999999992</v>
      </c>
      <c r="AF51" s="121">
        <v>0.14888199999999779</v>
      </c>
      <c r="AG51" s="121">
        <v>188.36769600000002</v>
      </c>
      <c r="AH51" s="121">
        <v>-19.261465999999999</v>
      </c>
      <c r="AI51" s="10"/>
      <c r="AJ51" s="10"/>
      <c r="AK51" s="10"/>
      <c r="AL51" s="10"/>
      <c r="AM51" s="10"/>
      <c r="AN51" s="126"/>
      <c r="AO51" s="126"/>
      <c r="AP51" s="126"/>
      <c r="AQ51" s="126"/>
      <c r="AR51" s="126"/>
      <c r="AS51" s="126"/>
      <c r="AT51" s="126"/>
      <c r="AU51" s="126"/>
      <c r="AV51" s="126"/>
      <c r="AW51" s="126"/>
      <c r="AX51" s="126"/>
      <c r="AY51" s="126"/>
    </row>
    <row r="52" spans="1:1005" ht="15" x14ac:dyDescent="0.25">
      <c r="A52" s="189">
        <f>YampaRiverInflow.TotalOutflow!A52</f>
        <v>46419</v>
      </c>
      <c r="B52" s="302"/>
      <c r="C52" s="97">
        <v>39.499000000000002</v>
      </c>
      <c r="D52" s="301">
        <v>42.802999999999997</v>
      </c>
      <c r="E52" s="121">
        <v>38.657699999999991</v>
      </c>
      <c r="F52" s="121">
        <v>12.339405999999999</v>
      </c>
      <c r="G52" s="121">
        <v>23.60331</v>
      </c>
      <c r="H52" s="121">
        <v>17.2562</v>
      </c>
      <c r="I52" s="121">
        <v>16.066120000000002</v>
      </c>
      <c r="J52" s="121">
        <v>48.99174</v>
      </c>
      <c r="K52" s="121">
        <v>36.297519999999999</v>
      </c>
      <c r="L52" s="121">
        <v>25.745450000000002</v>
      </c>
      <c r="M52" s="121">
        <v>24.39669</v>
      </c>
      <c r="N52" s="121">
        <v>35.66281</v>
      </c>
      <c r="O52" s="121">
        <v>125.57355</v>
      </c>
      <c r="P52" s="121">
        <v>20.429749999999999</v>
      </c>
      <c r="Q52" s="121">
        <v>29.355370000000001</v>
      </c>
      <c r="R52" s="121">
        <v>90.644630000000006</v>
      </c>
      <c r="S52" s="121">
        <v>38.478989999999996</v>
      </c>
      <c r="T52" s="121">
        <v>35.16657</v>
      </c>
      <c r="U52" s="121">
        <v>33.321769999999994</v>
      </c>
      <c r="V52" s="121">
        <v>18.842610000000001</v>
      </c>
      <c r="W52" s="121">
        <v>38.875690000000006</v>
      </c>
      <c r="X52" s="121">
        <v>32.449240000000003</v>
      </c>
      <c r="Y52" s="121">
        <v>39.450900000000004</v>
      </c>
      <c r="Z52" s="121">
        <v>41.375809999999994</v>
      </c>
      <c r="AA52" s="121">
        <v>62.678599999999996</v>
      </c>
      <c r="AB52" s="121">
        <v>22.2151999999999</v>
      </c>
      <c r="AC52" s="121">
        <v>72.001050000000006</v>
      </c>
      <c r="AD52" s="121">
        <v>37.884849999999894</v>
      </c>
      <c r="AE52" s="121">
        <v>19.033522000000001</v>
      </c>
      <c r="AF52" s="121">
        <v>7.0302340000000001</v>
      </c>
      <c r="AG52" s="121">
        <v>85.799055999999993</v>
      </c>
      <c r="AH52" s="121">
        <v>-9.7793939999999999</v>
      </c>
      <c r="AI52" s="10"/>
      <c r="AJ52" s="10"/>
      <c r="AK52" s="10"/>
      <c r="AL52" s="10"/>
      <c r="AM52" s="10"/>
      <c r="AN52" s="126"/>
      <c r="AO52" s="126"/>
      <c r="AP52" s="126"/>
      <c r="AQ52" s="126"/>
      <c r="AR52" s="126"/>
      <c r="AS52" s="126"/>
      <c r="AT52" s="126"/>
      <c r="AU52" s="126"/>
      <c r="AV52" s="126"/>
      <c r="AW52" s="126"/>
      <c r="AX52" s="126"/>
      <c r="AY52" s="126"/>
    </row>
    <row r="53" spans="1:1005" ht="15" x14ac:dyDescent="0.25">
      <c r="A53" s="189">
        <f>YampaRiverInflow.TotalOutflow!A53</f>
        <v>46447</v>
      </c>
      <c r="B53" s="302"/>
      <c r="C53" s="97">
        <v>45.576000000000001</v>
      </c>
      <c r="D53" s="301">
        <v>62.506999999999998</v>
      </c>
      <c r="E53" s="121">
        <v>66.418819999999997</v>
      </c>
      <c r="F53" s="121">
        <v>7.6782579999999996</v>
      </c>
      <c r="G53" s="121">
        <v>63.272730000000003</v>
      </c>
      <c r="H53" s="121">
        <v>48.99174</v>
      </c>
      <c r="I53" s="121">
        <v>19.834709999999998</v>
      </c>
      <c r="J53" s="121">
        <v>54.009920000000001</v>
      </c>
      <c r="K53" s="121">
        <v>55.160330000000002</v>
      </c>
      <c r="L53" s="121">
        <v>23.22645</v>
      </c>
      <c r="M53" s="121">
        <v>42.842980000000004</v>
      </c>
      <c r="N53" s="121">
        <v>27.59008</v>
      </c>
      <c r="O53" s="121">
        <v>69.104129999999998</v>
      </c>
      <c r="P53" s="121">
        <v>49.190080000000002</v>
      </c>
      <c r="Q53" s="121">
        <v>44.628099999999996</v>
      </c>
      <c r="R53" s="121">
        <v>82.373550000000009</v>
      </c>
      <c r="S53" s="121">
        <v>74.04258999999999</v>
      </c>
      <c r="T53" s="121">
        <v>59.404600000000002</v>
      </c>
      <c r="U53" s="121">
        <v>42.445689999999999</v>
      </c>
      <c r="V53" s="121">
        <v>22.21454</v>
      </c>
      <c r="W53" s="121">
        <v>58.769889999999997</v>
      </c>
      <c r="X53" s="121">
        <v>31.517060000000001</v>
      </c>
      <c r="Y53" s="121">
        <v>41.176480000000005</v>
      </c>
      <c r="Z53" s="121">
        <v>36.615409999999905</v>
      </c>
      <c r="AA53" s="121">
        <v>63.888529999999896</v>
      </c>
      <c r="AB53" s="121">
        <v>26.578900000000001</v>
      </c>
      <c r="AC53" s="121">
        <v>124.9605</v>
      </c>
      <c r="AD53" s="121">
        <v>70.0175499999999</v>
      </c>
      <c r="AE53" s="121">
        <v>37.985829999999993</v>
      </c>
      <c r="AF53" s="121">
        <v>23.852601999999997</v>
      </c>
      <c r="AG53" s="121">
        <v>33.571293999999995</v>
      </c>
      <c r="AH53" s="121">
        <v>18.785719999999998</v>
      </c>
      <c r="AI53" s="10"/>
      <c r="AJ53" s="10"/>
      <c r="AK53" s="10"/>
      <c r="AL53" s="10"/>
      <c r="AM53" s="10"/>
      <c r="AN53" s="126"/>
      <c r="AO53" s="126"/>
      <c r="AP53" s="126"/>
      <c r="AQ53" s="126"/>
      <c r="AR53" s="126"/>
      <c r="AS53" s="126"/>
      <c r="AT53" s="126"/>
      <c r="AU53" s="126"/>
      <c r="AV53" s="126"/>
      <c r="AW53" s="126"/>
      <c r="AX53" s="126"/>
      <c r="AY53" s="126"/>
    </row>
    <row r="54" spans="1:1005" ht="15" x14ac:dyDescent="0.25">
      <c r="A54" s="189">
        <f>YampaRiverInflow.TotalOutflow!A54</f>
        <v>46478</v>
      </c>
      <c r="B54" s="302"/>
      <c r="C54" s="97">
        <v>28.042999999999999</v>
      </c>
      <c r="D54" s="301">
        <v>34.738</v>
      </c>
      <c r="E54" s="121">
        <v>-26.212883999999999</v>
      </c>
      <c r="F54" s="121">
        <v>3.6764540000000014</v>
      </c>
      <c r="G54" s="121">
        <v>29.157019999999999</v>
      </c>
      <c r="H54" s="121">
        <v>70.294210000000007</v>
      </c>
      <c r="I54" s="121">
        <v>23.60331</v>
      </c>
      <c r="J54" s="121">
        <v>16.8</v>
      </c>
      <c r="K54" s="121">
        <v>35.028100000000002</v>
      </c>
      <c r="L54" s="121">
        <v>13.62645</v>
      </c>
      <c r="M54" s="121">
        <v>32.747109999999999</v>
      </c>
      <c r="N54" s="121">
        <v>39.133879999999998</v>
      </c>
      <c r="O54" s="121">
        <v>90.902479999999997</v>
      </c>
      <c r="P54" s="121">
        <v>33.758679999999998</v>
      </c>
      <c r="Q54" s="121">
        <v>33.699169999999995</v>
      </c>
      <c r="R54" s="121">
        <v>29.79214</v>
      </c>
      <c r="S54" s="121">
        <v>43.080640000000002</v>
      </c>
      <c r="T54" s="121">
        <v>88.700450000000004</v>
      </c>
      <c r="U54" s="121">
        <v>43.635820000000002</v>
      </c>
      <c r="V54" s="121">
        <v>17.01784</v>
      </c>
      <c r="W54" s="121">
        <v>26.498860000000001</v>
      </c>
      <c r="X54" s="121">
        <v>22.988139999999998</v>
      </c>
      <c r="Y54" s="121">
        <v>25.348419999999997</v>
      </c>
      <c r="Z54" s="121">
        <v>31.934349999999899</v>
      </c>
      <c r="AA54" s="121">
        <v>40.2452100000001</v>
      </c>
      <c r="AB54" s="121">
        <v>24.198700000000002</v>
      </c>
      <c r="AC54" s="121">
        <v>43.240300000000097</v>
      </c>
      <c r="AD54" s="121">
        <v>39.828680000000105</v>
      </c>
      <c r="AE54" s="121">
        <v>41.938178000000001</v>
      </c>
      <c r="AF54" s="121">
        <v>40.074694000000001</v>
      </c>
      <c r="AG54" s="121">
        <v>1.3631199999999954</v>
      </c>
      <c r="AH54" s="121">
        <v>-2.5694920000000012</v>
      </c>
      <c r="AI54" s="10"/>
      <c r="AJ54" s="10"/>
      <c r="AK54" s="10"/>
      <c r="AL54" s="10"/>
      <c r="AM54" s="10"/>
      <c r="AN54" s="126"/>
      <c r="AO54" s="126"/>
      <c r="AP54" s="126"/>
      <c r="AQ54" s="126"/>
      <c r="AR54" s="126"/>
      <c r="AS54" s="126"/>
      <c r="AT54" s="126"/>
      <c r="AU54" s="126"/>
      <c r="AV54" s="126"/>
      <c r="AW54" s="126"/>
      <c r="AX54" s="126"/>
      <c r="AY54" s="126"/>
    </row>
    <row r="55" spans="1:1005" ht="15" x14ac:dyDescent="0.25">
      <c r="A55" s="189">
        <f>YampaRiverInflow.TotalOutflow!A55</f>
        <v>46508</v>
      </c>
      <c r="B55" s="302"/>
      <c r="C55" s="97">
        <v>15.475</v>
      </c>
      <c r="D55" s="301">
        <v>25.463999999999999</v>
      </c>
      <c r="E55" s="121">
        <v>-26.211384000000006</v>
      </c>
      <c r="F55" s="121">
        <v>7.738929999999999</v>
      </c>
      <c r="G55" s="121">
        <v>15.471069999999999</v>
      </c>
      <c r="H55" s="121">
        <v>41.137190000000004</v>
      </c>
      <c r="I55" s="121">
        <v>13.289260000000001</v>
      </c>
      <c r="J55" s="121">
        <v>27.570250000000001</v>
      </c>
      <c r="K55" s="121">
        <v>34.690910000000002</v>
      </c>
      <c r="L55" s="121">
        <v>21.163640000000001</v>
      </c>
      <c r="M55" s="121">
        <v>23.543800000000001</v>
      </c>
      <c r="N55" s="121">
        <v>34.333880000000001</v>
      </c>
      <c r="O55" s="121">
        <v>67.140500000000003</v>
      </c>
      <c r="P55" s="121">
        <v>34.274380000000001</v>
      </c>
      <c r="Q55" s="121">
        <v>36.813220000000001</v>
      </c>
      <c r="R55" s="121">
        <v>20.429749999999999</v>
      </c>
      <c r="S55" s="121">
        <v>51.173209999999997</v>
      </c>
      <c r="T55" s="121">
        <v>36.138489999999997</v>
      </c>
      <c r="U55" s="121">
        <v>21.024139999999999</v>
      </c>
      <c r="V55" s="121">
        <v>18.545120000000001</v>
      </c>
      <c r="W55" s="121">
        <v>27.252549999999999</v>
      </c>
      <c r="X55" s="121">
        <v>27.252610000000001</v>
      </c>
      <c r="Y55" s="121">
        <v>28.958279999999998</v>
      </c>
      <c r="Z55" s="121">
        <v>32.1327</v>
      </c>
      <c r="AA55" s="121">
        <v>29.573979999999999</v>
      </c>
      <c r="AB55" s="121">
        <v>26.281370000000102</v>
      </c>
      <c r="AC55" s="121">
        <v>27.570650000000001</v>
      </c>
      <c r="AD55" s="121">
        <v>23.583810000000099</v>
      </c>
      <c r="AE55" s="121">
        <v>24.659790000000001</v>
      </c>
      <c r="AF55" s="121">
        <v>21.803582000000002</v>
      </c>
      <c r="AG55" s="121">
        <v>0.19014400000000023</v>
      </c>
      <c r="AH55" s="121">
        <v>-5.5054859999999994</v>
      </c>
      <c r="AI55" s="10"/>
      <c r="AJ55" s="10"/>
      <c r="AK55" s="10"/>
      <c r="AL55" s="10"/>
      <c r="AM55" s="10"/>
      <c r="AN55" s="126"/>
      <c r="AO55" s="126"/>
      <c r="AP55" s="126"/>
      <c r="AQ55" s="126"/>
      <c r="AR55" s="126"/>
      <c r="AS55" s="126"/>
      <c r="AT55" s="126"/>
      <c r="AU55" s="126"/>
      <c r="AV55" s="126"/>
      <c r="AW55" s="126"/>
      <c r="AX55" s="126"/>
      <c r="AY55" s="126"/>
    </row>
    <row r="56" spans="1:1005" ht="15" x14ac:dyDescent="0.25">
      <c r="A56" s="189">
        <f>YampaRiverInflow.TotalOutflow!A56</f>
        <v>46539</v>
      </c>
      <c r="B56" s="302"/>
      <c r="C56" s="97">
        <v>13.286</v>
      </c>
      <c r="D56" s="301">
        <v>25.035</v>
      </c>
      <c r="E56" s="121">
        <v>22.368065999999995</v>
      </c>
      <c r="F56" s="121">
        <v>-1.3633040000000001</v>
      </c>
      <c r="G56" s="121">
        <v>31.73554</v>
      </c>
      <c r="H56" s="121">
        <v>15.272729999999999</v>
      </c>
      <c r="I56" s="121">
        <v>13.68595</v>
      </c>
      <c r="J56" s="121">
        <v>32.07273</v>
      </c>
      <c r="K56" s="121">
        <v>48.238019999999999</v>
      </c>
      <c r="L56" s="121">
        <v>6.5057900000000002</v>
      </c>
      <c r="M56" s="121">
        <v>14.280989999999999</v>
      </c>
      <c r="N56" s="121">
        <v>20.826450000000001</v>
      </c>
      <c r="O56" s="121">
        <v>11.9405</v>
      </c>
      <c r="P56" s="121">
        <v>14.67769</v>
      </c>
      <c r="Q56" s="121">
        <v>31.73554</v>
      </c>
      <c r="R56" s="121">
        <v>13.4876</v>
      </c>
      <c r="S56" s="121">
        <v>35.543419999999998</v>
      </c>
      <c r="T56" s="121">
        <v>23.741799999999998</v>
      </c>
      <c r="U56" s="121">
        <v>24.39593</v>
      </c>
      <c r="V56" s="121">
        <v>22.730180000000001</v>
      </c>
      <c r="W56" s="121">
        <v>25.189630000000001</v>
      </c>
      <c r="X56" s="121">
        <v>26.0823</v>
      </c>
      <c r="Y56" s="121">
        <v>25.58633</v>
      </c>
      <c r="Z56" s="121">
        <v>28.562399999999901</v>
      </c>
      <c r="AA56" s="121">
        <v>24.3970500000001</v>
      </c>
      <c r="AB56" s="121">
        <v>26.578900000000001</v>
      </c>
      <c r="AC56" s="121">
        <v>24.000349999999901</v>
      </c>
      <c r="AD56" s="121">
        <v>22.730910000000101</v>
      </c>
      <c r="AE56" s="121">
        <v>3.4259199999999983</v>
      </c>
      <c r="AF56" s="121">
        <v>8.1729199999999995</v>
      </c>
      <c r="AG56" s="121">
        <v>12.473674000000001</v>
      </c>
      <c r="AH56" s="121">
        <v>1.061094</v>
      </c>
      <c r="AI56" s="10"/>
      <c r="AJ56" s="10"/>
      <c r="AK56" s="10"/>
      <c r="AL56" s="10"/>
      <c r="AM56" s="10"/>
      <c r="AN56" s="126"/>
      <c r="AO56" s="126"/>
      <c r="AP56" s="126"/>
      <c r="AQ56" s="126"/>
      <c r="AR56" s="126"/>
      <c r="AS56" s="126"/>
      <c r="AT56" s="126"/>
      <c r="AU56" s="126"/>
      <c r="AV56" s="126"/>
      <c r="AW56" s="126"/>
      <c r="AX56" s="126"/>
      <c r="AY56" s="126"/>
    </row>
    <row r="57" spans="1:1005" ht="15" x14ac:dyDescent="0.25">
      <c r="A57" s="189">
        <f>YampaRiverInflow.TotalOutflow!A57</f>
        <v>46569</v>
      </c>
      <c r="B57" s="302"/>
      <c r="C57" s="97">
        <v>15.164999999999999</v>
      </c>
      <c r="D57" s="301">
        <v>38.954999999999998</v>
      </c>
      <c r="E57" s="121">
        <v>30.872809999999998</v>
      </c>
      <c r="F57" s="121">
        <v>7.8308159999999951</v>
      </c>
      <c r="G57" s="121">
        <v>31.933880000000002</v>
      </c>
      <c r="H57" s="121">
        <v>33.12397</v>
      </c>
      <c r="I57" s="121">
        <v>30.347110000000001</v>
      </c>
      <c r="J57" s="121">
        <v>21.12397</v>
      </c>
      <c r="K57" s="121">
        <v>19.953720000000001</v>
      </c>
      <c r="L57" s="121">
        <v>10.1157</v>
      </c>
      <c r="M57" s="121">
        <v>17.2562</v>
      </c>
      <c r="N57" s="121">
        <v>39.272730000000003</v>
      </c>
      <c r="O57" s="121">
        <v>21.024789999999999</v>
      </c>
      <c r="P57" s="121">
        <v>21.223140000000001</v>
      </c>
      <c r="Q57" s="121">
        <v>45.421489999999999</v>
      </c>
      <c r="R57" s="121">
        <v>28.760330000000003</v>
      </c>
      <c r="S57" s="121">
        <v>28.164830000000002</v>
      </c>
      <c r="T57" s="121">
        <v>29.156560000000002</v>
      </c>
      <c r="U57" s="121">
        <v>31.536360000000002</v>
      </c>
      <c r="V57" s="121">
        <v>26.379669999999997</v>
      </c>
      <c r="W57" s="121">
        <v>61.685449999999996</v>
      </c>
      <c r="X57" s="121">
        <v>29.156569999999999</v>
      </c>
      <c r="Y57" s="121">
        <v>33.520060000000001</v>
      </c>
      <c r="Z57" s="121">
        <v>26.182200000000002</v>
      </c>
      <c r="AA57" s="121">
        <v>32.1327</v>
      </c>
      <c r="AB57" s="121">
        <v>49.587499999999999</v>
      </c>
      <c r="AC57" s="121">
        <v>22.016849999999998</v>
      </c>
      <c r="AD57" s="121">
        <v>23.603650000000101</v>
      </c>
      <c r="AE57" s="121">
        <v>-0.52760200000000035</v>
      </c>
      <c r="AF57" s="121">
        <v>14.445949999999996</v>
      </c>
      <c r="AG57" s="121">
        <v>-5.4029160000000003</v>
      </c>
      <c r="AH57" s="121">
        <v>-9.1989860000000014</v>
      </c>
      <c r="AI57" s="10"/>
      <c r="AJ57" s="10"/>
      <c r="AK57" s="10"/>
      <c r="AL57" s="10"/>
      <c r="AM57" s="10"/>
      <c r="AN57" s="126"/>
      <c r="AO57" s="126"/>
      <c r="AP57" s="126"/>
      <c r="AQ57" s="126"/>
      <c r="AR57" s="126"/>
      <c r="AS57" s="126"/>
      <c r="AT57" s="126"/>
      <c r="AU57" s="126"/>
      <c r="AV57" s="126"/>
      <c r="AW57" s="126"/>
      <c r="AX57" s="126"/>
      <c r="AY57" s="126"/>
    </row>
    <row r="58" spans="1:1005" ht="15" x14ac:dyDescent="0.25">
      <c r="A58" s="189">
        <f>YampaRiverInflow.TotalOutflow!A58</f>
        <v>46600</v>
      </c>
      <c r="B58" s="302"/>
      <c r="C58" s="97">
        <v>38.994999999999997</v>
      </c>
      <c r="D58" s="301">
        <v>39.273000000000003</v>
      </c>
      <c r="E58" s="121">
        <v>29.917686</v>
      </c>
      <c r="F58" s="121">
        <v>25.019824</v>
      </c>
      <c r="G58" s="121">
        <v>50.280989999999996</v>
      </c>
      <c r="H58" s="121">
        <v>20.826450000000001</v>
      </c>
      <c r="I58" s="121">
        <v>44.033059999999999</v>
      </c>
      <c r="J58" s="121">
        <v>23.404959999999999</v>
      </c>
      <c r="K58" s="121">
        <v>52.066120000000005</v>
      </c>
      <c r="L58" s="121">
        <v>17.851240000000001</v>
      </c>
      <c r="M58" s="121">
        <v>42.049589999999995</v>
      </c>
      <c r="N58" s="121">
        <v>50.578510000000001</v>
      </c>
      <c r="O58" s="121">
        <v>28.36364</v>
      </c>
      <c r="P58" s="121">
        <v>66.446280000000002</v>
      </c>
      <c r="Q58" s="121">
        <v>91.636359999999996</v>
      </c>
      <c r="R58" s="121">
        <v>39.272730000000003</v>
      </c>
      <c r="S58" s="121">
        <v>23.60284</v>
      </c>
      <c r="T58" s="121">
        <v>91.04083</v>
      </c>
      <c r="U58" s="121">
        <v>36.693379999999998</v>
      </c>
      <c r="V58" s="121">
        <v>68.607789999999994</v>
      </c>
      <c r="W58" s="121">
        <v>66.842500000000001</v>
      </c>
      <c r="X58" s="121">
        <v>41.057389999999998</v>
      </c>
      <c r="Y58" s="121">
        <v>44.429290000000002</v>
      </c>
      <c r="Z58" s="121">
        <v>41.851849999999999</v>
      </c>
      <c r="AA58" s="121">
        <v>40.265050000000002</v>
      </c>
      <c r="AB58" s="121">
        <v>38.876599999999996</v>
      </c>
      <c r="AC58" s="121">
        <v>29.55415</v>
      </c>
      <c r="AD58" s="121">
        <v>23.603649999999899</v>
      </c>
      <c r="AE58" s="121">
        <v>15.498979999999996</v>
      </c>
      <c r="AF58" s="121">
        <v>39.663323999999996</v>
      </c>
      <c r="AG58" s="121">
        <v>-27.475497999999998</v>
      </c>
      <c r="AH58" s="121">
        <v>-21.766008000000003</v>
      </c>
      <c r="AI58" s="10"/>
      <c r="AJ58" s="10"/>
      <c r="AK58" s="10"/>
      <c r="AL58" s="10"/>
      <c r="AM58" s="10"/>
      <c r="AN58" s="126"/>
      <c r="AO58" s="126"/>
      <c r="AP58" s="126"/>
      <c r="AQ58" s="126"/>
      <c r="AR58" s="126"/>
      <c r="AS58" s="126"/>
      <c r="AT58" s="126"/>
      <c r="AU58" s="126"/>
      <c r="AV58" s="126"/>
      <c r="AW58" s="126"/>
      <c r="AX58" s="126"/>
      <c r="AY58" s="126"/>
    </row>
    <row r="59" spans="1:1005" ht="15" x14ac:dyDescent="0.25">
      <c r="A59" s="189">
        <f>YampaRiverInflow.TotalOutflow!A59</f>
        <v>46631</v>
      </c>
      <c r="B59" s="302"/>
      <c r="C59" s="97">
        <v>37.994</v>
      </c>
      <c r="D59" s="301">
        <v>30.113</v>
      </c>
      <c r="E59" s="121">
        <v>14.515779999999999</v>
      </c>
      <c r="F59" s="121">
        <v>21.008659999999999</v>
      </c>
      <c r="G59" s="121">
        <v>59.246279999999999</v>
      </c>
      <c r="H59" s="121">
        <v>36.099170000000001</v>
      </c>
      <c r="I59" s="121">
        <v>49.190080000000002</v>
      </c>
      <c r="J59" s="121">
        <v>39.133879999999998</v>
      </c>
      <c r="K59" s="121">
        <v>48.456199999999995</v>
      </c>
      <c r="L59" s="121">
        <v>103.95372</v>
      </c>
      <c r="M59" s="121">
        <v>34.373550000000002</v>
      </c>
      <c r="N59" s="121">
        <v>57.381819999999998</v>
      </c>
      <c r="O59" s="121">
        <v>38.360330000000005</v>
      </c>
      <c r="P59" s="121">
        <v>50.87603</v>
      </c>
      <c r="Q59" s="121">
        <v>33.83802</v>
      </c>
      <c r="R59" s="121">
        <v>38.677690000000005</v>
      </c>
      <c r="S59" s="121">
        <v>28.363289999999999</v>
      </c>
      <c r="T59" s="121">
        <v>44.250949999999996</v>
      </c>
      <c r="U59" s="121">
        <v>41.255660000000006</v>
      </c>
      <c r="V59" s="121">
        <v>47.999720000000003</v>
      </c>
      <c r="W59" s="121">
        <v>78.703759999999988</v>
      </c>
      <c r="X59" s="121">
        <v>38.875680000000003</v>
      </c>
      <c r="Y59" s="121">
        <v>32.726860000000002</v>
      </c>
      <c r="Z59" s="121">
        <v>30.744250000000001</v>
      </c>
      <c r="AA59" s="121">
        <v>24.1193600000001</v>
      </c>
      <c r="AB59" s="121">
        <v>44.628749999999897</v>
      </c>
      <c r="AC59" s="121">
        <v>21.9771800000001</v>
      </c>
      <c r="AD59" s="121">
        <v>24.040019999999899</v>
      </c>
      <c r="AE59" s="121">
        <v>19.180725999999996</v>
      </c>
      <c r="AF59" s="121">
        <v>38.334448000000002</v>
      </c>
      <c r="AG59" s="121">
        <v>-11.254766</v>
      </c>
      <c r="AH59" s="121">
        <v>-1.109622000000003</v>
      </c>
      <c r="AI59" s="10"/>
      <c r="AJ59" s="10"/>
      <c r="AK59" s="10"/>
      <c r="AL59" s="10"/>
      <c r="AM59" s="10"/>
      <c r="AN59" s="126"/>
      <c r="AO59" s="126"/>
      <c r="AP59" s="126"/>
      <c r="AQ59" s="126"/>
      <c r="AR59" s="126"/>
      <c r="AS59" s="126"/>
      <c r="AT59" s="126"/>
      <c r="AU59" s="126"/>
      <c r="AV59" s="126"/>
      <c r="AW59" s="126"/>
      <c r="AX59" s="126"/>
      <c r="AY59" s="126"/>
    </row>
    <row r="60" spans="1:1005" ht="15" x14ac:dyDescent="0.25">
      <c r="A60" s="189">
        <f>YampaRiverInflow.TotalOutflow!A60</f>
        <v>46661</v>
      </c>
      <c r="B60" s="302"/>
      <c r="C60" s="97">
        <v>36.200000000000003</v>
      </c>
      <c r="D60" s="301">
        <v>36.200000000000003</v>
      </c>
      <c r="E60" s="121">
        <v>31.104225999999993</v>
      </c>
      <c r="F60" s="121">
        <v>32.409004000000003</v>
      </c>
      <c r="G60" s="121">
        <v>36.495870000000004</v>
      </c>
      <c r="H60" s="121">
        <v>22.413220000000003</v>
      </c>
      <c r="I60" s="121">
        <v>37.884300000000003</v>
      </c>
      <c r="J60" s="121">
        <v>47.385120000000001</v>
      </c>
      <c r="K60" s="121">
        <v>23.34545</v>
      </c>
      <c r="L60" s="121">
        <v>20.647929999999999</v>
      </c>
      <c r="M60" s="121">
        <v>30.664459999999998</v>
      </c>
      <c r="N60" s="121">
        <v>41.077690000000004</v>
      </c>
      <c r="O60" s="121">
        <v>31.060849999999999</v>
      </c>
      <c r="P60" s="121">
        <v>69.758679999999998</v>
      </c>
      <c r="Q60" s="121">
        <v>20.94511</v>
      </c>
      <c r="R60" s="121">
        <v>34.908660000000005</v>
      </c>
      <c r="S60" s="121">
        <v>24.793029999999998</v>
      </c>
      <c r="T60" s="121">
        <v>40.680699999999995</v>
      </c>
      <c r="U60" s="121">
        <v>34.511849999999995</v>
      </c>
      <c r="V60" s="121">
        <v>29.513770000000001</v>
      </c>
      <c r="W60" s="121">
        <v>19.080719999999999</v>
      </c>
      <c r="X60" s="121">
        <v>42.445929999999997</v>
      </c>
      <c r="Y60" s="121">
        <v>56.012860000000003</v>
      </c>
      <c r="Z60" s="121">
        <v>29.236789999999999</v>
      </c>
      <c r="AA60" s="121">
        <v>25.884679999999999</v>
      </c>
      <c r="AB60" s="121">
        <v>63.214149999999897</v>
      </c>
      <c r="AC60" s="121">
        <v>23.663159999999799</v>
      </c>
      <c r="AD60" s="121">
        <v>24.972269999999799</v>
      </c>
      <c r="AE60" s="121">
        <v>26.040343999999997</v>
      </c>
      <c r="AF60" s="121">
        <v>13.166246000000003</v>
      </c>
      <c r="AG60" s="121">
        <v>20.811032000000001</v>
      </c>
      <c r="AH60" s="121">
        <v>15.392737999999998</v>
      </c>
      <c r="AI60" s="10"/>
      <c r="AJ60" s="10"/>
      <c r="AK60" s="10"/>
      <c r="AL60" s="10"/>
      <c r="AM60" s="10"/>
      <c r="AN60" s="126"/>
      <c r="AO60" s="126"/>
      <c r="AP60" s="126"/>
      <c r="AQ60" s="126"/>
      <c r="AR60" s="126"/>
      <c r="AS60" s="126"/>
      <c r="AT60" s="126"/>
      <c r="AU60" s="126"/>
      <c r="AV60" s="126"/>
      <c r="AW60" s="126"/>
      <c r="AX60" s="126"/>
      <c r="AY60" s="126"/>
    </row>
    <row r="61" spans="1:1005" ht="15" x14ac:dyDescent="0.25">
      <c r="A61" s="189">
        <f>YampaRiverInflow.TotalOutflow!A61</f>
        <v>46692</v>
      </c>
      <c r="B61" s="302"/>
      <c r="C61" s="97">
        <v>24.817</v>
      </c>
      <c r="D61" s="301">
        <v>24.817</v>
      </c>
      <c r="E61" s="121">
        <v>28.013811999999998</v>
      </c>
      <c r="F61" s="121">
        <v>15.793877999999999</v>
      </c>
      <c r="G61" s="121">
        <v>24.595040000000001</v>
      </c>
      <c r="H61" s="121">
        <v>18.446279999999998</v>
      </c>
      <c r="I61" s="121">
        <v>36.495870000000004</v>
      </c>
      <c r="J61" s="121">
        <v>27.966939999999997</v>
      </c>
      <c r="K61" s="121">
        <v>25.487599999999997</v>
      </c>
      <c r="L61" s="121">
        <v>23.10744</v>
      </c>
      <c r="M61" s="121">
        <v>22.472729999999999</v>
      </c>
      <c r="N61" s="121">
        <v>35.166530000000002</v>
      </c>
      <c r="O61" s="121">
        <v>20.925319999999999</v>
      </c>
      <c r="P61" s="121">
        <v>16.066120000000002</v>
      </c>
      <c r="Q61" s="121">
        <v>25.54711</v>
      </c>
      <c r="R61" s="121">
        <v>41.950060000000001</v>
      </c>
      <c r="S61" s="121">
        <v>23.00787</v>
      </c>
      <c r="T61" s="121">
        <v>14.39954</v>
      </c>
      <c r="U61" s="121">
        <v>23.602700000000002</v>
      </c>
      <c r="V61" s="121">
        <v>28.581400000000002</v>
      </c>
      <c r="W61" s="121">
        <v>27.807869999999998</v>
      </c>
      <c r="X61" s="121">
        <v>24.69378</v>
      </c>
      <c r="Y61" s="121">
        <v>22.293890000000001</v>
      </c>
      <c r="Z61" s="121">
        <v>27.888010000000101</v>
      </c>
      <c r="AA61" s="121">
        <v>24.873090000000097</v>
      </c>
      <c r="AB61" s="121">
        <v>23.24662</v>
      </c>
      <c r="AC61" s="121">
        <v>25.646650000000101</v>
      </c>
      <c r="AD61" s="121">
        <v>24.793749999999999</v>
      </c>
      <c r="AE61" s="121">
        <v>17.507805999999995</v>
      </c>
      <c r="AF61" s="121">
        <v>8.8944699999999983</v>
      </c>
      <c r="AG61" s="121">
        <v>1.1222839999999996</v>
      </c>
      <c r="AH61" s="121">
        <v>9.8448719999999987</v>
      </c>
      <c r="AI61" s="10"/>
      <c r="AJ61" s="10"/>
      <c r="AK61" s="10"/>
      <c r="AL61" s="10"/>
      <c r="AM61" s="10"/>
      <c r="AN61" s="126"/>
      <c r="AO61" s="126"/>
      <c r="AP61" s="126"/>
      <c r="AQ61" s="126"/>
      <c r="AR61" s="126"/>
      <c r="AS61" s="126"/>
      <c r="AT61" s="126"/>
      <c r="AU61" s="126"/>
      <c r="AV61" s="126"/>
      <c r="AW61" s="126"/>
      <c r="AX61" s="126"/>
      <c r="AY61" s="126"/>
    </row>
    <row r="62" spans="1:1005" ht="15" x14ac:dyDescent="0.25">
      <c r="A62" s="189">
        <f>YampaRiverInflow.TotalOutflow!A62</f>
        <v>46722</v>
      </c>
      <c r="B62" s="302"/>
      <c r="C62" s="97">
        <v>25.222000000000001</v>
      </c>
      <c r="D62" s="301">
        <v>25.222000000000001</v>
      </c>
      <c r="E62" s="121">
        <v>44.223798000000002</v>
      </c>
      <c r="F62" s="121">
        <v>1.110544</v>
      </c>
      <c r="G62" s="121">
        <v>15.07438</v>
      </c>
      <c r="H62" s="121">
        <v>12.69421</v>
      </c>
      <c r="I62" s="121">
        <v>35.305790000000002</v>
      </c>
      <c r="J62" s="121">
        <v>29.355370000000001</v>
      </c>
      <c r="K62" s="121">
        <v>13.4876</v>
      </c>
      <c r="L62" s="121">
        <v>18.723970000000001</v>
      </c>
      <c r="M62" s="121">
        <v>15.471069999999999</v>
      </c>
      <c r="N62" s="121">
        <v>19.100490000000001</v>
      </c>
      <c r="O62" s="121">
        <v>3.9664899999999998</v>
      </c>
      <c r="P62" s="121">
        <v>23.801650000000002</v>
      </c>
      <c r="Q62" s="121">
        <v>57.520660000000007</v>
      </c>
      <c r="R62" s="121">
        <v>23.99954</v>
      </c>
      <c r="S62" s="121">
        <v>19.4375</v>
      </c>
      <c r="T62" s="121">
        <v>33.916870000000003</v>
      </c>
      <c r="U62" s="121">
        <v>31.734860000000001</v>
      </c>
      <c r="V62" s="121">
        <v>22.7103</v>
      </c>
      <c r="W62" s="121">
        <v>25.368259999999999</v>
      </c>
      <c r="X62" s="121">
        <v>31.6557</v>
      </c>
      <c r="Y62" s="121">
        <v>22.412740000000003</v>
      </c>
      <c r="Z62" s="121">
        <v>36.377389999999899</v>
      </c>
      <c r="AA62" s="121">
        <v>25.983849999999997</v>
      </c>
      <c r="AB62" s="121">
        <v>23.544150000000002</v>
      </c>
      <c r="AC62" s="121">
        <v>39.471650000000103</v>
      </c>
      <c r="AD62" s="121">
        <v>24.5160599999999</v>
      </c>
      <c r="AE62" s="121">
        <v>8.4644880000000011</v>
      </c>
      <c r="AF62" s="121">
        <v>2.3967059999999982</v>
      </c>
      <c r="AG62" s="121">
        <v>-6.7709719999999995</v>
      </c>
      <c r="AH62" s="121">
        <v>0.60159199999999691</v>
      </c>
      <c r="AI62" s="10"/>
      <c r="AJ62" s="10"/>
      <c r="AK62" s="10"/>
      <c r="AL62" s="10"/>
      <c r="AM62" s="10"/>
      <c r="AN62" s="126"/>
      <c r="AO62" s="126"/>
      <c r="AP62" s="126"/>
      <c r="AQ62" s="126"/>
      <c r="AR62" s="126"/>
      <c r="AS62" s="126"/>
      <c r="AT62" s="126"/>
      <c r="AU62" s="126"/>
      <c r="AV62" s="126"/>
      <c r="AW62" s="126"/>
      <c r="AX62" s="126"/>
      <c r="AY62" s="126"/>
    </row>
    <row r="63" spans="1:1005" ht="15" x14ac:dyDescent="0.25">
      <c r="A63" s="189">
        <f>YampaRiverInflow.TotalOutflow!A63</f>
        <v>46753</v>
      </c>
      <c r="B63" s="302"/>
      <c r="C63" s="97">
        <v>49.063000000000002</v>
      </c>
      <c r="D63" s="301">
        <v>32.688000000000002</v>
      </c>
      <c r="E63" s="121">
        <v>25.526097999999998</v>
      </c>
      <c r="F63" s="121">
        <v>1.3745679999999993</v>
      </c>
      <c r="G63" s="121">
        <v>21.421490000000002</v>
      </c>
      <c r="H63" s="121">
        <v>24.198349999999998</v>
      </c>
      <c r="I63" s="121">
        <v>42.049589999999995</v>
      </c>
      <c r="J63" s="121">
        <v>21.61983</v>
      </c>
      <c r="K63" s="121">
        <v>18.446279999999998</v>
      </c>
      <c r="L63" s="121">
        <v>23.206610000000001</v>
      </c>
      <c r="M63" s="121">
        <v>20.033060000000003</v>
      </c>
      <c r="N63" s="121">
        <v>101.09752</v>
      </c>
      <c r="O63" s="121">
        <v>22.61157</v>
      </c>
      <c r="P63" s="121">
        <v>23.206610000000001</v>
      </c>
      <c r="Q63" s="121">
        <v>42.247930000000004</v>
      </c>
      <c r="R63" s="121">
        <v>34.11524</v>
      </c>
      <c r="S63" s="121">
        <v>41.255679999999998</v>
      </c>
      <c r="T63" s="121">
        <v>24.792830000000002</v>
      </c>
      <c r="U63" s="121">
        <v>40.065640000000002</v>
      </c>
      <c r="V63" s="121">
        <v>37.883839999999999</v>
      </c>
      <c r="W63" s="121">
        <v>23.007810000000003</v>
      </c>
      <c r="X63" s="121">
        <v>30.743310000000001</v>
      </c>
      <c r="Y63" s="121">
        <v>36.496400000000001</v>
      </c>
      <c r="Z63" s="121">
        <v>45.025449999999999</v>
      </c>
      <c r="AA63" s="121">
        <v>23.802</v>
      </c>
      <c r="AB63" s="121">
        <v>42.050199999999904</v>
      </c>
      <c r="AC63" s="121">
        <v>26.777249999999999</v>
      </c>
      <c r="AD63" s="121">
        <v>29.809785999999992</v>
      </c>
      <c r="AE63" s="121">
        <v>0.14888199999999779</v>
      </c>
      <c r="AF63" s="121">
        <v>188.36769600000002</v>
      </c>
      <c r="AG63" s="121">
        <v>-19.261465999999999</v>
      </c>
      <c r="AH63" s="121">
        <v>-11.55139</v>
      </c>
      <c r="AI63" s="10"/>
      <c r="AJ63" s="10"/>
      <c r="AK63" s="10"/>
      <c r="AL63" s="10"/>
      <c r="AM63" s="10"/>
      <c r="AN63" s="126"/>
      <c r="AO63" s="126"/>
      <c r="AP63" s="126"/>
      <c r="AQ63" s="126"/>
      <c r="AR63" s="126"/>
      <c r="AS63" s="126"/>
      <c r="AT63" s="126"/>
      <c r="AU63" s="126"/>
      <c r="AV63" s="126"/>
      <c r="AW63" s="126"/>
      <c r="AX63" s="126"/>
      <c r="AY63" s="126"/>
    </row>
    <row r="64" spans="1:1005" ht="15" x14ac:dyDescent="0.25">
      <c r="A64" s="189">
        <f>YampaRiverInflow.TotalOutflow!A64</f>
        <v>46784</v>
      </c>
      <c r="B64" s="302"/>
      <c r="C64" s="97">
        <v>39.499000000000002</v>
      </c>
      <c r="D64" s="301">
        <v>42.802999999999997</v>
      </c>
      <c r="E64" s="121">
        <v>12.339405999999999</v>
      </c>
      <c r="F64" s="121">
        <v>23.60331</v>
      </c>
      <c r="G64" s="121">
        <v>17.2562</v>
      </c>
      <c r="H64" s="121">
        <v>16.066120000000002</v>
      </c>
      <c r="I64" s="121">
        <v>48.99174</v>
      </c>
      <c r="J64" s="121">
        <v>36.297519999999999</v>
      </c>
      <c r="K64" s="121">
        <v>25.745450000000002</v>
      </c>
      <c r="L64" s="121">
        <v>24.39669</v>
      </c>
      <c r="M64" s="121">
        <v>35.66281</v>
      </c>
      <c r="N64" s="121">
        <v>125.57355</v>
      </c>
      <c r="O64" s="121">
        <v>20.429749999999999</v>
      </c>
      <c r="P64" s="121">
        <v>29.355370000000001</v>
      </c>
      <c r="Q64" s="121">
        <v>90.644630000000006</v>
      </c>
      <c r="R64" s="121">
        <v>38.478989999999996</v>
      </c>
      <c r="S64" s="121">
        <v>35.16657</v>
      </c>
      <c r="T64" s="121">
        <v>33.321769999999994</v>
      </c>
      <c r="U64" s="121">
        <v>18.842610000000001</v>
      </c>
      <c r="V64" s="121">
        <v>38.875690000000006</v>
      </c>
      <c r="W64" s="121">
        <v>32.449240000000003</v>
      </c>
      <c r="X64" s="121">
        <v>39.450900000000004</v>
      </c>
      <c r="Y64" s="121">
        <v>41.375809999999994</v>
      </c>
      <c r="Z64" s="121">
        <v>62.678599999999996</v>
      </c>
      <c r="AA64" s="121">
        <v>22.2151999999999</v>
      </c>
      <c r="AB64" s="121">
        <v>72.001050000000006</v>
      </c>
      <c r="AC64" s="121">
        <v>37.884849999999894</v>
      </c>
      <c r="AD64" s="121">
        <v>19.033522000000001</v>
      </c>
      <c r="AE64" s="121">
        <v>7.0302340000000001</v>
      </c>
      <c r="AF64" s="121">
        <v>85.799055999999993</v>
      </c>
      <c r="AG64" s="121">
        <v>-9.7793939999999999</v>
      </c>
      <c r="AH64" s="121">
        <v>38.657699999999991</v>
      </c>
      <c r="AI64" s="10"/>
      <c r="AJ64" s="10"/>
      <c r="AK64" s="10"/>
      <c r="AL64" s="10"/>
      <c r="AM64" s="10"/>
      <c r="AN64" s="126"/>
      <c r="AO64" s="126"/>
      <c r="AP64" s="126"/>
      <c r="AQ64" s="126"/>
      <c r="AR64" s="126"/>
      <c r="AS64" s="126"/>
      <c r="AT64" s="126"/>
      <c r="AU64" s="126"/>
      <c r="AV64" s="126"/>
      <c r="AW64" s="126"/>
      <c r="AX64" s="126"/>
      <c r="AY64" s="126"/>
      <c r="ALQ64" t="e">
        <v>#N/A</v>
      </c>
    </row>
    <row r="65" spans="1:1005" ht="15" x14ac:dyDescent="0.25">
      <c r="A65" s="189">
        <f>YampaRiverInflow.TotalOutflow!A65</f>
        <v>46813</v>
      </c>
      <c r="B65" s="302"/>
      <c r="C65" s="97">
        <v>45.576000000000001</v>
      </c>
      <c r="D65" s="301">
        <v>62.506999999999998</v>
      </c>
      <c r="E65" s="121">
        <v>7.6782579999999996</v>
      </c>
      <c r="F65" s="121">
        <v>63.272730000000003</v>
      </c>
      <c r="G65" s="121">
        <v>48.99174</v>
      </c>
      <c r="H65" s="121">
        <v>19.834709999999998</v>
      </c>
      <c r="I65" s="121">
        <v>54.009920000000001</v>
      </c>
      <c r="J65" s="121">
        <v>55.160330000000002</v>
      </c>
      <c r="K65" s="121">
        <v>23.22645</v>
      </c>
      <c r="L65" s="121">
        <v>42.842980000000004</v>
      </c>
      <c r="M65" s="121">
        <v>27.59008</v>
      </c>
      <c r="N65" s="121">
        <v>69.104129999999998</v>
      </c>
      <c r="O65" s="121">
        <v>49.190080000000002</v>
      </c>
      <c r="P65" s="121">
        <v>44.628099999999996</v>
      </c>
      <c r="Q65" s="121">
        <v>82.373550000000009</v>
      </c>
      <c r="R65" s="121">
        <v>74.04258999999999</v>
      </c>
      <c r="S65" s="121">
        <v>59.404600000000002</v>
      </c>
      <c r="T65" s="121">
        <v>42.445689999999999</v>
      </c>
      <c r="U65" s="121">
        <v>22.21454</v>
      </c>
      <c r="V65" s="121">
        <v>58.769889999999997</v>
      </c>
      <c r="W65" s="121">
        <v>31.517060000000001</v>
      </c>
      <c r="X65" s="121">
        <v>41.176480000000005</v>
      </c>
      <c r="Y65" s="121">
        <v>36.615409999999905</v>
      </c>
      <c r="Z65" s="121">
        <v>63.888529999999896</v>
      </c>
      <c r="AA65" s="121">
        <v>26.578900000000001</v>
      </c>
      <c r="AB65" s="121">
        <v>124.9605</v>
      </c>
      <c r="AC65" s="121">
        <v>70.0175499999999</v>
      </c>
      <c r="AD65" s="121">
        <v>37.985829999999993</v>
      </c>
      <c r="AE65" s="121">
        <v>23.852601999999997</v>
      </c>
      <c r="AF65" s="121">
        <v>33.571293999999995</v>
      </c>
      <c r="AG65" s="121">
        <v>18.785719999999998</v>
      </c>
      <c r="AH65" s="121">
        <v>66.418819999999997</v>
      </c>
      <c r="AI65" s="10"/>
      <c r="AJ65" s="10"/>
      <c r="AK65" s="10"/>
      <c r="AL65" s="10"/>
      <c r="AM65" s="10"/>
      <c r="AN65" s="126"/>
      <c r="AO65" s="126"/>
      <c r="AP65" s="126"/>
      <c r="AQ65" s="126"/>
      <c r="AR65" s="126"/>
      <c r="AS65" s="126"/>
      <c r="AT65" s="126"/>
      <c r="AU65" s="126"/>
      <c r="AV65" s="126"/>
      <c r="AW65" s="126"/>
      <c r="AX65" s="126"/>
      <c r="AY65" s="126"/>
      <c r="ALQ65" t="e">
        <v>#N/A</v>
      </c>
    </row>
    <row r="66" spans="1:1005" ht="15" x14ac:dyDescent="0.25">
      <c r="A66" s="189">
        <f>YampaRiverInflow.TotalOutflow!A66</f>
        <v>46844</v>
      </c>
      <c r="B66" s="302"/>
      <c r="C66" s="97">
        <v>28.042999999999999</v>
      </c>
      <c r="D66" s="301">
        <v>34.738</v>
      </c>
      <c r="E66" s="121">
        <v>3.6764540000000014</v>
      </c>
      <c r="F66" s="121">
        <v>29.157019999999999</v>
      </c>
      <c r="G66" s="121">
        <v>70.294210000000007</v>
      </c>
      <c r="H66" s="121">
        <v>23.60331</v>
      </c>
      <c r="I66" s="121">
        <v>16.8</v>
      </c>
      <c r="J66" s="121">
        <v>35.028100000000002</v>
      </c>
      <c r="K66" s="121">
        <v>13.62645</v>
      </c>
      <c r="L66" s="121">
        <v>32.747109999999999</v>
      </c>
      <c r="M66" s="121">
        <v>39.133879999999998</v>
      </c>
      <c r="N66" s="121">
        <v>90.902479999999997</v>
      </c>
      <c r="O66" s="121">
        <v>33.758679999999998</v>
      </c>
      <c r="P66" s="121">
        <v>33.699169999999995</v>
      </c>
      <c r="Q66" s="121">
        <v>29.79214</v>
      </c>
      <c r="R66" s="121">
        <v>43.080640000000002</v>
      </c>
      <c r="S66" s="121">
        <v>88.700450000000004</v>
      </c>
      <c r="T66" s="121">
        <v>43.635820000000002</v>
      </c>
      <c r="U66" s="121">
        <v>17.01784</v>
      </c>
      <c r="V66" s="121">
        <v>26.498860000000001</v>
      </c>
      <c r="W66" s="121">
        <v>22.988139999999998</v>
      </c>
      <c r="X66" s="121">
        <v>25.348419999999997</v>
      </c>
      <c r="Y66" s="121">
        <v>31.934349999999899</v>
      </c>
      <c r="Z66" s="121">
        <v>40.2452100000001</v>
      </c>
      <c r="AA66" s="121">
        <v>24.198700000000002</v>
      </c>
      <c r="AB66" s="121">
        <v>43.240300000000097</v>
      </c>
      <c r="AC66" s="121">
        <v>39.828680000000105</v>
      </c>
      <c r="AD66" s="121">
        <v>41.938178000000001</v>
      </c>
      <c r="AE66" s="121">
        <v>40.074694000000001</v>
      </c>
      <c r="AF66" s="121">
        <v>1.3631199999999954</v>
      </c>
      <c r="AG66" s="121">
        <v>-2.5694920000000012</v>
      </c>
      <c r="AH66" s="121">
        <v>-26.212883999999999</v>
      </c>
      <c r="AI66" s="10"/>
      <c r="AJ66" s="10"/>
      <c r="AK66" s="10"/>
      <c r="AL66" s="10"/>
      <c r="AM66" s="10"/>
      <c r="AN66" s="126"/>
      <c r="AO66" s="126"/>
      <c r="AP66" s="126"/>
      <c r="AQ66" s="126"/>
      <c r="AR66" s="126"/>
      <c r="AS66" s="126"/>
      <c r="AT66" s="126"/>
      <c r="AU66" s="126"/>
      <c r="AV66" s="126"/>
      <c r="AW66" s="126"/>
      <c r="AX66" s="126"/>
      <c r="AY66" s="126"/>
      <c r="ALQ66" t="e">
        <v>#N/A</v>
      </c>
    </row>
    <row r="67" spans="1:1005" ht="15" x14ac:dyDescent="0.25">
      <c r="A67" s="189">
        <f>YampaRiverInflow.TotalOutflow!A67</f>
        <v>46874</v>
      </c>
      <c r="B67" s="302"/>
      <c r="C67" s="97">
        <v>15.475</v>
      </c>
      <c r="D67" s="301">
        <v>25.463999999999999</v>
      </c>
      <c r="E67" s="121">
        <v>7.738929999999999</v>
      </c>
      <c r="F67" s="121">
        <v>15.471069999999999</v>
      </c>
      <c r="G67" s="121">
        <v>41.137190000000004</v>
      </c>
      <c r="H67" s="121">
        <v>13.289260000000001</v>
      </c>
      <c r="I67" s="121">
        <v>27.570250000000001</v>
      </c>
      <c r="J67" s="121">
        <v>34.690910000000002</v>
      </c>
      <c r="K67" s="121">
        <v>21.163640000000001</v>
      </c>
      <c r="L67" s="121">
        <v>23.543800000000001</v>
      </c>
      <c r="M67" s="121">
        <v>34.333880000000001</v>
      </c>
      <c r="N67" s="121">
        <v>67.140500000000003</v>
      </c>
      <c r="O67" s="121">
        <v>34.274380000000001</v>
      </c>
      <c r="P67" s="121">
        <v>36.813220000000001</v>
      </c>
      <c r="Q67" s="121">
        <v>20.429749999999999</v>
      </c>
      <c r="R67" s="121">
        <v>51.173209999999997</v>
      </c>
      <c r="S67" s="121">
        <v>36.138489999999997</v>
      </c>
      <c r="T67" s="121">
        <v>21.024139999999999</v>
      </c>
      <c r="U67" s="121">
        <v>18.545120000000001</v>
      </c>
      <c r="V67" s="121">
        <v>27.252549999999999</v>
      </c>
      <c r="W67" s="121">
        <v>27.252610000000001</v>
      </c>
      <c r="X67" s="121">
        <v>28.958279999999998</v>
      </c>
      <c r="Y67" s="121">
        <v>32.1327</v>
      </c>
      <c r="Z67" s="121">
        <v>29.573979999999999</v>
      </c>
      <c r="AA67" s="121">
        <v>26.281370000000102</v>
      </c>
      <c r="AB67" s="121">
        <v>27.570650000000001</v>
      </c>
      <c r="AC67" s="121">
        <v>23.583810000000099</v>
      </c>
      <c r="AD67" s="121">
        <v>24.659790000000001</v>
      </c>
      <c r="AE67" s="121">
        <v>21.803582000000002</v>
      </c>
      <c r="AF67" s="121">
        <v>0.19014400000000023</v>
      </c>
      <c r="AG67" s="121">
        <v>-5.5054859999999994</v>
      </c>
      <c r="AH67" s="121">
        <v>-26.211384000000006</v>
      </c>
      <c r="AI67" s="10"/>
      <c r="AJ67" s="10"/>
      <c r="AK67" s="10"/>
      <c r="AL67" s="10"/>
      <c r="AM67" s="10"/>
      <c r="AN67" s="126"/>
      <c r="AO67" s="126"/>
      <c r="AP67" s="126"/>
      <c r="AQ67" s="126"/>
      <c r="AR67" s="126"/>
      <c r="AS67" s="126"/>
      <c r="AT67" s="126"/>
      <c r="AU67" s="126"/>
      <c r="AV67" s="126"/>
      <c r="AW67" s="126"/>
      <c r="AX67" s="126"/>
      <c r="AY67" s="126"/>
      <c r="ALQ67" t="e">
        <v>#N/A</v>
      </c>
    </row>
    <row r="68" spans="1:1005" ht="15" x14ac:dyDescent="0.25">
      <c r="A68" s="189">
        <f>YampaRiverInflow.TotalOutflow!A68</f>
        <v>46905</v>
      </c>
      <c r="B68" s="302"/>
      <c r="C68" s="97">
        <v>13.286</v>
      </c>
      <c r="D68" s="301">
        <v>25.035</v>
      </c>
      <c r="E68" s="121">
        <v>-1.3633040000000001</v>
      </c>
      <c r="F68" s="121">
        <v>31.73554</v>
      </c>
      <c r="G68" s="121">
        <v>15.272729999999999</v>
      </c>
      <c r="H68" s="121">
        <v>13.68595</v>
      </c>
      <c r="I68" s="121">
        <v>32.07273</v>
      </c>
      <c r="J68" s="121">
        <v>48.238019999999999</v>
      </c>
      <c r="K68" s="121">
        <v>6.5057900000000002</v>
      </c>
      <c r="L68" s="121">
        <v>14.280989999999999</v>
      </c>
      <c r="M68" s="121">
        <v>20.826450000000001</v>
      </c>
      <c r="N68" s="121">
        <v>11.9405</v>
      </c>
      <c r="O68" s="121">
        <v>14.67769</v>
      </c>
      <c r="P68" s="121">
        <v>31.73554</v>
      </c>
      <c r="Q68" s="121">
        <v>13.4876</v>
      </c>
      <c r="R68" s="121">
        <v>35.543419999999998</v>
      </c>
      <c r="S68" s="121">
        <v>23.741799999999998</v>
      </c>
      <c r="T68" s="121">
        <v>24.39593</v>
      </c>
      <c r="U68" s="121">
        <v>22.730180000000001</v>
      </c>
      <c r="V68" s="121">
        <v>25.189630000000001</v>
      </c>
      <c r="W68" s="121">
        <v>26.0823</v>
      </c>
      <c r="X68" s="121">
        <v>25.58633</v>
      </c>
      <c r="Y68" s="121">
        <v>28.562399999999901</v>
      </c>
      <c r="Z68" s="121">
        <v>24.3970500000001</v>
      </c>
      <c r="AA68" s="121">
        <v>26.578900000000001</v>
      </c>
      <c r="AB68" s="121">
        <v>24.000349999999901</v>
      </c>
      <c r="AC68" s="121">
        <v>22.730910000000101</v>
      </c>
      <c r="AD68" s="121">
        <v>3.4259199999999983</v>
      </c>
      <c r="AE68" s="121">
        <v>8.1729199999999995</v>
      </c>
      <c r="AF68" s="121">
        <v>12.473674000000001</v>
      </c>
      <c r="AG68" s="121">
        <v>1.061094</v>
      </c>
      <c r="AH68" s="121">
        <v>22.368065999999995</v>
      </c>
      <c r="AI68" s="10"/>
      <c r="AJ68" s="10"/>
      <c r="AK68" s="10"/>
      <c r="AL68" s="10"/>
      <c r="AM68" s="10"/>
      <c r="AN68" s="126"/>
      <c r="AO68" s="126"/>
      <c r="AP68" s="126"/>
      <c r="AQ68" s="126"/>
      <c r="AR68" s="126"/>
      <c r="AS68" s="126"/>
      <c r="AT68" s="126"/>
      <c r="AU68" s="126"/>
      <c r="AV68" s="126"/>
      <c r="AW68" s="126"/>
      <c r="AX68" s="126"/>
      <c r="AY68" s="126"/>
      <c r="ALQ68" t="e">
        <v>#N/A</v>
      </c>
    </row>
    <row r="69" spans="1:1005" ht="15" x14ac:dyDescent="0.25">
      <c r="A69" s="189">
        <f>YampaRiverInflow.TotalOutflow!A69</f>
        <v>46935</v>
      </c>
      <c r="B69" s="302"/>
      <c r="C69" s="97">
        <v>15.164999999999999</v>
      </c>
      <c r="D69" s="301">
        <v>38.954999999999998</v>
      </c>
      <c r="E69" s="121">
        <v>7.8308159999999951</v>
      </c>
      <c r="F69" s="121">
        <v>31.933880000000002</v>
      </c>
      <c r="G69" s="121">
        <v>33.12397</v>
      </c>
      <c r="H69" s="121">
        <v>30.347110000000001</v>
      </c>
      <c r="I69" s="121">
        <v>21.12397</v>
      </c>
      <c r="J69" s="121">
        <v>19.953720000000001</v>
      </c>
      <c r="K69" s="121">
        <v>10.1157</v>
      </c>
      <c r="L69" s="121">
        <v>17.2562</v>
      </c>
      <c r="M69" s="121">
        <v>39.272730000000003</v>
      </c>
      <c r="N69" s="121">
        <v>21.024789999999999</v>
      </c>
      <c r="O69" s="121">
        <v>21.223140000000001</v>
      </c>
      <c r="P69" s="121">
        <v>45.421489999999999</v>
      </c>
      <c r="Q69" s="121">
        <v>28.760330000000003</v>
      </c>
      <c r="R69" s="121">
        <v>28.164830000000002</v>
      </c>
      <c r="S69" s="121">
        <v>29.156560000000002</v>
      </c>
      <c r="T69" s="121">
        <v>31.536360000000002</v>
      </c>
      <c r="U69" s="121">
        <v>26.379669999999997</v>
      </c>
      <c r="V69" s="121">
        <v>61.685449999999996</v>
      </c>
      <c r="W69" s="121">
        <v>29.156569999999999</v>
      </c>
      <c r="X69" s="121">
        <v>33.520060000000001</v>
      </c>
      <c r="Y69" s="121">
        <v>26.182200000000002</v>
      </c>
      <c r="Z69" s="121">
        <v>32.1327</v>
      </c>
      <c r="AA69" s="121">
        <v>49.587499999999999</v>
      </c>
      <c r="AB69" s="121">
        <v>22.016849999999998</v>
      </c>
      <c r="AC69" s="121">
        <v>23.603650000000101</v>
      </c>
      <c r="AD69" s="121">
        <v>-0.52760200000000035</v>
      </c>
      <c r="AE69" s="121">
        <v>14.445949999999996</v>
      </c>
      <c r="AF69" s="121">
        <v>-5.4029160000000003</v>
      </c>
      <c r="AG69" s="121">
        <v>-9.1989860000000014</v>
      </c>
      <c r="AH69" s="121">
        <v>30.872809999999998</v>
      </c>
      <c r="AI69" s="10"/>
      <c r="AJ69" s="10"/>
      <c r="AK69" s="10"/>
      <c r="AL69" s="10"/>
      <c r="AM69" s="10"/>
      <c r="AN69" s="126"/>
      <c r="AO69" s="126"/>
      <c r="AP69" s="126"/>
      <c r="AQ69" s="126"/>
      <c r="AR69" s="126"/>
      <c r="AS69" s="126"/>
      <c r="AT69" s="126"/>
      <c r="AU69" s="126"/>
      <c r="AV69" s="126"/>
      <c r="AW69" s="126"/>
      <c r="AX69" s="126"/>
      <c r="AY69" s="126"/>
      <c r="ALQ69" t="e">
        <v>#N/A</v>
      </c>
    </row>
    <row r="70" spans="1:1005" ht="15" x14ac:dyDescent="0.25">
      <c r="A70" s="189">
        <f>YampaRiverInflow.TotalOutflow!A70</f>
        <v>46966</v>
      </c>
      <c r="B70" s="302"/>
      <c r="C70" s="97">
        <v>38.994999999999997</v>
      </c>
      <c r="D70" s="301">
        <v>39.273000000000003</v>
      </c>
      <c r="E70" s="121">
        <v>25.019824</v>
      </c>
      <c r="F70" s="121">
        <v>50.280989999999996</v>
      </c>
      <c r="G70" s="121">
        <v>20.826450000000001</v>
      </c>
      <c r="H70" s="121">
        <v>44.033059999999999</v>
      </c>
      <c r="I70" s="121">
        <v>23.404959999999999</v>
      </c>
      <c r="J70" s="121">
        <v>52.066120000000005</v>
      </c>
      <c r="K70" s="121">
        <v>17.851240000000001</v>
      </c>
      <c r="L70" s="121">
        <v>42.049589999999995</v>
      </c>
      <c r="M70" s="121">
        <v>50.578510000000001</v>
      </c>
      <c r="N70" s="121">
        <v>28.36364</v>
      </c>
      <c r="O70" s="121">
        <v>66.446280000000002</v>
      </c>
      <c r="P70" s="121">
        <v>91.636359999999996</v>
      </c>
      <c r="Q70" s="121">
        <v>39.272730000000003</v>
      </c>
      <c r="R70" s="121">
        <v>23.60284</v>
      </c>
      <c r="S70" s="121">
        <v>91.04083</v>
      </c>
      <c r="T70" s="121">
        <v>36.693379999999998</v>
      </c>
      <c r="U70" s="121">
        <v>68.607789999999994</v>
      </c>
      <c r="V70" s="121">
        <v>66.842500000000001</v>
      </c>
      <c r="W70" s="121">
        <v>41.057389999999998</v>
      </c>
      <c r="X70" s="121">
        <v>44.429290000000002</v>
      </c>
      <c r="Y70" s="121">
        <v>41.851849999999999</v>
      </c>
      <c r="Z70" s="121">
        <v>40.265050000000002</v>
      </c>
      <c r="AA70" s="121">
        <v>38.876599999999996</v>
      </c>
      <c r="AB70" s="121">
        <v>29.55415</v>
      </c>
      <c r="AC70" s="121">
        <v>23.603649999999899</v>
      </c>
      <c r="AD70" s="121">
        <v>15.498979999999996</v>
      </c>
      <c r="AE70" s="121">
        <v>39.663323999999996</v>
      </c>
      <c r="AF70" s="121">
        <v>-27.475497999999998</v>
      </c>
      <c r="AG70" s="121">
        <v>-21.766008000000003</v>
      </c>
      <c r="AH70" s="121">
        <v>29.917686</v>
      </c>
      <c r="AI70" s="10"/>
      <c r="AJ70" s="10"/>
      <c r="AK70" s="10"/>
      <c r="AL70" s="10"/>
      <c r="AM70" s="10"/>
      <c r="AN70" s="126"/>
      <c r="AO70" s="126"/>
      <c r="AP70" s="126"/>
      <c r="AQ70" s="126"/>
      <c r="AR70" s="126"/>
      <c r="AS70" s="126"/>
      <c r="AT70" s="126"/>
      <c r="AU70" s="126"/>
      <c r="AV70" s="126"/>
      <c r="AW70" s="126"/>
      <c r="AX70" s="126"/>
      <c r="AY70" s="126"/>
      <c r="ALQ70" t="e">
        <v>#N/A</v>
      </c>
    </row>
    <row r="71" spans="1:1005" ht="15" x14ac:dyDescent="0.25">
      <c r="A71" s="189">
        <f>YampaRiverInflow.TotalOutflow!A71</f>
        <v>46997</v>
      </c>
      <c r="B71" s="302"/>
      <c r="C71" s="97">
        <v>37.994</v>
      </c>
      <c r="D71" s="301">
        <v>30.113</v>
      </c>
      <c r="E71" s="121">
        <v>21.008659999999999</v>
      </c>
      <c r="F71" s="121">
        <v>59.246279999999999</v>
      </c>
      <c r="G71" s="121">
        <v>36.099170000000001</v>
      </c>
      <c r="H71" s="121">
        <v>49.190080000000002</v>
      </c>
      <c r="I71" s="121">
        <v>39.133879999999998</v>
      </c>
      <c r="J71" s="121">
        <v>48.456199999999995</v>
      </c>
      <c r="K71" s="121">
        <v>103.95372</v>
      </c>
      <c r="L71" s="121">
        <v>34.373550000000002</v>
      </c>
      <c r="M71" s="121">
        <v>57.381819999999998</v>
      </c>
      <c r="N71" s="121">
        <v>38.360330000000005</v>
      </c>
      <c r="O71" s="121">
        <v>50.87603</v>
      </c>
      <c r="P71" s="121">
        <v>33.83802</v>
      </c>
      <c r="Q71" s="121">
        <v>38.677690000000005</v>
      </c>
      <c r="R71" s="121">
        <v>28.363289999999999</v>
      </c>
      <c r="S71" s="121">
        <v>44.250949999999996</v>
      </c>
      <c r="T71" s="121">
        <v>41.255660000000006</v>
      </c>
      <c r="U71" s="121">
        <v>47.999720000000003</v>
      </c>
      <c r="V71" s="121">
        <v>78.703759999999988</v>
      </c>
      <c r="W71" s="121">
        <v>38.875680000000003</v>
      </c>
      <c r="X71" s="121">
        <v>32.726860000000002</v>
      </c>
      <c r="Y71" s="121">
        <v>30.744250000000001</v>
      </c>
      <c r="Z71" s="121">
        <v>24.1193600000001</v>
      </c>
      <c r="AA71" s="121">
        <v>44.628749999999897</v>
      </c>
      <c r="AB71" s="121">
        <v>21.9771800000001</v>
      </c>
      <c r="AC71" s="121">
        <v>24.040019999999899</v>
      </c>
      <c r="AD71" s="121">
        <v>19.180725999999996</v>
      </c>
      <c r="AE71" s="121">
        <v>38.334448000000002</v>
      </c>
      <c r="AF71" s="121">
        <v>-11.254766</v>
      </c>
      <c r="AG71" s="121">
        <v>-1.109622000000003</v>
      </c>
      <c r="AH71" s="121">
        <v>14.515779999999999</v>
      </c>
      <c r="AI71" s="10"/>
      <c r="AJ71" s="10"/>
      <c r="AK71" s="10"/>
      <c r="AL71" s="10"/>
      <c r="AM71" s="10"/>
      <c r="AN71" s="126"/>
      <c r="AO71" s="126"/>
      <c r="AP71" s="126"/>
      <c r="AQ71" s="126"/>
      <c r="AR71" s="126"/>
      <c r="AS71" s="126"/>
      <c r="AT71" s="126"/>
      <c r="AU71" s="126"/>
      <c r="AV71" s="126"/>
      <c r="AW71" s="126"/>
      <c r="AX71" s="126"/>
      <c r="AY71" s="126"/>
      <c r="ALQ71" t="e">
        <v>#N/A</v>
      </c>
    </row>
    <row r="72" spans="1:1005" ht="12.75" customHeight="1" x14ac:dyDescent="0.25">
      <c r="A72" s="147"/>
      <c r="B72" s="302"/>
      <c r="C72" s="97"/>
      <c r="D72" s="301"/>
      <c r="ALQ72" t="e">
        <v>#N/A</v>
      </c>
    </row>
    <row r="73" spans="1:1005" ht="12.75" customHeight="1" x14ac:dyDescent="0.25">
      <c r="A73" s="147"/>
      <c r="B73" s="302"/>
      <c r="C73" s="97"/>
      <c r="D73" s="301"/>
    </row>
    <row r="74" spans="1:1005" ht="12.75" customHeight="1" x14ac:dyDescent="0.25">
      <c r="A74" s="147"/>
      <c r="B74" s="302"/>
      <c r="C74" s="97"/>
      <c r="D74" s="301"/>
    </row>
    <row r="75" spans="1:1005" ht="12.75" customHeight="1" x14ac:dyDescent="0.25">
      <c r="A75" s="147"/>
      <c r="B75" s="302"/>
      <c r="C75" s="97"/>
      <c r="D75" s="301"/>
    </row>
    <row r="76" spans="1:1005" ht="12.75" customHeight="1" x14ac:dyDescent="0.25">
      <c r="A76" s="147"/>
      <c r="B76" s="302"/>
      <c r="C76" s="97"/>
      <c r="D76" s="301"/>
    </row>
    <row r="77" spans="1:1005" ht="12.75" customHeight="1" x14ac:dyDescent="0.25">
      <c r="A77" s="147"/>
      <c r="B77" s="302"/>
      <c r="C77" s="97"/>
      <c r="D77" s="301"/>
    </row>
    <row r="78" spans="1:1005" ht="12.75" customHeight="1" x14ac:dyDescent="0.25">
      <c r="A78" s="147"/>
      <c r="B78" s="302"/>
      <c r="C78" s="97"/>
      <c r="D78" s="301"/>
    </row>
    <row r="79" spans="1:1005" ht="12.75" customHeight="1" x14ac:dyDescent="0.25">
      <c r="A79" s="147"/>
      <c r="B79" s="302"/>
      <c r="C79" s="97"/>
      <c r="D79" s="301"/>
    </row>
    <row r="80" spans="1:1005" ht="12.75" customHeight="1" x14ac:dyDescent="0.25">
      <c r="A80" s="147"/>
      <c r="B80" s="302"/>
      <c r="C80" s="97"/>
      <c r="D80" s="301"/>
    </row>
    <row r="81" spans="1:4" ht="12.75" customHeight="1" x14ac:dyDescent="0.25">
      <c r="A81" s="147"/>
      <c r="B81" s="302"/>
      <c r="C81" s="97"/>
      <c r="D81" s="301"/>
    </row>
    <row r="101" spans="3:4" ht="12.75" customHeight="1" x14ac:dyDescent="0.25">
      <c r="C101">
        <v>45.576000000000001</v>
      </c>
      <c r="D101">
        <v>62.506999999999998</v>
      </c>
    </row>
    <row r="102" spans="3:4" ht="12.75" customHeight="1" x14ac:dyDescent="0.25">
      <c r="C102">
        <v>28.042999999999999</v>
      </c>
      <c r="D102">
        <v>34.738</v>
      </c>
    </row>
    <row r="103" spans="3:4" ht="12.75" customHeight="1" x14ac:dyDescent="0.25">
      <c r="C103">
        <v>15.475</v>
      </c>
      <c r="D103">
        <v>25.463999999999999</v>
      </c>
    </row>
    <row r="104" spans="3:4" ht="12.75" customHeight="1" x14ac:dyDescent="0.25">
      <c r="C104">
        <v>13.286</v>
      </c>
      <c r="D104">
        <v>25.035</v>
      </c>
    </row>
    <row r="105" spans="3:4" ht="12.75" customHeight="1" x14ac:dyDescent="0.25">
      <c r="C105">
        <v>15.164999999999999</v>
      </c>
      <c r="D105">
        <v>38.954999999999998</v>
      </c>
    </row>
    <row r="106" spans="3:4" ht="12.75" customHeight="1" x14ac:dyDescent="0.25">
      <c r="C106">
        <v>38.994999999999997</v>
      </c>
      <c r="D106">
        <v>39.273000000000003</v>
      </c>
    </row>
    <row r="107" spans="3:4" ht="12.75" customHeight="1" x14ac:dyDescent="0.25">
      <c r="C107">
        <v>37.994</v>
      </c>
      <c r="D107">
        <v>30.113</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107"/>
  <sheetViews>
    <sheetView topLeftCell="A49" workbookViewId="0">
      <selection activeCell="B4" sqref="B4"/>
    </sheetView>
  </sheetViews>
  <sheetFormatPr defaultColWidth="18.7109375" defaultRowHeight="12.75" customHeight="1" x14ac:dyDescent="0.25"/>
  <cols>
    <col min="1" max="34" width="9.140625" style="172" customWidth="1"/>
    <col min="35" max="39" width="9.140625" style="190" customWidth="1"/>
    <col min="40" max="54" width="9.140625" style="172" customWidth="1"/>
    <col min="55" max="16384" width="18.7109375" style="172"/>
  </cols>
  <sheetData>
    <row r="1" spans="1:51" ht="15" x14ac:dyDescent="0.25">
      <c r="A1" s="81"/>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ht="15" x14ac:dyDescent="0.25">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c r="AT2" s="162"/>
      <c r="AU2" s="162"/>
    </row>
    <row r="3" spans="1:51" ht="15" x14ac:dyDescent="0.25">
      <c r="A3" s="82"/>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c r="AS3" s="162"/>
      <c r="AT3" s="162"/>
      <c r="AU3" s="162"/>
    </row>
    <row r="4" spans="1:51" ht="15" x14ac:dyDescent="0.25">
      <c r="A4" s="147">
        <f>YampaRiverInflow.TotalOutflow!A4</f>
        <v>44958</v>
      </c>
      <c r="B4" s="292"/>
      <c r="C4" s="293">
        <v>20.446000000000002</v>
      </c>
      <c r="D4" s="303">
        <v>36.161000000000001</v>
      </c>
      <c r="E4" s="190">
        <f ca="1">INDEX(INDIRECT("GainsAboveHoover"&amp;E$2+YEAR($A4)-YEAR($A$4)),MONTH($A4))</f>
        <v>53.405980000000007</v>
      </c>
      <c r="F4" s="190">
        <f t="shared" ref="F4:AH12" ca="1" si="0">INDEX(INDIRECT("GainsAboveHoover"&amp;F$2+YEAR($A4)-YEAR($A$4)),MONTH($A4))</f>
        <v>97.829139999999995</v>
      </c>
      <c r="G4" s="190">
        <f t="shared" ca="1" si="0"/>
        <v>211.77466000000001</v>
      </c>
      <c r="H4" s="190">
        <f t="shared" ca="1" si="0"/>
        <v>63.109250000000003</v>
      </c>
      <c r="I4" s="190">
        <f t="shared" ca="1" si="0"/>
        <v>89.958119999999994</v>
      </c>
      <c r="J4" s="190">
        <f t="shared" ca="1" si="0"/>
        <v>24.910400000000003</v>
      </c>
      <c r="K4" s="190">
        <f t="shared" ca="1" si="0"/>
        <v>-4.8160100000000003</v>
      </c>
      <c r="L4" s="190">
        <f t="shared" ca="1" si="0"/>
        <v>73.336060000000003</v>
      </c>
      <c r="M4" s="190">
        <f t="shared" ca="1" si="0"/>
        <v>36.586980000000004</v>
      </c>
      <c r="N4" s="190">
        <f t="shared" ca="1" si="0"/>
        <v>21.691119999999998</v>
      </c>
      <c r="O4" s="190">
        <f t="shared" ca="1" si="0"/>
        <v>36.689769999999996</v>
      </c>
      <c r="P4" s="190">
        <f t="shared" ca="1" si="0"/>
        <v>4.0654399999999997</v>
      </c>
      <c r="Q4" s="190">
        <f t="shared" ca="1" si="0"/>
        <v>38.304220000000001</v>
      </c>
      <c r="R4" s="190">
        <f t="shared" ca="1" si="0"/>
        <v>19.567259999999997</v>
      </c>
      <c r="S4" s="190">
        <f t="shared" ca="1" si="0"/>
        <v>194.10926000000001</v>
      </c>
      <c r="T4" s="190">
        <f t="shared" ca="1" si="0"/>
        <v>10.566690000000001</v>
      </c>
      <c r="U4" s="190">
        <f t="shared" ca="1" si="0"/>
        <v>18.006209999999999</v>
      </c>
      <c r="V4" s="190">
        <f t="shared" ca="1" si="0"/>
        <v>42.33981</v>
      </c>
      <c r="W4" s="190">
        <f t="shared" ca="1" si="0"/>
        <v>29.493419999999997</v>
      </c>
      <c r="X4" s="190">
        <f t="shared" ca="1" si="0"/>
        <v>57.446640000000002</v>
      </c>
      <c r="Y4" s="190">
        <f t="shared" ca="1" si="0"/>
        <v>36.949750000000002</v>
      </c>
      <c r="Z4" s="190">
        <f t="shared" ca="1" si="0"/>
        <v>19.886479999999999</v>
      </c>
      <c r="AA4" s="190">
        <f t="shared" ca="1" si="0"/>
        <v>30.005659999999999</v>
      </c>
      <c r="AB4" s="190">
        <f t="shared" ca="1" si="0"/>
        <v>35.553809999999999</v>
      </c>
      <c r="AC4" s="190">
        <f t="shared" ca="1" si="0"/>
        <v>40.773769999999999</v>
      </c>
      <c r="AD4" s="190">
        <f t="shared" ca="1" si="0"/>
        <v>31.995979999999999</v>
      </c>
      <c r="AE4" s="190">
        <f t="shared" ca="1" si="0"/>
        <v>74.449780000000004</v>
      </c>
      <c r="AF4" s="190">
        <f t="shared" ca="1" si="0"/>
        <v>14.88969</v>
      </c>
      <c r="AG4" s="190">
        <f t="shared" ca="1" si="0"/>
        <v>39.650980000000004</v>
      </c>
      <c r="AH4" s="190">
        <f t="shared" ca="1" si="0"/>
        <v>14.91981</v>
      </c>
      <c r="AN4" s="167"/>
      <c r="AO4" s="167"/>
      <c r="AP4" s="167"/>
      <c r="AQ4" s="167"/>
      <c r="AR4" s="167"/>
      <c r="AS4" s="167"/>
      <c r="AT4" s="167"/>
      <c r="AU4" s="167"/>
      <c r="AV4" s="167"/>
      <c r="AW4" s="167"/>
      <c r="AX4" s="167"/>
      <c r="AY4" s="167"/>
    </row>
    <row r="5" spans="1:51" ht="15" x14ac:dyDescent="0.25">
      <c r="A5" s="147">
        <f>YampaRiverInflow.TotalOutflow!A5</f>
        <v>44986</v>
      </c>
      <c r="B5" s="280"/>
      <c r="C5" s="270">
        <v>16.544</v>
      </c>
      <c r="D5" s="285">
        <v>31.26</v>
      </c>
      <c r="E5" s="190">
        <v>62.61224</v>
      </c>
      <c r="F5" s="190">
        <v>129.22682</v>
      </c>
      <c r="G5" s="190">
        <v>224.96581</v>
      </c>
      <c r="H5" s="190">
        <v>44.835190000000004</v>
      </c>
      <c r="I5" s="190">
        <v>177.33817000000002</v>
      </c>
      <c r="J5" s="190">
        <v>-56.693550000000002</v>
      </c>
      <c r="K5" s="190">
        <v>37.615089999999995</v>
      </c>
      <c r="L5" s="190">
        <v>83.826080000000005</v>
      </c>
      <c r="M5" s="190">
        <v>-9.628680000000001</v>
      </c>
      <c r="N5" s="190">
        <v>-8.9868500000000004</v>
      </c>
      <c r="O5" s="190">
        <v>31.59817</v>
      </c>
      <c r="P5" s="190">
        <v>-31.764150000000001</v>
      </c>
      <c r="Q5" s="190">
        <v>8.1977799999999998</v>
      </c>
      <c r="R5" s="190">
        <v>-4.6275300000000001</v>
      </c>
      <c r="S5" s="190">
        <v>107.54282000000001</v>
      </c>
      <c r="T5" s="190">
        <v>18.535509999999999</v>
      </c>
      <c r="U5" s="190">
        <v>-8.2876000000000012</v>
      </c>
      <c r="V5" s="190">
        <v>9.9111000000000011</v>
      </c>
      <c r="W5" s="190">
        <v>-22.678090000000001</v>
      </c>
      <c r="X5" s="190">
        <v>14.65991</v>
      </c>
      <c r="Y5" s="190">
        <v>17.707439999999998</v>
      </c>
      <c r="Z5" s="190">
        <v>9.1945100000000011</v>
      </c>
      <c r="AA5" s="190">
        <v>12.195319999999999</v>
      </c>
      <c r="AB5" s="190">
        <v>-13.04682</v>
      </c>
      <c r="AC5" s="190">
        <v>5.0683699999999998</v>
      </c>
      <c r="AD5" s="190">
        <v>-22.833819999999999</v>
      </c>
      <c r="AE5" s="190">
        <v>21.36993</v>
      </c>
      <c r="AF5" s="190">
        <v>4.0066199999999998</v>
      </c>
      <c r="AG5" s="190">
        <v>64.574950000000001</v>
      </c>
      <c r="AH5" s="190">
        <v>63.134869999999999</v>
      </c>
      <c r="AI5" s="203"/>
      <c r="AJ5" s="203"/>
      <c r="AK5" s="203"/>
      <c r="AL5" s="203"/>
      <c r="AM5" s="203"/>
      <c r="AN5" s="167"/>
      <c r="AO5" s="167"/>
      <c r="AP5" s="167"/>
      <c r="AQ5" s="167"/>
      <c r="AR5" s="167"/>
      <c r="AS5" s="167"/>
      <c r="AT5" s="167"/>
      <c r="AU5" s="167"/>
      <c r="AV5" s="167"/>
      <c r="AW5" s="167"/>
      <c r="AX5" s="167"/>
      <c r="AY5" s="167"/>
    </row>
    <row r="6" spans="1:51" ht="15" x14ac:dyDescent="0.25">
      <c r="A6" s="147">
        <f>YampaRiverInflow.TotalOutflow!A6</f>
        <v>45017</v>
      </c>
      <c r="B6" s="280"/>
      <c r="C6" s="270">
        <v>13.821</v>
      </c>
      <c r="D6" s="285">
        <v>20.477</v>
      </c>
      <c r="E6" s="190">
        <v>27.73244</v>
      </c>
      <c r="F6" s="190">
        <v>75.024360000000001</v>
      </c>
      <c r="G6" s="190">
        <v>159.47320999999999</v>
      </c>
      <c r="H6" s="190">
        <v>29.552319999999998</v>
      </c>
      <c r="I6" s="190">
        <v>81.07553999999999</v>
      </c>
      <c r="J6" s="190">
        <v>86.656300000000002</v>
      </c>
      <c r="K6" s="190">
        <v>38.537150000000004</v>
      </c>
      <c r="L6" s="190">
        <v>88.094770000000011</v>
      </c>
      <c r="M6" s="190">
        <v>-55.505400000000002</v>
      </c>
      <c r="N6" s="190">
        <v>-25.224409999999999</v>
      </c>
      <c r="O6" s="190">
        <v>-11.06203</v>
      </c>
      <c r="P6" s="190">
        <v>-40.472319999999996</v>
      </c>
      <c r="Q6" s="190">
        <v>-8.5150300000000012</v>
      </c>
      <c r="R6" s="190">
        <v>5.4860100000000003</v>
      </c>
      <c r="S6" s="190">
        <v>89.623949999999994</v>
      </c>
      <c r="T6" s="190">
        <v>5.5964700000000001</v>
      </c>
      <c r="U6" s="190">
        <v>-13.982229999999999</v>
      </c>
      <c r="V6" s="190">
        <v>-5.7306000000000008</v>
      </c>
      <c r="W6" s="190">
        <v>-15.20013</v>
      </c>
      <c r="X6" s="190">
        <v>34.876040000000003</v>
      </c>
      <c r="Y6" s="190">
        <v>71.3001</v>
      </c>
      <c r="Z6" s="190">
        <v>20.61309</v>
      </c>
      <c r="AA6" s="190">
        <v>9.5076800000000006</v>
      </c>
      <c r="AB6" s="190">
        <v>-18.428540000000002</v>
      </c>
      <c r="AC6" s="190">
        <v>-11.481530000000001</v>
      </c>
      <c r="AD6" s="190">
        <v>17.488060000000001</v>
      </c>
      <c r="AE6" s="190">
        <v>42.204129999999999</v>
      </c>
      <c r="AF6" s="190">
        <v>-16.627680000000002</v>
      </c>
      <c r="AG6" s="190">
        <v>57.904980000000002</v>
      </c>
      <c r="AH6" s="190">
        <v>18.792390000000001</v>
      </c>
      <c r="AI6" s="203"/>
      <c r="AJ6" s="203"/>
      <c r="AK6" s="203"/>
      <c r="AL6" s="203"/>
      <c r="AM6" s="203"/>
      <c r="AN6" s="167"/>
      <c r="AO6" s="167"/>
      <c r="AP6" s="167"/>
      <c r="AQ6" s="167"/>
      <c r="AR6" s="167"/>
      <c r="AS6" s="167"/>
      <c r="AT6" s="167"/>
      <c r="AU6" s="167"/>
      <c r="AV6" s="167"/>
      <c r="AW6" s="167"/>
      <c r="AX6" s="167"/>
      <c r="AY6" s="167"/>
    </row>
    <row r="7" spans="1:51" ht="15" x14ac:dyDescent="0.25">
      <c r="A7" s="147">
        <f>YampaRiverInflow.TotalOutflow!A7</f>
        <v>45047</v>
      </c>
      <c r="B7" s="280"/>
      <c r="C7" s="270">
        <v>5.71</v>
      </c>
      <c r="D7" s="285">
        <v>-4.415</v>
      </c>
      <c r="E7" s="190">
        <v>13.905670000000001</v>
      </c>
      <c r="F7" s="190">
        <v>50.254080000000002</v>
      </c>
      <c r="G7" s="190">
        <v>122.22750000000001</v>
      </c>
      <c r="H7" s="190">
        <v>45.130360000000003</v>
      </c>
      <c r="I7" s="190">
        <v>144.82448000000002</v>
      </c>
      <c r="J7" s="190">
        <v>15.857620000000001</v>
      </c>
      <c r="K7" s="190">
        <v>26.527619999999999</v>
      </c>
      <c r="L7" s="190">
        <v>112.01666</v>
      </c>
      <c r="M7" s="190">
        <v>5.9267599999999998</v>
      </c>
      <c r="N7" s="190">
        <v>-7.9631999999999996</v>
      </c>
      <c r="O7" s="190">
        <v>-10.182930000000001</v>
      </c>
      <c r="P7" s="190">
        <v>-18.910119999999999</v>
      </c>
      <c r="Q7" s="190">
        <v>-5.1637899999999997</v>
      </c>
      <c r="R7" s="190">
        <v>4.8523900000000006</v>
      </c>
      <c r="S7" s="190">
        <v>136.5727</v>
      </c>
      <c r="T7" s="190">
        <v>-17.06551</v>
      </c>
      <c r="U7" s="190">
        <v>-25.80247</v>
      </c>
      <c r="V7" s="190">
        <v>13.146979999999999</v>
      </c>
      <c r="W7" s="190">
        <v>9.7264300000000006</v>
      </c>
      <c r="X7" s="190">
        <v>41.096609999999998</v>
      </c>
      <c r="Y7" s="190">
        <v>63.824849999999998</v>
      </c>
      <c r="Z7" s="190">
        <v>-6.9918699999999996</v>
      </c>
      <c r="AA7" s="190">
        <v>0.73799999999999999</v>
      </c>
      <c r="AB7" s="190">
        <v>-18.297540000000001</v>
      </c>
      <c r="AC7" s="190">
        <v>-12.214030000000001</v>
      </c>
      <c r="AD7" s="190">
        <v>9.0859300000000012</v>
      </c>
      <c r="AE7" s="190">
        <v>5.1340200000000005</v>
      </c>
      <c r="AF7" s="190">
        <v>-29.088660000000001</v>
      </c>
      <c r="AG7" s="190">
        <v>48.692149999999998</v>
      </c>
      <c r="AH7" s="190">
        <v>-11.59253</v>
      </c>
      <c r="AI7" s="203"/>
      <c r="AJ7" s="203"/>
      <c r="AK7" s="203"/>
      <c r="AL7" s="203"/>
      <c r="AM7" s="203"/>
      <c r="AN7" s="167"/>
      <c r="AO7" s="167"/>
      <c r="AP7" s="167"/>
      <c r="AQ7" s="167"/>
      <c r="AR7" s="167"/>
      <c r="AS7" s="167"/>
      <c r="AT7" s="167"/>
      <c r="AU7" s="167"/>
      <c r="AV7" s="167"/>
      <c r="AW7" s="167"/>
      <c r="AX7" s="167"/>
      <c r="AY7" s="167"/>
    </row>
    <row r="8" spans="1:51" ht="15" x14ac:dyDescent="0.25">
      <c r="A8" s="147">
        <f>YampaRiverInflow.TotalOutflow!A8</f>
        <v>45078</v>
      </c>
      <c r="B8" s="280"/>
      <c r="C8" s="270">
        <v>-3.6880000000000002</v>
      </c>
      <c r="D8" s="285">
        <v>-23.155999999999999</v>
      </c>
      <c r="E8" s="190">
        <v>78.603580000000008</v>
      </c>
      <c r="F8" s="190">
        <v>0.77813999999999994</v>
      </c>
      <c r="G8" s="190">
        <v>11.42347</v>
      </c>
      <c r="H8" s="190">
        <v>-1.8183699999999998</v>
      </c>
      <c r="I8" s="190">
        <v>48.385210000000001</v>
      </c>
      <c r="J8" s="190">
        <v>10.9796</v>
      </c>
      <c r="K8" s="190">
        <v>-16.415560000000003</v>
      </c>
      <c r="L8" s="190">
        <v>59.579190000000004</v>
      </c>
      <c r="M8" s="190">
        <v>20.131820000000001</v>
      </c>
      <c r="N8" s="190">
        <v>-1.8760000000000002E-2</v>
      </c>
      <c r="O8" s="190">
        <v>-40.888860000000001</v>
      </c>
      <c r="P8" s="190">
        <v>-24.57798</v>
      </c>
      <c r="Q8" s="190">
        <v>-41.014429999999997</v>
      </c>
      <c r="R8" s="190">
        <v>-32.649230000000003</v>
      </c>
      <c r="S8" s="190">
        <v>31.118189999999998</v>
      </c>
      <c r="T8" s="190">
        <v>-16.25863</v>
      </c>
      <c r="U8" s="190">
        <v>-29.007360000000002</v>
      </c>
      <c r="V8" s="190">
        <v>15.05063</v>
      </c>
      <c r="W8" s="190">
        <v>-28.113409999999998</v>
      </c>
      <c r="X8" s="190">
        <v>-6.2963900000000006</v>
      </c>
      <c r="Y8" s="190">
        <v>35.037300000000002</v>
      </c>
      <c r="Z8" s="190">
        <v>-16.40408</v>
      </c>
      <c r="AA8" s="190">
        <v>-27.575620000000001</v>
      </c>
      <c r="AB8" s="190">
        <v>-23.976099999999999</v>
      </c>
      <c r="AC8" s="190">
        <v>-8.1685800000000004</v>
      </c>
      <c r="AD8" s="190">
        <v>-18.756529999999998</v>
      </c>
      <c r="AE8" s="190">
        <v>-18.879729999999999</v>
      </c>
      <c r="AF8" s="190">
        <v>-18.7621</v>
      </c>
      <c r="AG8" s="190">
        <v>4.9375299999999998</v>
      </c>
      <c r="AH8" s="190">
        <v>-14.283790000000002</v>
      </c>
      <c r="AI8" s="203"/>
      <c r="AJ8" s="203"/>
      <c r="AK8" s="203"/>
      <c r="AL8" s="203"/>
      <c r="AM8" s="203"/>
      <c r="AN8" s="167"/>
      <c r="AO8" s="167"/>
      <c r="AP8" s="167"/>
      <c r="AQ8" s="167"/>
      <c r="AR8" s="167"/>
      <c r="AS8" s="167"/>
      <c r="AT8" s="167"/>
      <c r="AU8" s="167"/>
      <c r="AV8" s="167"/>
      <c r="AW8" s="167"/>
      <c r="AX8" s="167"/>
      <c r="AY8" s="167"/>
    </row>
    <row r="9" spans="1:51" ht="15" x14ac:dyDescent="0.25">
      <c r="A9" s="147">
        <f>YampaRiverInflow.TotalOutflow!A9</f>
        <v>45108</v>
      </c>
      <c r="B9" s="280"/>
      <c r="C9" s="270">
        <v>4.8070000000000004</v>
      </c>
      <c r="D9" s="285">
        <v>-3.306</v>
      </c>
      <c r="E9" s="190">
        <v>-5.8830900000000002</v>
      </c>
      <c r="F9" s="190">
        <v>27.880080000000003</v>
      </c>
      <c r="G9" s="190">
        <v>-8.3493899999999996</v>
      </c>
      <c r="H9" s="190">
        <v>20.232430000000001</v>
      </c>
      <c r="I9" s="190">
        <v>30.843540000000001</v>
      </c>
      <c r="J9" s="190">
        <v>41.040230000000001</v>
      </c>
      <c r="K9" s="190">
        <v>14.490680000000001</v>
      </c>
      <c r="L9" s="190">
        <v>75.778990000000007</v>
      </c>
      <c r="M9" s="190">
        <v>65.886160000000004</v>
      </c>
      <c r="N9" s="190">
        <v>-49.466929999999998</v>
      </c>
      <c r="O9" s="190">
        <v>-38.095980000000004</v>
      </c>
      <c r="P9" s="190">
        <v>-9.229239999999999</v>
      </c>
      <c r="Q9" s="190">
        <v>-13.51318</v>
      </c>
      <c r="R9" s="190">
        <v>-26.592950000000002</v>
      </c>
      <c r="S9" s="190">
        <v>24.434360000000002</v>
      </c>
      <c r="T9" s="190">
        <v>-13.056049999999999</v>
      </c>
      <c r="U9" s="190">
        <v>-8.1851199999999995</v>
      </c>
      <c r="V9" s="190">
        <v>-2.57158</v>
      </c>
      <c r="W9" s="190">
        <v>-30.264680000000002</v>
      </c>
      <c r="X9" s="190">
        <v>-36.50526</v>
      </c>
      <c r="Y9" s="190">
        <v>7.3666599999999995</v>
      </c>
      <c r="Z9" s="190">
        <v>20.909459999999999</v>
      </c>
      <c r="AA9" s="190">
        <v>21.97174</v>
      </c>
      <c r="AB9" s="190">
        <v>-3.3679099999999997</v>
      </c>
      <c r="AC9" s="190">
        <v>5.8490699999999993</v>
      </c>
      <c r="AD9" s="190">
        <v>18.370330000000003</v>
      </c>
      <c r="AE9" s="190">
        <v>18.507080000000002</v>
      </c>
      <c r="AF9" s="190">
        <v>26.724900000000002</v>
      </c>
      <c r="AG9" s="190">
        <v>-54.714529999999996</v>
      </c>
      <c r="AH9" s="190">
        <v>-25.463419999999999</v>
      </c>
      <c r="AI9" s="203"/>
      <c r="AJ9" s="203"/>
      <c r="AK9" s="203"/>
      <c r="AL9" s="203"/>
      <c r="AM9" s="203"/>
      <c r="AN9" s="167"/>
      <c r="AO9" s="167"/>
      <c r="AP9" s="167"/>
      <c r="AQ9" s="167"/>
      <c r="AR9" s="167"/>
      <c r="AS9" s="167"/>
      <c r="AT9" s="167"/>
      <c r="AU9" s="167"/>
      <c r="AV9" s="167"/>
      <c r="AW9" s="167"/>
      <c r="AX9" s="167"/>
      <c r="AY9" s="167"/>
    </row>
    <row r="10" spans="1:51" ht="15" x14ac:dyDescent="0.25">
      <c r="A10" s="147">
        <f>YampaRiverInflow.TotalOutflow!A10</f>
        <v>45139</v>
      </c>
      <c r="B10" s="280"/>
      <c r="C10" s="270">
        <v>20.266999999999999</v>
      </c>
      <c r="D10" s="285">
        <v>8.6560000000000006</v>
      </c>
      <c r="E10" s="190">
        <v>53.409349999999996</v>
      </c>
      <c r="F10" s="190">
        <v>56.28331</v>
      </c>
      <c r="G10" s="190">
        <v>85.919169999999994</v>
      </c>
      <c r="H10" s="190">
        <v>47.941989999999997</v>
      </c>
      <c r="I10" s="190">
        <v>32.843679999999999</v>
      </c>
      <c r="J10" s="190">
        <v>9.41737</v>
      </c>
      <c r="K10" s="190">
        <v>73.407210000000006</v>
      </c>
      <c r="L10" s="190">
        <v>56.459800000000001</v>
      </c>
      <c r="M10" s="190">
        <v>48.113410000000002</v>
      </c>
      <c r="N10" s="190">
        <v>12.67862</v>
      </c>
      <c r="O10" s="190">
        <v>24.742099999999997</v>
      </c>
      <c r="P10" s="190">
        <v>-3.3823099999999999</v>
      </c>
      <c r="Q10" s="190">
        <v>40.45872</v>
      </c>
      <c r="R10" s="190">
        <v>7.9324300000000001</v>
      </c>
      <c r="S10" s="190">
        <v>46.411089999999994</v>
      </c>
      <c r="T10" s="190">
        <v>6.7395899999999997</v>
      </c>
      <c r="U10" s="190">
        <v>17.925740000000001</v>
      </c>
      <c r="V10" s="190">
        <v>17.421220000000002</v>
      </c>
      <c r="W10" s="190">
        <v>-3.9880599999999999</v>
      </c>
      <c r="X10" s="190">
        <v>-1.2442899999999999</v>
      </c>
      <c r="Y10" s="190">
        <v>21.964880000000001</v>
      </c>
      <c r="Z10" s="190">
        <v>75.510499999999993</v>
      </c>
      <c r="AA10" s="190">
        <v>37.568370000000002</v>
      </c>
      <c r="AB10" s="190">
        <v>42.03425</v>
      </c>
      <c r="AC10" s="190">
        <v>42.976790000000001</v>
      </c>
      <c r="AD10" s="190">
        <v>38.019089999999998</v>
      </c>
      <c r="AE10" s="190">
        <v>12.330110000000001</v>
      </c>
      <c r="AF10" s="190">
        <v>11.853590000000001</v>
      </c>
      <c r="AG10" s="190">
        <v>-10.878549999999999</v>
      </c>
      <c r="AH10" s="190">
        <v>0.28339999999999999</v>
      </c>
      <c r="AI10" s="203"/>
      <c r="AJ10" s="203"/>
      <c r="AK10" s="203"/>
      <c r="AL10" s="203"/>
      <c r="AM10" s="203"/>
      <c r="AN10" s="167"/>
      <c r="AO10" s="167"/>
      <c r="AP10" s="167"/>
      <c r="AQ10" s="167"/>
      <c r="AR10" s="167"/>
      <c r="AS10" s="167"/>
      <c r="AT10" s="167"/>
      <c r="AU10" s="167"/>
      <c r="AV10" s="167"/>
      <c r="AW10" s="167"/>
      <c r="AX10" s="167"/>
      <c r="AY10" s="167"/>
    </row>
    <row r="11" spans="1:51" ht="15" x14ac:dyDescent="0.25">
      <c r="A11" s="147">
        <f>YampaRiverInflow.TotalOutflow!A11</f>
        <v>45170</v>
      </c>
      <c r="B11" s="280"/>
      <c r="C11" s="270">
        <v>19.452000000000002</v>
      </c>
      <c r="D11" s="285">
        <v>17.327999999999999</v>
      </c>
      <c r="E11" s="190">
        <v>64.282830000000004</v>
      </c>
      <c r="F11" s="190">
        <v>64.577929999999995</v>
      </c>
      <c r="G11" s="190">
        <v>71.455939999999998</v>
      </c>
      <c r="H11" s="190">
        <v>58.154240000000001</v>
      </c>
      <c r="I11" s="190">
        <v>42.169260000000001</v>
      </c>
      <c r="J11" s="190">
        <v>18.811229999999998</v>
      </c>
      <c r="K11" s="190">
        <v>37.728870000000001</v>
      </c>
      <c r="L11" s="190">
        <v>102.28238999999999</v>
      </c>
      <c r="M11" s="190">
        <v>63.219099999999997</v>
      </c>
      <c r="N11" s="190">
        <v>-1.1670799999999999</v>
      </c>
      <c r="O11" s="190">
        <v>27.992830000000001</v>
      </c>
      <c r="P11" s="190">
        <v>55.190280000000001</v>
      </c>
      <c r="Q11" s="190">
        <v>32.140479999999997</v>
      </c>
      <c r="R11" s="190">
        <v>31.014310000000002</v>
      </c>
      <c r="S11" s="190">
        <v>29.221220000000002</v>
      </c>
      <c r="T11" s="190">
        <v>-5.8577599999999999</v>
      </c>
      <c r="U11" s="190">
        <v>13.77566</v>
      </c>
      <c r="V11" s="190">
        <v>20.98864</v>
      </c>
      <c r="W11" s="190">
        <v>9.6280200000000011</v>
      </c>
      <c r="X11" s="190">
        <v>25.324290000000001</v>
      </c>
      <c r="Y11" s="190">
        <v>17.578880000000002</v>
      </c>
      <c r="Z11" s="190">
        <v>49.973109999999998</v>
      </c>
      <c r="AA11" s="190">
        <v>68.102980000000002</v>
      </c>
      <c r="AB11" s="190">
        <v>84.069659999999999</v>
      </c>
      <c r="AC11" s="190">
        <v>26.646470000000001</v>
      </c>
      <c r="AD11" s="190">
        <v>42.182259999999999</v>
      </c>
      <c r="AE11" s="190">
        <v>36.151679999999999</v>
      </c>
      <c r="AF11" s="190">
        <v>18.166060000000002</v>
      </c>
      <c r="AG11" s="190">
        <v>17.873080000000002</v>
      </c>
      <c r="AH11" s="190">
        <v>4.9049300000000002</v>
      </c>
      <c r="AI11" s="203"/>
      <c r="AJ11" s="203"/>
      <c r="AK11" s="203"/>
      <c r="AL11" s="203"/>
      <c r="AM11" s="203"/>
      <c r="AN11" s="167"/>
      <c r="AO11" s="167"/>
      <c r="AP11" s="167"/>
      <c r="AQ11" s="167"/>
      <c r="AR11" s="167"/>
      <c r="AS11" s="167"/>
      <c r="AT11" s="167"/>
      <c r="AU11" s="167"/>
      <c r="AV11" s="167"/>
      <c r="AW11" s="167"/>
      <c r="AX11" s="167"/>
      <c r="AY11" s="167"/>
    </row>
    <row r="12" spans="1:51" ht="15" x14ac:dyDescent="0.25">
      <c r="A12" s="147">
        <f>YampaRiverInflow.TotalOutflow!A12</f>
        <v>45200</v>
      </c>
      <c r="B12" s="280"/>
      <c r="C12" s="270">
        <v>16.696000000000002</v>
      </c>
      <c r="D12" s="285">
        <v>20.555</v>
      </c>
      <c r="E12" s="190">
        <v>24.83699</v>
      </c>
      <c r="F12" s="190">
        <v>75.222429999999989</v>
      </c>
      <c r="G12" s="190">
        <v>44.385730000000002</v>
      </c>
      <c r="H12" s="190">
        <v>47.589800000000004</v>
      </c>
      <c r="I12" s="190">
        <v>34.997630000000001</v>
      </c>
      <c r="J12" s="190">
        <v>11.211030000000001</v>
      </c>
      <c r="K12" s="190">
        <v>19.502970000000001</v>
      </c>
      <c r="L12" s="190">
        <v>54.718679999999999</v>
      </c>
      <c r="M12" s="190">
        <v>17.3261</v>
      </c>
      <c r="N12" s="190">
        <v>33.096730000000001</v>
      </c>
      <c r="O12" s="190">
        <v>7.0241199999999999</v>
      </c>
      <c r="P12" s="190">
        <v>38.168879999999994</v>
      </c>
      <c r="Q12" s="190">
        <v>-0.32697000000000004</v>
      </c>
      <c r="R12" s="190">
        <v>84.070039999999992</v>
      </c>
      <c r="S12" s="190">
        <v>20.03706</v>
      </c>
      <c r="T12" s="190">
        <v>40.291160000000005</v>
      </c>
      <c r="U12" s="190">
        <v>11.96547</v>
      </c>
      <c r="V12" s="190">
        <v>9.7060499999999994</v>
      </c>
      <c r="W12" s="190">
        <v>-4.8878300000000001</v>
      </c>
      <c r="X12" s="190">
        <v>42.031129999999997</v>
      </c>
      <c r="Y12" s="190">
        <v>22.63785</v>
      </c>
      <c r="Z12" s="190">
        <v>39.329860000000004</v>
      </c>
      <c r="AA12" s="190">
        <v>28.046230000000001</v>
      </c>
      <c r="AB12" s="190">
        <v>21.405650000000001</v>
      </c>
      <c r="AC12" s="190">
        <v>63.749839999999999</v>
      </c>
      <c r="AD12" s="190">
        <v>50.552589999999995</v>
      </c>
      <c r="AE12" s="190">
        <v>35.498150000000003</v>
      </c>
      <c r="AF12" s="190">
        <v>22.665689999999998</v>
      </c>
      <c r="AG12" s="190">
        <v>13.309760000000001</v>
      </c>
      <c r="AH12" s="190">
        <v>-5.9156000000000004</v>
      </c>
      <c r="AI12" s="203"/>
      <c r="AJ12" s="203"/>
      <c r="AK12" s="203"/>
      <c r="AL12" s="203"/>
      <c r="AM12" s="203"/>
      <c r="AN12" s="167"/>
      <c r="AO12" s="167"/>
      <c r="AP12" s="167"/>
      <c r="AQ12" s="167"/>
      <c r="AR12" s="167"/>
      <c r="AS12" s="167"/>
      <c r="AT12" s="167"/>
      <c r="AU12" s="167"/>
      <c r="AV12" s="167"/>
      <c r="AW12" s="167"/>
      <c r="AX12" s="167"/>
      <c r="AY12" s="167"/>
    </row>
    <row r="13" spans="1:51" ht="15" x14ac:dyDescent="0.25">
      <c r="A13" s="147">
        <f>YampaRiverInflow.TotalOutflow!A13</f>
        <v>45231</v>
      </c>
      <c r="B13" s="280"/>
      <c r="C13" s="270">
        <v>16.846</v>
      </c>
      <c r="D13" s="285">
        <v>42.298999999999999</v>
      </c>
      <c r="E13" s="190">
        <v>24.755089999999999</v>
      </c>
      <c r="F13" s="190">
        <v>41.368510000000001</v>
      </c>
      <c r="G13" s="190">
        <v>54.319510000000001</v>
      </c>
      <c r="H13" s="190">
        <v>11.286760000000001</v>
      </c>
      <c r="I13" s="190">
        <v>42.111879999999999</v>
      </c>
      <c r="J13" s="190">
        <v>49.319809999999997</v>
      </c>
      <c r="K13" s="190">
        <v>62.6631</v>
      </c>
      <c r="L13" s="190">
        <v>57.306669999999997</v>
      </c>
      <c r="M13" s="190">
        <v>20.52073</v>
      </c>
      <c r="N13" s="190">
        <v>2.0303399999999998</v>
      </c>
      <c r="O13" s="190">
        <v>10.25154</v>
      </c>
      <c r="P13" s="190">
        <v>11.652959999999998</v>
      </c>
      <c r="Q13" s="190">
        <v>18.590709999999998</v>
      </c>
      <c r="R13" s="190">
        <v>93.237679999999997</v>
      </c>
      <c r="S13" s="190">
        <v>8.5751200000000001</v>
      </c>
      <c r="T13" s="190">
        <v>14.65644</v>
      </c>
      <c r="U13" s="190">
        <v>33.630459999999999</v>
      </c>
      <c r="V13" s="190">
        <v>27.760300000000001</v>
      </c>
      <c r="W13" s="190">
        <v>11.286379999999999</v>
      </c>
      <c r="X13" s="190">
        <v>-14.38903</v>
      </c>
      <c r="Y13" s="190">
        <v>11.00366</v>
      </c>
      <c r="Z13" s="190">
        <v>30.656770000000002</v>
      </c>
      <c r="AA13" s="190">
        <v>78.433350000000004</v>
      </c>
      <c r="AB13" s="190">
        <v>20.926279999999998</v>
      </c>
      <c r="AC13" s="190">
        <v>17.11955</v>
      </c>
      <c r="AD13" s="190">
        <v>49.568680000000001</v>
      </c>
      <c r="AE13" s="190">
        <v>30.38326</v>
      </c>
      <c r="AF13" s="190">
        <v>41.949339999999999</v>
      </c>
      <c r="AG13" s="190">
        <v>90.300280000000001</v>
      </c>
      <c r="AH13" s="190">
        <v>25.237020000000001</v>
      </c>
      <c r="AI13" s="203"/>
      <c r="AJ13" s="203"/>
      <c r="AK13" s="203"/>
      <c r="AL13" s="203"/>
      <c r="AM13" s="203"/>
      <c r="AN13" s="167"/>
      <c r="AO13" s="167"/>
      <c r="AP13" s="167"/>
      <c r="AQ13" s="167"/>
      <c r="AR13" s="167"/>
      <c r="AS13" s="167"/>
      <c r="AT13" s="167"/>
      <c r="AU13" s="167"/>
      <c r="AV13" s="167"/>
      <c r="AW13" s="167"/>
      <c r="AX13" s="167"/>
      <c r="AY13" s="167"/>
    </row>
    <row r="14" spans="1:51" ht="15" x14ac:dyDescent="0.25">
      <c r="A14" s="147">
        <f>YampaRiverInflow.TotalOutflow!A14</f>
        <v>45261</v>
      </c>
      <c r="B14" s="280"/>
      <c r="C14" s="270">
        <v>19.45</v>
      </c>
      <c r="D14" s="285">
        <v>41.247999999999998</v>
      </c>
      <c r="E14" s="190">
        <v>60.335120000000003</v>
      </c>
      <c r="F14" s="190">
        <v>94.61439</v>
      </c>
      <c r="G14" s="190">
        <v>57.228949999999998</v>
      </c>
      <c r="H14" s="190">
        <v>76.772750000000002</v>
      </c>
      <c r="I14" s="190">
        <v>23.632810000000003</v>
      </c>
      <c r="J14" s="190">
        <v>26.613599999999998</v>
      </c>
      <c r="K14" s="190">
        <v>20.40418</v>
      </c>
      <c r="L14" s="190">
        <v>6.7861099999999999</v>
      </c>
      <c r="M14" s="190">
        <v>7.0875000000000004</v>
      </c>
      <c r="N14" s="190">
        <v>18.854099999999999</v>
      </c>
      <c r="O14" s="190">
        <v>35.589959999999998</v>
      </c>
      <c r="P14" s="190">
        <v>26.338159999999998</v>
      </c>
      <c r="Q14" s="190">
        <v>20.191050000000001</v>
      </c>
      <c r="R14" s="190">
        <v>74.97139</v>
      </c>
      <c r="S14" s="190">
        <v>11.51708</v>
      </c>
      <c r="T14" s="190">
        <v>-4.6183199999999998</v>
      </c>
      <c r="U14" s="190">
        <v>27.153869999999998</v>
      </c>
      <c r="V14" s="190">
        <v>22.050689999999999</v>
      </c>
      <c r="W14" s="190">
        <v>10.000299999999999</v>
      </c>
      <c r="X14" s="190">
        <v>200.48664000000002</v>
      </c>
      <c r="Y14" s="190">
        <v>49.498660000000001</v>
      </c>
      <c r="Z14" s="190">
        <v>30.962709999999998</v>
      </c>
      <c r="AA14" s="190">
        <v>25.01275</v>
      </c>
      <c r="AB14" s="190">
        <v>10.133760000000001</v>
      </c>
      <c r="AC14" s="190">
        <v>15.85665</v>
      </c>
      <c r="AD14" s="190">
        <v>14.69364</v>
      </c>
      <c r="AE14" s="190">
        <v>24.777099999999997</v>
      </c>
      <c r="AF14" s="190">
        <v>25.998349999999999</v>
      </c>
      <c r="AG14" s="190">
        <v>73.964010000000002</v>
      </c>
      <c r="AH14" s="190">
        <v>39.270139999999998</v>
      </c>
      <c r="AI14" s="203"/>
      <c r="AJ14" s="203"/>
      <c r="AK14" s="203"/>
      <c r="AL14" s="203"/>
      <c r="AM14" s="203"/>
      <c r="AN14" s="167"/>
      <c r="AO14" s="167"/>
      <c r="AP14" s="167"/>
      <c r="AQ14" s="167"/>
      <c r="AR14" s="167"/>
      <c r="AS14" s="167"/>
      <c r="AT14" s="167"/>
      <c r="AU14" s="167"/>
      <c r="AV14" s="167"/>
      <c r="AW14" s="167"/>
      <c r="AX14" s="167"/>
      <c r="AY14" s="167"/>
    </row>
    <row r="15" spans="1:51" ht="15" x14ac:dyDescent="0.25">
      <c r="A15" s="147">
        <f>YampaRiverInflow.TotalOutflow!A15</f>
        <v>45292</v>
      </c>
      <c r="B15" s="280"/>
      <c r="C15" s="270">
        <v>25.702000000000002</v>
      </c>
      <c r="D15" s="285">
        <v>48.18</v>
      </c>
      <c r="E15" s="190">
        <v>66.690010000000001</v>
      </c>
      <c r="F15" s="190">
        <v>209.91325000000001</v>
      </c>
      <c r="G15" s="190">
        <v>68.707340000000002</v>
      </c>
      <c r="H15" s="190">
        <v>147.14017999999999</v>
      </c>
      <c r="I15" s="190">
        <v>12.95735</v>
      </c>
      <c r="J15" s="190">
        <v>43.173999999999999</v>
      </c>
      <c r="K15" s="190">
        <v>43.572859999999999</v>
      </c>
      <c r="L15" s="190">
        <v>40.911610000000003</v>
      </c>
      <c r="M15" s="190">
        <v>13.873209999999998</v>
      </c>
      <c r="N15" s="190">
        <v>43.65607</v>
      </c>
      <c r="O15" s="190">
        <v>8.8752700000000004</v>
      </c>
      <c r="P15" s="190">
        <v>27.946300000000001</v>
      </c>
      <c r="Q15" s="190">
        <v>3.3895900000000001</v>
      </c>
      <c r="R15" s="190">
        <v>303.37369000000001</v>
      </c>
      <c r="S15" s="190">
        <v>12.219719999999999</v>
      </c>
      <c r="T15" s="190">
        <v>-9.3584500000000013</v>
      </c>
      <c r="U15" s="190">
        <v>28.872540000000001</v>
      </c>
      <c r="V15" s="190">
        <v>4.9805900000000003</v>
      </c>
      <c r="W15" s="190">
        <v>53.234699999999997</v>
      </c>
      <c r="X15" s="190">
        <v>36.51267</v>
      </c>
      <c r="Y15" s="190">
        <v>15.039200000000001</v>
      </c>
      <c r="Z15" s="190">
        <v>13.099450000000001</v>
      </c>
      <c r="AA15" s="190">
        <v>6.7984099999999996</v>
      </c>
      <c r="AB15" s="190">
        <v>21.993320000000001</v>
      </c>
      <c r="AC15" s="190">
        <v>41.238190000000003</v>
      </c>
      <c r="AD15" s="190">
        <v>58.881329999999998</v>
      </c>
      <c r="AE15" s="190">
        <v>49.533120000000004</v>
      </c>
      <c r="AF15" s="190">
        <v>48.656099999999995</v>
      </c>
      <c r="AG15" s="190">
        <v>36.149560000000001</v>
      </c>
      <c r="AH15" s="190">
        <v>28.502187496324908</v>
      </c>
      <c r="AI15" s="203"/>
      <c r="AJ15" s="203"/>
      <c r="AK15" s="203"/>
      <c r="AL15" s="203"/>
      <c r="AM15" s="203"/>
      <c r="AN15" s="167"/>
      <c r="AO15" s="167"/>
      <c r="AP15" s="167"/>
      <c r="AQ15" s="167"/>
      <c r="AR15" s="167"/>
      <c r="AS15" s="167"/>
      <c r="AT15" s="167"/>
      <c r="AU15" s="167"/>
      <c r="AV15" s="167"/>
      <c r="AW15" s="167"/>
      <c r="AX15" s="167"/>
      <c r="AY15" s="167"/>
    </row>
    <row r="16" spans="1:51" ht="15" x14ac:dyDescent="0.25">
      <c r="A16" s="147">
        <f>YampaRiverInflow.TotalOutflow!A16</f>
        <v>45323</v>
      </c>
      <c r="B16" s="280"/>
      <c r="C16" s="270">
        <v>20.692</v>
      </c>
      <c r="D16" s="285">
        <v>36.161000000000001</v>
      </c>
      <c r="E16" s="190">
        <v>97.829139999999995</v>
      </c>
      <c r="F16" s="190">
        <v>211.77466000000001</v>
      </c>
      <c r="G16" s="190">
        <v>63.109250000000003</v>
      </c>
      <c r="H16" s="190">
        <v>89.958119999999994</v>
      </c>
      <c r="I16" s="190">
        <v>24.910400000000003</v>
      </c>
      <c r="J16" s="190">
        <v>-4.8160100000000003</v>
      </c>
      <c r="K16" s="190">
        <v>73.336060000000003</v>
      </c>
      <c r="L16" s="190">
        <v>36.586980000000004</v>
      </c>
      <c r="M16" s="190">
        <v>21.691119999999998</v>
      </c>
      <c r="N16" s="190">
        <v>36.689769999999996</v>
      </c>
      <c r="O16" s="190">
        <v>4.0654399999999997</v>
      </c>
      <c r="P16" s="190">
        <v>38.304220000000001</v>
      </c>
      <c r="Q16" s="190">
        <v>19.567259999999997</v>
      </c>
      <c r="R16" s="190">
        <v>194.10926000000001</v>
      </c>
      <c r="S16" s="190">
        <v>10.566690000000001</v>
      </c>
      <c r="T16" s="190">
        <v>18.006209999999999</v>
      </c>
      <c r="U16" s="190">
        <v>42.33981</v>
      </c>
      <c r="V16" s="190">
        <v>29.493419999999997</v>
      </c>
      <c r="W16" s="190">
        <v>57.446640000000002</v>
      </c>
      <c r="X16" s="190">
        <v>36.949750000000002</v>
      </c>
      <c r="Y16" s="190">
        <v>19.886479999999999</v>
      </c>
      <c r="Z16" s="190">
        <v>30.005659999999999</v>
      </c>
      <c r="AA16" s="190">
        <v>35.553809999999999</v>
      </c>
      <c r="AB16" s="190">
        <v>40.773769999999999</v>
      </c>
      <c r="AC16" s="190">
        <v>31.995979999999999</v>
      </c>
      <c r="AD16" s="190">
        <v>74.449780000000004</v>
      </c>
      <c r="AE16" s="190">
        <v>14.88969</v>
      </c>
      <c r="AF16" s="190">
        <v>39.650980000000004</v>
      </c>
      <c r="AG16" s="190">
        <v>14.91981</v>
      </c>
      <c r="AH16" s="190">
        <v>53.503218596593655</v>
      </c>
      <c r="AI16" s="203"/>
      <c r="AJ16" s="203"/>
      <c r="AK16" s="203"/>
      <c r="AL16" s="203"/>
      <c r="AM16" s="203"/>
      <c r="AN16" s="167"/>
      <c r="AO16" s="167"/>
      <c r="AP16" s="167"/>
      <c r="AQ16" s="167"/>
      <c r="AR16" s="167"/>
      <c r="AS16" s="167"/>
      <c r="AT16" s="167"/>
      <c r="AU16" s="167"/>
      <c r="AV16" s="167"/>
      <c r="AW16" s="167"/>
      <c r="AX16" s="167"/>
      <c r="AY16" s="167"/>
    </row>
    <row r="17" spans="1:51" ht="15" x14ac:dyDescent="0.25">
      <c r="A17" s="147">
        <f>YampaRiverInflow.TotalOutflow!A17</f>
        <v>45352</v>
      </c>
      <c r="B17" s="280"/>
      <c r="C17" s="270">
        <v>23.875</v>
      </c>
      <c r="D17" s="285">
        <v>31.26</v>
      </c>
      <c r="E17" s="190">
        <v>129.22682</v>
      </c>
      <c r="F17" s="190">
        <v>224.96581</v>
      </c>
      <c r="G17" s="190">
        <v>44.835190000000004</v>
      </c>
      <c r="H17" s="190">
        <v>177.33817000000002</v>
      </c>
      <c r="I17" s="190">
        <v>-56.693550000000002</v>
      </c>
      <c r="J17" s="190">
        <v>37.615089999999995</v>
      </c>
      <c r="K17" s="190">
        <v>83.826080000000005</v>
      </c>
      <c r="L17" s="190">
        <v>-9.628680000000001</v>
      </c>
      <c r="M17" s="190">
        <v>-8.9868500000000004</v>
      </c>
      <c r="N17" s="190">
        <v>31.59817</v>
      </c>
      <c r="O17" s="190">
        <v>-31.764150000000001</v>
      </c>
      <c r="P17" s="190">
        <v>8.1977799999999998</v>
      </c>
      <c r="Q17" s="190">
        <v>-4.6275300000000001</v>
      </c>
      <c r="R17" s="190">
        <v>107.54282000000001</v>
      </c>
      <c r="S17" s="190">
        <v>18.535509999999999</v>
      </c>
      <c r="T17" s="190">
        <v>-8.2876000000000012</v>
      </c>
      <c r="U17" s="190">
        <v>9.9111000000000011</v>
      </c>
      <c r="V17" s="190">
        <v>-22.678090000000001</v>
      </c>
      <c r="W17" s="190">
        <v>14.65991</v>
      </c>
      <c r="X17" s="190">
        <v>17.707439999999998</v>
      </c>
      <c r="Y17" s="190">
        <v>9.1945100000000011</v>
      </c>
      <c r="Z17" s="190">
        <v>12.195319999999999</v>
      </c>
      <c r="AA17" s="190">
        <v>-13.04682</v>
      </c>
      <c r="AB17" s="190">
        <v>5.0683699999999998</v>
      </c>
      <c r="AC17" s="190">
        <v>-22.833819999999999</v>
      </c>
      <c r="AD17" s="190">
        <v>21.36993</v>
      </c>
      <c r="AE17" s="190">
        <v>4.0066199999999998</v>
      </c>
      <c r="AF17" s="190">
        <v>64.574950000000001</v>
      </c>
      <c r="AG17" s="190">
        <v>63.134869999999999</v>
      </c>
      <c r="AH17" s="190">
        <v>61.180317783398927</v>
      </c>
      <c r="AI17" s="203"/>
      <c r="AJ17" s="203"/>
      <c r="AK17" s="203"/>
      <c r="AL17" s="203"/>
      <c r="AM17" s="203"/>
      <c r="AN17" s="167"/>
      <c r="AO17" s="167"/>
      <c r="AP17" s="167"/>
      <c r="AQ17" s="167"/>
      <c r="AR17" s="167"/>
      <c r="AS17" s="167"/>
      <c r="AT17" s="167"/>
      <c r="AU17" s="167"/>
      <c r="AV17" s="167"/>
      <c r="AW17" s="167"/>
      <c r="AX17" s="167"/>
      <c r="AY17" s="167"/>
    </row>
    <row r="18" spans="1:51" ht="15" x14ac:dyDescent="0.25">
      <c r="A18" s="147">
        <f>YampaRiverInflow.TotalOutflow!A18</f>
        <v>45383</v>
      </c>
      <c r="B18" s="280"/>
      <c r="C18" s="270">
        <v>14.691000000000001</v>
      </c>
      <c r="D18" s="285">
        <v>20.477</v>
      </c>
      <c r="E18" s="190">
        <v>75.024360000000001</v>
      </c>
      <c r="F18" s="190">
        <v>159.47320999999999</v>
      </c>
      <c r="G18" s="190">
        <v>29.552319999999998</v>
      </c>
      <c r="H18" s="190">
        <v>81.07553999999999</v>
      </c>
      <c r="I18" s="190">
        <v>86.656300000000002</v>
      </c>
      <c r="J18" s="190">
        <v>38.537150000000004</v>
      </c>
      <c r="K18" s="190">
        <v>88.094770000000011</v>
      </c>
      <c r="L18" s="190">
        <v>-55.505400000000002</v>
      </c>
      <c r="M18" s="190">
        <v>-25.224409999999999</v>
      </c>
      <c r="N18" s="190">
        <v>-11.06203</v>
      </c>
      <c r="O18" s="190">
        <v>-40.472319999999996</v>
      </c>
      <c r="P18" s="190">
        <v>-8.5150300000000012</v>
      </c>
      <c r="Q18" s="190">
        <v>5.4860100000000003</v>
      </c>
      <c r="R18" s="190">
        <v>89.623949999999994</v>
      </c>
      <c r="S18" s="190">
        <v>5.5964700000000001</v>
      </c>
      <c r="T18" s="190">
        <v>-13.982229999999999</v>
      </c>
      <c r="U18" s="190">
        <v>-5.7306000000000008</v>
      </c>
      <c r="V18" s="190">
        <v>-15.20013</v>
      </c>
      <c r="W18" s="190">
        <v>34.876040000000003</v>
      </c>
      <c r="X18" s="190">
        <v>71.3001</v>
      </c>
      <c r="Y18" s="190">
        <v>20.61309</v>
      </c>
      <c r="Z18" s="190">
        <v>9.5076800000000006</v>
      </c>
      <c r="AA18" s="190">
        <v>-18.428540000000002</v>
      </c>
      <c r="AB18" s="190">
        <v>-11.481530000000001</v>
      </c>
      <c r="AC18" s="190">
        <v>17.488060000000001</v>
      </c>
      <c r="AD18" s="190">
        <v>42.204129999999999</v>
      </c>
      <c r="AE18" s="190">
        <v>-16.627680000000002</v>
      </c>
      <c r="AF18" s="190">
        <v>57.904980000000002</v>
      </c>
      <c r="AG18" s="190">
        <v>18.792390000000001</v>
      </c>
      <c r="AH18" s="190">
        <v>27.715374733300219</v>
      </c>
      <c r="AI18" s="203"/>
      <c r="AJ18" s="203"/>
      <c r="AK18" s="203"/>
      <c r="AL18" s="203"/>
      <c r="AM18" s="203"/>
      <c r="AN18" s="167"/>
      <c r="AO18" s="167"/>
      <c r="AP18" s="167"/>
      <c r="AQ18" s="167"/>
      <c r="AR18" s="167"/>
      <c r="AS18" s="167"/>
      <c r="AT18" s="167"/>
      <c r="AU18" s="167"/>
      <c r="AV18" s="167"/>
      <c r="AW18" s="167"/>
      <c r="AX18" s="167"/>
      <c r="AY18" s="167"/>
    </row>
    <row r="19" spans="1:51" ht="15" x14ac:dyDescent="0.25">
      <c r="A19" s="147">
        <f>YampaRiverInflow.TotalOutflow!A19</f>
        <v>45413</v>
      </c>
      <c r="B19" s="280"/>
      <c r="C19" s="270">
        <v>8.1069999999999993</v>
      </c>
      <c r="D19" s="285">
        <v>-4.415</v>
      </c>
      <c r="E19" s="190">
        <v>50.254080000000002</v>
      </c>
      <c r="F19" s="190">
        <v>122.22750000000001</v>
      </c>
      <c r="G19" s="190">
        <v>45.130360000000003</v>
      </c>
      <c r="H19" s="190">
        <v>144.82448000000002</v>
      </c>
      <c r="I19" s="190">
        <v>15.857620000000001</v>
      </c>
      <c r="J19" s="190">
        <v>26.527619999999999</v>
      </c>
      <c r="K19" s="190">
        <v>112.01666</v>
      </c>
      <c r="L19" s="190">
        <v>5.9267599999999998</v>
      </c>
      <c r="M19" s="190">
        <v>-7.9631999999999996</v>
      </c>
      <c r="N19" s="190">
        <v>-10.182930000000001</v>
      </c>
      <c r="O19" s="190">
        <v>-18.910119999999999</v>
      </c>
      <c r="P19" s="190">
        <v>-5.1637899999999997</v>
      </c>
      <c r="Q19" s="190">
        <v>4.8523900000000006</v>
      </c>
      <c r="R19" s="190">
        <v>136.5727</v>
      </c>
      <c r="S19" s="190">
        <v>-17.06551</v>
      </c>
      <c r="T19" s="190">
        <v>-25.80247</v>
      </c>
      <c r="U19" s="190">
        <v>13.146979999999999</v>
      </c>
      <c r="V19" s="190">
        <v>9.7264300000000006</v>
      </c>
      <c r="W19" s="190">
        <v>41.096609999999998</v>
      </c>
      <c r="X19" s="190">
        <v>63.824849999999998</v>
      </c>
      <c r="Y19" s="190">
        <v>-6.9918699999999996</v>
      </c>
      <c r="Z19" s="190">
        <v>0.73799999999999999</v>
      </c>
      <c r="AA19" s="190">
        <v>-18.297540000000001</v>
      </c>
      <c r="AB19" s="190">
        <v>-12.214030000000001</v>
      </c>
      <c r="AC19" s="190">
        <v>9.0859300000000012</v>
      </c>
      <c r="AD19" s="190">
        <v>5.1340200000000005</v>
      </c>
      <c r="AE19" s="190">
        <v>-29.088660000000001</v>
      </c>
      <c r="AF19" s="190">
        <v>48.692149999999998</v>
      </c>
      <c r="AG19" s="190">
        <v>-11.59253</v>
      </c>
      <c r="AH19" s="190">
        <v>13.941845357980599</v>
      </c>
      <c r="AI19" s="203"/>
      <c r="AJ19" s="203"/>
      <c r="AK19" s="203"/>
      <c r="AL19" s="203"/>
      <c r="AM19" s="203"/>
      <c r="AN19" s="167"/>
      <c r="AO19" s="167"/>
      <c r="AP19" s="167"/>
      <c r="AQ19" s="167"/>
      <c r="AR19" s="167"/>
      <c r="AS19" s="167"/>
      <c r="AT19" s="167"/>
      <c r="AU19" s="167"/>
      <c r="AV19" s="167"/>
      <c r="AW19" s="167"/>
      <c r="AX19" s="167"/>
      <c r="AY19" s="167"/>
    </row>
    <row r="20" spans="1:51" ht="15" x14ac:dyDescent="0.25">
      <c r="A20" s="147">
        <f>YampaRiverInflow.TotalOutflow!A20</f>
        <v>45444</v>
      </c>
      <c r="B20" s="280"/>
      <c r="C20" s="270">
        <v>6.96</v>
      </c>
      <c r="D20" s="285">
        <v>-23.155999999999999</v>
      </c>
      <c r="E20" s="190">
        <v>0.77813999999999994</v>
      </c>
      <c r="F20" s="190">
        <v>11.42347</v>
      </c>
      <c r="G20" s="190">
        <v>-1.8183699999999998</v>
      </c>
      <c r="H20" s="190">
        <v>48.385210000000001</v>
      </c>
      <c r="I20" s="190">
        <v>10.9796</v>
      </c>
      <c r="J20" s="190">
        <v>-16.415560000000003</v>
      </c>
      <c r="K20" s="190">
        <v>59.579190000000004</v>
      </c>
      <c r="L20" s="190">
        <v>20.131820000000001</v>
      </c>
      <c r="M20" s="190">
        <v>-1.8760000000000002E-2</v>
      </c>
      <c r="N20" s="190">
        <v>-40.888860000000001</v>
      </c>
      <c r="O20" s="190">
        <v>-24.57798</v>
      </c>
      <c r="P20" s="190">
        <v>-41.014429999999997</v>
      </c>
      <c r="Q20" s="190">
        <v>-32.649230000000003</v>
      </c>
      <c r="R20" s="190">
        <v>31.118189999999998</v>
      </c>
      <c r="S20" s="190">
        <v>-16.25863</v>
      </c>
      <c r="T20" s="190">
        <v>-29.007360000000002</v>
      </c>
      <c r="U20" s="190">
        <v>15.05063</v>
      </c>
      <c r="V20" s="190">
        <v>-28.113409999999998</v>
      </c>
      <c r="W20" s="190">
        <v>-6.2963900000000006</v>
      </c>
      <c r="X20" s="190">
        <v>35.037300000000002</v>
      </c>
      <c r="Y20" s="190">
        <v>-16.40408</v>
      </c>
      <c r="Z20" s="190">
        <v>-27.575620000000001</v>
      </c>
      <c r="AA20" s="190">
        <v>-23.976099999999999</v>
      </c>
      <c r="AB20" s="190">
        <v>-8.1685800000000004</v>
      </c>
      <c r="AC20" s="190">
        <v>-18.756529999999998</v>
      </c>
      <c r="AD20" s="190">
        <v>-18.879729999999999</v>
      </c>
      <c r="AE20" s="190">
        <v>-18.7621</v>
      </c>
      <c r="AF20" s="190">
        <v>4.9375299999999998</v>
      </c>
      <c r="AG20" s="190">
        <v>-14.283790000000002</v>
      </c>
      <c r="AH20" s="190">
        <v>78.656605207787052</v>
      </c>
      <c r="AI20" s="203"/>
      <c r="AJ20" s="203"/>
      <c r="AK20" s="203"/>
      <c r="AL20" s="203"/>
      <c r="AM20" s="203"/>
      <c r="AN20" s="167"/>
      <c r="AO20" s="167"/>
      <c r="AP20" s="167"/>
      <c r="AQ20" s="167"/>
      <c r="AR20" s="167"/>
      <c r="AS20" s="167"/>
      <c r="AT20" s="167"/>
      <c r="AU20" s="167"/>
      <c r="AV20" s="167"/>
      <c r="AW20" s="167"/>
      <c r="AX20" s="167"/>
      <c r="AY20" s="167"/>
    </row>
    <row r="21" spans="1:51" ht="15" x14ac:dyDescent="0.25">
      <c r="A21" s="147">
        <f>YampaRiverInflow.TotalOutflow!A21</f>
        <v>45474</v>
      </c>
      <c r="B21" s="280"/>
      <c r="C21" s="270">
        <v>7.9450000000000003</v>
      </c>
      <c r="D21" s="285">
        <v>-3.306</v>
      </c>
      <c r="E21" s="190">
        <v>27.880080000000003</v>
      </c>
      <c r="F21" s="190">
        <v>-8.3493899999999996</v>
      </c>
      <c r="G21" s="190">
        <v>20.232430000000001</v>
      </c>
      <c r="H21" s="190">
        <v>30.843540000000001</v>
      </c>
      <c r="I21" s="190">
        <v>41.040230000000001</v>
      </c>
      <c r="J21" s="190">
        <v>14.490680000000001</v>
      </c>
      <c r="K21" s="190">
        <v>75.778990000000007</v>
      </c>
      <c r="L21" s="190">
        <v>65.886160000000004</v>
      </c>
      <c r="M21" s="190">
        <v>-49.466929999999998</v>
      </c>
      <c r="N21" s="190">
        <v>-38.095980000000004</v>
      </c>
      <c r="O21" s="190">
        <v>-9.229239999999999</v>
      </c>
      <c r="P21" s="190">
        <v>-13.51318</v>
      </c>
      <c r="Q21" s="190">
        <v>-26.592950000000002</v>
      </c>
      <c r="R21" s="190">
        <v>24.434360000000002</v>
      </c>
      <c r="S21" s="190">
        <v>-13.056049999999999</v>
      </c>
      <c r="T21" s="190">
        <v>-8.1851199999999995</v>
      </c>
      <c r="U21" s="190">
        <v>-2.57158</v>
      </c>
      <c r="V21" s="190">
        <v>-30.264680000000002</v>
      </c>
      <c r="W21" s="190">
        <v>-36.50526</v>
      </c>
      <c r="X21" s="190">
        <v>7.3666599999999995</v>
      </c>
      <c r="Y21" s="190">
        <v>20.909459999999999</v>
      </c>
      <c r="Z21" s="190">
        <v>21.97174</v>
      </c>
      <c r="AA21" s="190">
        <v>-3.3679099999999997</v>
      </c>
      <c r="AB21" s="190">
        <v>5.8490699999999993</v>
      </c>
      <c r="AC21" s="190">
        <v>18.370330000000003</v>
      </c>
      <c r="AD21" s="190">
        <v>18.507080000000002</v>
      </c>
      <c r="AE21" s="190">
        <v>26.724900000000002</v>
      </c>
      <c r="AF21" s="190">
        <v>-54.714529999999996</v>
      </c>
      <c r="AG21" s="190">
        <v>-25.463419999999999</v>
      </c>
      <c r="AH21" s="190">
        <v>-6.2687281740997962</v>
      </c>
      <c r="AI21" s="203"/>
      <c r="AJ21" s="203"/>
      <c r="AK21" s="203"/>
      <c r="AL21" s="203"/>
      <c r="AM21" s="203"/>
      <c r="AN21" s="167"/>
      <c r="AO21" s="167"/>
      <c r="AP21" s="167"/>
      <c r="AQ21" s="167"/>
      <c r="AR21" s="167"/>
      <c r="AS21" s="167"/>
      <c r="AT21" s="167"/>
      <c r="AU21" s="167"/>
      <c r="AV21" s="167"/>
      <c r="AW21" s="167"/>
      <c r="AX21" s="167"/>
      <c r="AY21" s="167"/>
    </row>
    <row r="22" spans="1:51" ht="15" x14ac:dyDescent="0.25">
      <c r="A22" s="147">
        <f>YampaRiverInflow.TotalOutflow!A22</f>
        <v>45505</v>
      </c>
      <c r="B22" s="280"/>
      <c r="C22" s="270">
        <v>20.428000000000001</v>
      </c>
      <c r="D22" s="285">
        <v>8.6560000000000006</v>
      </c>
      <c r="E22" s="190">
        <v>56.28331</v>
      </c>
      <c r="F22" s="190">
        <v>85.919169999999994</v>
      </c>
      <c r="G22" s="190">
        <v>47.941989999999997</v>
      </c>
      <c r="H22" s="190">
        <v>32.843679999999999</v>
      </c>
      <c r="I22" s="190">
        <v>9.41737</v>
      </c>
      <c r="J22" s="190">
        <v>73.407210000000006</v>
      </c>
      <c r="K22" s="190">
        <v>56.459800000000001</v>
      </c>
      <c r="L22" s="190">
        <v>48.113410000000002</v>
      </c>
      <c r="M22" s="190">
        <v>12.67862</v>
      </c>
      <c r="N22" s="190">
        <v>24.742099999999997</v>
      </c>
      <c r="O22" s="190">
        <v>-3.3823099999999999</v>
      </c>
      <c r="P22" s="190">
        <v>40.45872</v>
      </c>
      <c r="Q22" s="190">
        <v>7.9324300000000001</v>
      </c>
      <c r="R22" s="190">
        <v>46.411089999999994</v>
      </c>
      <c r="S22" s="190">
        <v>6.7395899999999997</v>
      </c>
      <c r="T22" s="190">
        <v>17.925740000000001</v>
      </c>
      <c r="U22" s="190">
        <v>17.421220000000002</v>
      </c>
      <c r="V22" s="190">
        <v>-3.9880599999999999</v>
      </c>
      <c r="W22" s="190">
        <v>-1.2442899999999999</v>
      </c>
      <c r="X22" s="190">
        <v>21.964880000000001</v>
      </c>
      <c r="Y22" s="190">
        <v>75.510499999999993</v>
      </c>
      <c r="Z22" s="190">
        <v>37.568370000000002</v>
      </c>
      <c r="AA22" s="190">
        <v>42.03425</v>
      </c>
      <c r="AB22" s="190">
        <v>42.976790000000001</v>
      </c>
      <c r="AC22" s="190">
        <v>38.019089999999998</v>
      </c>
      <c r="AD22" s="190">
        <v>12.330110000000001</v>
      </c>
      <c r="AE22" s="190">
        <v>11.853590000000001</v>
      </c>
      <c r="AF22" s="190">
        <v>-10.878549999999999</v>
      </c>
      <c r="AG22" s="190">
        <v>0.28339999999999999</v>
      </c>
      <c r="AH22" s="190">
        <v>51.813121174655578</v>
      </c>
      <c r="AI22" s="203"/>
      <c r="AJ22" s="203"/>
      <c r="AK22" s="203"/>
      <c r="AL22" s="203"/>
      <c r="AM22" s="203"/>
      <c r="AN22" s="167"/>
      <c r="AO22" s="167"/>
      <c r="AP22" s="167"/>
      <c r="AQ22" s="167"/>
      <c r="AR22" s="167"/>
      <c r="AS22" s="167"/>
      <c r="AT22" s="167"/>
      <c r="AU22" s="167"/>
      <c r="AV22" s="167"/>
      <c r="AW22" s="167"/>
      <c r="AX22" s="167"/>
      <c r="AY22" s="167"/>
    </row>
    <row r="23" spans="1:51" ht="15" x14ac:dyDescent="0.25">
      <c r="A23" s="147">
        <f>YampaRiverInflow.TotalOutflow!A23</f>
        <v>45536</v>
      </c>
      <c r="B23" s="280"/>
      <c r="C23" s="270">
        <v>19.904</v>
      </c>
      <c r="D23" s="285">
        <v>17.327999999999999</v>
      </c>
      <c r="E23" s="190">
        <v>64.577929999999995</v>
      </c>
      <c r="F23" s="190">
        <v>71.455939999999998</v>
      </c>
      <c r="G23" s="190">
        <v>58.154240000000001</v>
      </c>
      <c r="H23" s="190">
        <v>42.169260000000001</v>
      </c>
      <c r="I23" s="190">
        <v>18.811229999999998</v>
      </c>
      <c r="J23" s="190">
        <v>37.728870000000001</v>
      </c>
      <c r="K23" s="190">
        <v>102.28238999999999</v>
      </c>
      <c r="L23" s="190">
        <v>63.219099999999997</v>
      </c>
      <c r="M23" s="190">
        <v>-1.1670799999999999</v>
      </c>
      <c r="N23" s="190">
        <v>27.992830000000001</v>
      </c>
      <c r="O23" s="190">
        <v>55.190280000000001</v>
      </c>
      <c r="P23" s="190">
        <v>32.140479999999997</v>
      </c>
      <c r="Q23" s="190">
        <v>31.014310000000002</v>
      </c>
      <c r="R23" s="190">
        <v>29.221220000000002</v>
      </c>
      <c r="S23" s="190">
        <v>-5.8577599999999999</v>
      </c>
      <c r="T23" s="190">
        <v>13.77566</v>
      </c>
      <c r="U23" s="190">
        <v>20.98864</v>
      </c>
      <c r="V23" s="190">
        <v>9.6280200000000011</v>
      </c>
      <c r="W23" s="190">
        <v>25.324290000000001</v>
      </c>
      <c r="X23" s="190">
        <v>17.578880000000002</v>
      </c>
      <c r="Y23" s="190">
        <v>49.973109999999998</v>
      </c>
      <c r="Z23" s="190">
        <v>68.102980000000002</v>
      </c>
      <c r="AA23" s="190">
        <v>84.069659999999999</v>
      </c>
      <c r="AB23" s="190">
        <v>26.646470000000001</v>
      </c>
      <c r="AC23" s="190">
        <v>42.182259999999999</v>
      </c>
      <c r="AD23" s="190">
        <v>36.151679999999999</v>
      </c>
      <c r="AE23" s="190">
        <v>18.166060000000002</v>
      </c>
      <c r="AF23" s="190">
        <v>17.873080000000002</v>
      </c>
      <c r="AG23" s="190">
        <v>4.9049300000000002</v>
      </c>
      <c r="AH23" s="190">
        <v>64.526982142959554</v>
      </c>
      <c r="AI23" s="203"/>
      <c r="AJ23" s="203"/>
      <c r="AK23" s="203"/>
      <c r="AL23" s="203"/>
      <c r="AM23" s="203"/>
      <c r="AN23" s="167"/>
      <c r="AO23" s="167"/>
      <c r="AP23" s="167"/>
      <c r="AQ23" s="167"/>
      <c r="AR23" s="167"/>
      <c r="AS23" s="167"/>
      <c r="AT23" s="167"/>
      <c r="AU23" s="167"/>
      <c r="AV23" s="167"/>
      <c r="AW23" s="167"/>
      <c r="AX23" s="167"/>
      <c r="AY23" s="167"/>
    </row>
    <row r="24" spans="1:51" ht="15" x14ac:dyDescent="0.25">
      <c r="A24" s="147">
        <f>YampaRiverInflow.TotalOutflow!A24</f>
        <v>45566</v>
      </c>
      <c r="B24" s="280"/>
      <c r="C24" s="270">
        <v>20.555</v>
      </c>
      <c r="D24" s="285">
        <v>20.555</v>
      </c>
      <c r="E24" s="190">
        <v>75.222429999999989</v>
      </c>
      <c r="F24" s="190">
        <v>44.385730000000002</v>
      </c>
      <c r="G24" s="190">
        <v>47.589800000000004</v>
      </c>
      <c r="H24" s="190">
        <v>34.997630000000001</v>
      </c>
      <c r="I24" s="190">
        <v>11.211030000000001</v>
      </c>
      <c r="J24" s="190">
        <v>19.502970000000001</v>
      </c>
      <c r="K24" s="190">
        <v>54.718679999999999</v>
      </c>
      <c r="L24" s="190">
        <v>17.3261</v>
      </c>
      <c r="M24" s="190">
        <v>33.096730000000001</v>
      </c>
      <c r="N24" s="190">
        <v>7.0241199999999999</v>
      </c>
      <c r="O24" s="190">
        <v>38.168879999999994</v>
      </c>
      <c r="P24" s="190">
        <v>-0.32697000000000004</v>
      </c>
      <c r="Q24" s="190">
        <v>84.070039999999992</v>
      </c>
      <c r="R24" s="190">
        <v>20.03706</v>
      </c>
      <c r="S24" s="190">
        <v>40.291160000000005</v>
      </c>
      <c r="T24" s="190">
        <v>11.96547</v>
      </c>
      <c r="U24" s="190">
        <v>9.7060499999999994</v>
      </c>
      <c r="V24" s="190">
        <v>-4.8878300000000001</v>
      </c>
      <c r="W24" s="190">
        <v>42.031129999999997</v>
      </c>
      <c r="X24" s="190">
        <v>22.63785</v>
      </c>
      <c r="Y24" s="190">
        <v>39.329860000000004</v>
      </c>
      <c r="Z24" s="190">
        <v>28.046230000000001</v>
      </c>
      <c r="AA24" s="190">
        <v>21.405650000000001</v>
      </c>
      <c r="AB24" s="190">
        <v>63.749839999999999</v>
      </c>
      <c r="AC24" s="190">
        <v>50.552589999999995</v>
      </c>
      <c r="AD24" s="190">
        <v>35.498150000000003</v>
      </c>
      <c r="AE24" s="190">
        <v>22.665689999999998</v>
      </c>
      <c r="AF24" s="190">
        <v>13.309760000000001</v>
      </c>
      <c r="AG24" s="190">
        <v>-5.9156000000000004</v>
      </c>
      <c r="AH24" s="190">
        <v>26.268479665397614</v>
      </c>
      <c r="AI24" s="203"/>
      <c r="AJ24" s="203"/>
      <c r="AK24" s="203"/>
      <c r="AL24" s="203"/>
      <c r="AM24" s="203"/>
      <c r="AN24" s="167"/>
      <c r="AO24" s="167"/>
      <c r="AP24" s="167"/>
      <c r="AQ24" s="167"/>
      <c r="AR24" s="167"/>
      <c r="AS24" s="167"/>
      <c r="AT24" s="167"/>
      <c r="AU24" s="167"/>
      <c r="AV24" s="167"/>
      <c r="AW24" s="167"/>
      <c r="AX24" s="167"/>
      <c r="AY24" s="167"/>
    </row>
    <row r="25" spans="1:51" ht="15" x14ac:dyDescent="0.25">
      <c r="A25" s="147">
        <f>YampaRiverInflow.TotalOutflow!A25</f>
        <v>45597</v>
      </c>
      <c r="B25" s="280"/>
      <c r="C25" s="270">
        <v>42.298999999999999</v>
      </c>
      <c r="D25" s="285">
        <v>42.298999999999999</v>
      </c>
      <c r="E25" s="190">
        <v>41.368510000000001</v>
      </c>
      <c r="F25" s="190">
        <v>54.319510000000001</v>
      </c>
      <c r="G25" s="190">
        <v>11.286760000000001</v>
      </c>
      <c r="H25" s="190">
        <v>42.111879999999999</v>
      </c>
      <c r="I25" s="190">
        <v>49.319809999999997</v>
      </c>
      <c r="J25" s="190">
        <v>62.6631</v>
      </c>
      <c r="K25" s="190">
        <v>57.306669999999997</v>
      </c>
      <c r="L25" s="190">
        <v>20.52073</v>
      </c>
      <c r="M25" s="190">
        <v>2.0303399999999998</v>
      </c>
      <c r="N25" s="190">
        <v>10.25154</v>
      </c>
      <c r="O25" s="190">
        <v>11.652959999999998</v>
      </c>
      <c r="P25" s="190">
        <v>18.590709999999998</v>
      </c>
      <c r="Q25" s="190">
        <v>93.237679999999997</v>
      </c>
      <c r="R25" s="190">
        <v>8.5751200000000001</v>
      </c>
      <c r="S25" s="190">
        <v>14.65644</v>
      </c>
      <c r="T25" s="190">
        <v>33.630459999999999</v>
      </c>
      <c r="U25" s="190">
        <v>27.760300000000001</v>
      </c>
      <c r="V25" s="190">
        <v>11.286379999999999</v>
      </c>
      <c r="W25" s="190">
        <v>-14.38903</v>
      </c>
      <c r="X25" s="190">
        <v>11.00366</v>
      </c>
      <c r="Y25" s="190">
        <v>30.656770000000002</v>
      </c>
      <c r="Z25" s="190">
        <v>78.433350000000004</v>
      </c>
      <c r="AA25" s="190">
        <v>20.926279999999998</v>
      </c>
      <c r="AB25" s="190">
        <v>17.11955</v>
      </c>
      <c r="AC25" s="190">
        <v>49.568680000000001</v>
      </c>
      <c r="AD25" s="190">
        <v>30.38326</v>
      </c>
      <c r="AE25" s="190">
        <v>41.949339999999999</v>
      </c>
      <c r="AF25" s="190">
        <v>90.300280000000001</v>
      </c>
      <c r="AG25" s="190">
        <v>25.237020000000001</v>
      </c>
      <c r="AH25" s="190">
        <v>26.017717809976254</v>
      </c>
      <c r="AI25" s="203"/>
      <c r="AJ25" s="203"/>
      <c r="AK25" s="203"/>
      <c r="AL25" s="203"/>
      <c r="AM25" s="203"/>
      <c r="AN25" s="167"/>
      <c r="AO25" s="167"/>
      <c r="AP25" s="167"/>
      <c r="AQ25" s="167"/>
      <c r="AR25" s="167"/>
      <c r="AS25" s="167"/>
      <c r="AT25" s="167"/>
      <c r="AU25" s="167"/>
      <c r="AV25" s="167"/>
      <c r="AW25" s="167"/>
      <c r="AX25" s="167"/>
      <c r="AY25" s="167"/>
    </row>
    <row r="26" spans="1:51" ht="15" x14ac:dyDescent="0.25">
      <c r="A26" s="147">
        <f>YampaRiverInflow.TotalOutflow!A26</f>
        <v>45627</v>
      </c>
      <c r="B26" s="280"/>
      <c r="C26" s="270">
        <v>41.247999999999998</v>
      </c>
      <c r="D26" s="285">
        <v>41.247999999999998</v>
      </c>
      <c r="E26" s="190">
        <v>94.61439</v>
      </c>
      <c r="F26" s="190">
        <v>57.228949999999998</v>
      </c>
      <c r="G26" s="190">
        <v>76.772750000000002</v>
      </c>
      <c r="H26" s="190">
        <v>23.632810000000003</v>
      </c>
      <c r="I26" s="190">
        <v>26.613599999999998</v>
      </c>
      <c r="J26" s="190">
        <v>20.40418</v>
      </c>
      <c r="K26" s="190">
        <v>6.7861099999999999</v>
      </c>
      <c r="L26" s="190">
        <v>7.0875000000000004</v>
      </c>
      <c r="M26" s="190">
        <v>18.854099999999999</v>
      </c>
      <c r="N26" s="190">
        <v>35.589959999999998</v>
      </c>
      <c r="O26" s="190">
        <v>26.338159999999998</v>
      </c>
      <c r="P26" s="190">
        <v>20.191050000000001</v>
      </c>
      <c r="Q26" s="190">
        <v>74.97139</v>
      </c>
      <c r="R26" s="190">
        <v>11.51708</v>
      </c>
      <c r="S26" s="190">
        <v>-4.6183199999999998</v>
      </c>
      <c r="T26" s="190">
        <v>27.153869999999998</v>
      </c>
      <c r="U26" s="190">
        <v>22.050689999999999</v>
      </c>
      <c r="V26" s="190">
        <v>10.000299999999999</v>
      </c>
      <c r="W26" s="190">
        <v>200.48664000000002</v>
      </c>
      <c r="X26" s="190">
        <v>49.498660000000001</v>
      </c>
      <c r="Y26" s="190">
        <v>30.962709999999998</v>
      </c>
      <c r="Z26" s="190">
        <v>25.01275</v>
      </c>
      <c r="AA26" s="190">
        <v>10.133760000000001</v>
      </c>
      <c r="AB26" s="190">
        <v>15.85665</v>
      </c>
      <c r="AC26" s="190">
        <v>14.69364</v>
      </c>
      <c r="AD26" s="190">
        <v>24.777099999999997</v>
      </c>
      <c r="AE26" s="190">
        <v>25.998349999999999</v>
      </c>
      <c r="AF26" s="190">
        <v>73.964010000000002</v>
      </c>
      <c r="AG26" s="190">
        <v>39.270139999999998</v>
      </c>
      <c r="AH26" s="190">
        <v>58.229954837951695</v>
      </c>
      <c r="AI26" s="203"/>
      <c r="AJ26" s="203"/>
      <c r="AK26" s="203"/>
      <c r="AL26" s="203"/>
      <c r="AM26" s="203"/>
      <c r="AN26" s="167"/>
      <c r="AO26" s="167"/>
      <c r="AP26" s="167"/>
      <c r="AQ26" s="167"/>
      <c r="AR26" s="167"/>
      <c r="AS26" s="167"/>
      <c r="AT26" s="167"/>
      <c r="AU26" s="167"/>
      <c r="AV26" s="167"/>
      <c r="AW26" s="167"/>
      <c r="AX26" s="167"/>
      <c r="AY26" s="167"/>
    </row>
    <row r="27" spans="1:51" ht="15" x14ac:dyDescent="0.25">
      <c r="A27" s="147">
        <f>YampaRiverInflow.TotalOutflow!A27</f>
        <v>45658</v>
      </c>
      <c r="B27" s="280"/>
      <c r="C27" s="270">
        <v>25.702000000000002</v>
      </c>
      <c r="D27" s="285">
        <v>48.18</v>
      </c>
      <c r="E27" s="190">
        <v>209.91325000000001</v>
      </c>
      <c r="F27" s="190">
        <v>68.707340000000002</v>
      </c>
      <c r="G27" s="190">
        <v>147.14017999999999</v>
      </c>
      <c r="H27" s="190">
        <v>12.95735</v>
      </c>
      <c r="I27" s="190">
        <v>43.173999999999999</v>
      </c>
      <c r="J27" s="190">
        <v>43.572859999999999</v>
      </c>
      <c r="K27" s="190">
        <v>40.911610000000003</v>
      </c>
      <c r="L27" s="190">
        <v>13.873209999999998</v>
      </c>
      <c r="M27" s="190">
        <v>43.65607</v>
      </c>
      <c r="N27" s="190">
        <v>8.8752700000000004</v>
      </c>
      <c r="O27" s="190">
        <v>27.946300000000001</v>
      </c>
      <c r="P27" s="190">
        <v>3.3895900000000001</v>
      </c>
      <c r="Q27" s="190">
        <v>303.37369000000001</v>
      </c>
      <c r="R27" s="190">
        <v>12.219719999999999</v>
      </c>
      <c r="S27" s="190">
        <v>-9.3584500000000013</v>
      </c>
      <c r="T27" s="190">
        <v>28.872540000000001</v>
      </c>
      <c r="U27" s="190">
        <v>4.9805900000000003</v>
      </c>
      <c r="V27" s="190">
        <v>53.234699999999997</v>
      </c>
      <c r="W27" s="190">
        <v>36.51267</v>
      </c>
      <c r="X27" s="190">
        <v>15.039200000000001</v>
      </c>
      <c r="Y27" s="190">
        <v>13.099450000000001</v>
      </c>
      <c r="Z27" s="190">
        <v>6.7984099999999996</v>
      </c>
      <c r="AA27" s="190">
        <v>21.993320000000001</v>
      </c>
      <c r="AB27" s="190">
        <v>41.238190000000003</v>
      </c>
      <c r="AC27" s="190">
        <v>58.881329999999998</v>
      </c>
      <c r="AD27" s="190">
        <v>49.533120000000004</v>
      </c>
      <c r="AE27" s="190">
        <v>48.656099999999995</v>
      </c>
      <c r="AF27" s="190">
        <v>36.149560000000001</v>
      </c>
      <c r="AG27" s="190">
        <v>28.502187496324908</v>
      </c>
      <c r="AH27" s="190">
        <v>66.377511872836507</v>
      </c>
      <c r="AI27" s="203"/>
      <c r="AJ27" s="203"/>
      <c r="AK27" s="203"/>
      <c r="AL27" s="203"/>
      <c r="AM27" s="203"/>
      <c r="AN27" s="167"/>
      <c r="AO27" s="167"/>
      <c r="AP27" s="167"/>
      <c r="AQ27" s="167"/>
      <c r="AR27" s="167"/>
      <c r="AS27" s="167"/>
      <c r="AT27" s="167"/>
      <c r="AU27" s="167"/>
      <c r="AV27" s="167"/>
      <c r="AW27" s="167"/>
      <c r="AX27" s="167"/>
      <c r="AY27" s="167"/>
    </row>
    <row r="28" spans="1:51" ht="15" x14ac:dyDescent="0.25">
      <c r="A28" s="147">
        <f>YampaRiverInflow.TotalOutflow!A28</f>
        <v>45689</v>
      </c>
      <c r="B28" s="280"/>
      <c r="C28" s="270">
        <v>20.692</v>
      </c>
      <c r="D28" s="285">
        <v>36.161000000000001</v>
      </c>
      <c r="E28" s="190">
        <v>211.77466000000001</v>
      </c>
      <c r="F28" s="190">
        <v>63.109250000000003</v>
      </c>
      <c r="G28" s="190">
        <v>89.958119999999994</v>
      </c>
      <c r="H28" s="190">
        <v>24.910400000000003</v>
      </c>
      <c r="I28" s="190">
        <v>-4.8160100000000003</v>
      </c>
      <c r="J28" s="190">
        <v>73.336060000000003</v>
      </c>
      <c r="K28" s="190">
        <v>36.586980000000004</v>
      </c>
      <c r="L28" s="190">
        <v>21.691119999999998</v>
      </c>
      <c r="M28" s="190">
        <v>36.689769999999996</v>
      </c>
      <c r="N28" s="190">
        <v>4.0654399999999997</v>
      </c>
      <c r="O28" s="190">
        <v>38.304220000000001</v>
      </c>
      <c r="P28" s="190">
        <v>19.567259999999997</v>
      </c>
      <c r="Q28" s="190">
        <v>194.10926000000001</v>
      </c>
      <c r="R28" s="190">
        <v>10.566690000000001</v>
      </c>
      <c r="S28" s="190">
        <v>18.006209999999999</v>
      </c>
      <c r="T28" s="190">
        <v>42.33981</v>
      </c>
      <c r="U28" s="190">
        <v>29.493419999999997</v>
      </c>
      <c r="V28" s="190">
        <v>57.446640000000002</v>
      </c>
      <c r="W28" s="190">
        <v>36.949750000000002</v>
      </c>
      <c r="X28" s="190">
        <v>19.886479999999999</v>
      </c>
      <c r="Y28" s="190">
        <v>30.005659999999999</v>
      </c>
      <c r="Z28" s="190">
        <v>35.553809999999999</v>
      </c>
      <c r="AA28" s="190">
        <v>40.773769999999999</v>
      </c>
      <c r="AB28" s="190">
        <v>31.995979999999999</v>
      </c>
      <c r="AC28" s="190">
        <v>74.449780000000004</v>
      </c>
      <c r="AD28" s="190">
        <v>14.88969</v>
      </c>
      <c r="AE28" s="190">
        <v>39.650980000000004</v>
      </c>
      <c r="AF28" s="190">
        <v>14.91981</v>
      </c>
      <c r="AG28" s="190">
        <v>53.503218596593655</v>
      </c>
      <c r="AH28" s="190">
        <v>97.944624983882534</v>
      </c>
      <c r="AI28" s="203"/>
      <c r="AJ28" s="203"/>
      <c r="AK28" s="203"/>
      <c r="AL28" s="203"/>
      <c r="AM28" s="203"/>
      <c r="AN28" s="167"/>
      <c r="AO28" s="167"/>
      <c r="AP28" s="167"/>
      <c r="AQ28" s="167"/>
      <c r="AR28" s="167"/>
      <c r="AS28" s="167"/>
      <c r="AT28" s="167"/>
      <c r="AU28" s="167"/>
      <c r="AV28" s="167"/>
      <c r="AW28" s="167"/>
      <c r="AX28" s="167"/>
      <c r="AY28" s="167"/>
    </row>
    <row r="29" spans="1:51" ht="15" x14ac:dyDescent="0.25">
      <c r="A29" s="147">
        <f>YampaRiverInflow.TotalOutflow!A29</f>
        <v>45717</v>
      </c>
      <c r="B29" s="280"/>
      <c r="C29" s="270">
        <v>23.875</v>
      </c>
      <c r="D29" s="285">
        <v>31.26</v>
      </c>
      <c r="E29" s="190">
        <v>224.96581</v>
      </c>
      <c r="F29" s="190">
        <v>44.835190000000004</v>
      </c>
      <c r="G29" s="190">
        <v>177.33817000000002</v>
      </c>
      <c r="H29" s="190">
        <v>-56.693550000000002</v>
      </c>
      <c r="I29" s="190">
        <v>37.615089999999995</v>
      </c>
      <c r="J29" s="190">
        <v>83.826080000000005</v>
      </c>
      <c r="K29" s="190">
        <v>-9.628680000000001</v>
      </c>
      <c r="L29" s="190">
        <v>-8.9868500000000004</v>
      </c>
      <c r="M29" s="190">
        <v>31.59817</v>
      </c>
      <c r="N29" s="190">
        <v>-31.764150000000001</v>
      </c>
      <c r="O29" s="190">
        <v>8.1977799999999998</v>
      </c>
      <c r="P29" s="190">
        <v>-4.6275300000000001</v>
      </c>
      <c r="Q29" s="190">
        <v>107.54282000000001</v>
      </c>
      <c r="R29" s="190">
        <v>18.535509999999999</v>
      </c>
      <c r="S29" s="190">
        <v>-8.2876000000000012</v>
      </c>
      <c r="T29" s="190">
        <v>9.9111000000000011</v>
      </c>
      <c r="U29" s="190">
        <v>-22.678090000000001</v>
      </c>
      <c r="V29" s="190">
        <v>14.65991</v>
      </c>
      <c r="W29" s="190">
        <v>17.707439999999998</v>
      </c>
      <c r="X29" s="190">
        <v>9.1945100000000011</v>
      </c>
      <c r="Y29" s="190">
        <v>12.195319999999999</v>
      </c>
      <c r="Z29" s="190">
        <v>-13.04682</v>
      </c>
      <c r="AA29" s="190">
        <v>5.0683699999999998</v>
      </c>
      <c r="AB29" s="190">
        <v>-22.833819999999999</v>
      </c>
      <c r="AC29" s="190">
        <v>21.36993</v>
      </c>
      <c r="AD29" s="190">
        <v>4.0066199999999998</v>
      </c>
      <c r="AE29" s="190">
        <v>64.574950000000001</v>
      </c>
      <c r="AF29" s="190">
        <v>63.134869999999999</v>
      </c>
      <c r="AG29" s="190">
        <v>61.180317783398927</v>
      </c>
      <c r="AH29" s="190">
        <v>128.26726604236279</v>
      </c>
      <c r="AI29" s="203"/>
      <c r="AJ29" s="203"/>
      <c r="AK29" s="203"/>
      <c r="AL29" s="203"/>
      <c r="AM29" s="203"/>
      <c r="AN29" s="167"/>
      <c r="AO29" s="167"/>
      <c r="AP29" s="167"/>
      <c r="AQ29" s="167"/>
      <c r="AR29" s="167"/>
      <c r="AS29" s="167"/>
      <c r="AT29" s="167"/>
      <c r="AU29" s="167"/>
      <c r="AV29" s="167"/>
      <c r="AW29" s="167"/>
      <c r="AX29" s="167"/>
      <c r="AY29" s="167"/>
    </row>
    <row r="30" spans="1:51" ht="15" x14ac:dyDescent="0.25">
      <c r="A30" s="147">
        <f>YampaRiverInflow.TotalOutflow!A30</f>
        <v>45748</v>
      </c>
      <c r="B30" s="280"/>
      <c r="C30" s="270">
        <v>14.691000000000001</v>
      </c>
      <c r="D30" s="285">
        <v>20.477</v>
      </c>
      <c r="E30" s="190">
        <v>159.47320999999999</v>
      </c>
      <c r="F30" s="190">
        <v>29.552319999999998</v>
      </c>
      <c r="G30" s="190">
        <v>81.07553999999999</v>
      </c>
      <c r="H30" s="190">
        <v>86.656300000000002</v>
      </c>
      <c r="I30" s="190">
        <v>38.537150000000004</v>
      </c>
      <c r="J30" s="190">
        <v>88.094770000000011</v>
      </c>
      <c r="K30" s="190">
        <v>-55.505400000000002</v>
      </c>
      <c r="L30" s="190">
        <v>-25.224409999999999</v>
      </c>
      <c r="M30" s="190">
        <v>-11.06203</v>
      </c>
      <c r="N30" s="190">
        <v>-40.472319999999996</v>
      </c>
      <c r="O30" s="190">
        <v>-8.5150300000000012</v>
      </c>
      <c r="P30" s="190">
        <v>5.4860100000000003</v>
      </c>
      <c r="Q30" s="190">
        <v>89.623949999999994</v>
      </c>
      <c r="R30" s="190">
        <v>5.5964700000000001</v>
      </c>
      <c r="S30" s="190">
        <v>-13.982229999999999</v>
      </c>
      <c r="T30" s="190">
        <v>-5.7306000000000008</v>
      </c>
      <c r="U30" s="190">
        <v>-15.20013</v>
      </c>
      <c r="V30" s="190">
        <v>34.876040000000003</v>
      </c>
      <c r="W30" s="190">
        <v>71.3001</v>
      </c>
      <c r="X30" s="190">
        <v>20.61309</v>
      </c>
      <c r="Y30" s="190">
        <v>9.5076800000000006</v>
      </c>
      <c r="Z30" s="190">
        <v>-18.428540000000002</v>
      </c>
      <c r="AA30" s="190">
        <v>-11.481530000000001</v>
      </c>
      <c r="AB30" s="190">
        <v>17.488060000000001</v>
      </c>
      <c r="AC30" s="190">
        <v>42.204129999999999</v>
      </c>
      <c r="AD30" s="190">
        <v>-16.627680000000002</v>
      </c>
      <c r="AE30" s="190">
        <v>57.904980000000002</v>
      </c>
      <c r="AF30" s="190">
        <v>18.792390000000001</v>
      </c>
      <c r="AG30" s="190">
        <v>27.715374733300219</v>
      </c>
      <c r="AH30" s="190">
        <v>73.575185829979745</v>
      </c>
      <c r="AI30" s="203"/>
      <c r="AJ30" s="203"/>
      <c r="AK30" s="203"/>
      <c r="AL30" s="203"/>
      <c r="AM30" s="203"/>
      <c r="AN30" s="167"/>
      <c r="AO30" s="167"/>
      <c r="AP30" s="167"/>
      <c r="AQ30" s="167"/>
      <c r="AR30" s="167"/>
      <c r="AS30" s="167"/>
      <c r="AT30" s="167"/>
      <c r="AU30" s="167"/>
      <c r="AV30" s="167"/>
      <c r="AW30" s="167"/>
      <c r="AX30" s="167"/>
      <c r="AY30" s="167"/>
    </row>
    <row r="31" spans="1:51" ht="15" x14ac:dyDescent="0.25">
      <c r="A31" s="147">
        <f>YampaRiverInflow.TotalOutflow!A31</f>
        <v>45778</v>
      </c>
      <c r="B31" s="280"/>
      <c r="C31" s="270">
        <v>8.1069999999999993</v>
      </c>
      <c r="D31" s="285">
        <v>-4.415</v>
      </c>
      <c r="E31" s="190">
        <v>122.22750000000001</v>
      </c>
      <c r="F31" s="190">
        <v>45.130360000000003</v>
      </c>
      <c r="G31" s="190">
        <v>144.82448000000002</v>
      </c>
      <c r="H31" s="190">
        <v>15.857620000000001</v>
      </c>
      <c r="I31" s="190">
        <v>26.527619999999999</v>
      </c>
      <c r="J31" s="190">
        <v>112.01666</v>
      </c>
      <c r="K31" s="190">
        <v>5.9267599999999998</v>
      </c>
      <c r="L31" s="190">
        <v>-7.9631999999999996</v>
      </c>
      <c r="M31" s="190">
        <v>-10.182930000000001</v>
      </c>
      <c r="N31" s="190">
        <v>-18.910119999999999</v>
      </c>
      <c r="O31" s="190">
        <v>-5.1637899999999997</v>
      </c>
      <c r="P31" s="190">
        <v>4.8523900000000006</v>
      </c>
      <c r="Q31" s="190">
        <v>136.5727</v>
      </c>
      <c r="R31" s="190">
        <v>-17.06551</v>
      </c>
      <c r="S31" s="190">
        <v>-25.80247</v>
      </c>
      <c r="T31" s="190">
        <v>13.146979999999999</v>
      </c>
      <c r="U31" s="190">
        <v>9.7264300000000006</v>
      </c>
      <c r="V31" s="190">
        <v>41.096609999999998</v>
      </c>
      <c r="W31" s="190">
        <v>63.824849999999998</v>
      </c>
      <c r="X31" s="190">
        <v>-6.9918699999999996</v>
      </c>
      <c r="Y31" s="190">
        <v>0.73799999999999999</v>
      </c>
      <c r="Z31" s="190">
        <v>-18.297540000000001</v>
      </c>
      <c r="AA31" s="190">
        <v>-12.214030000000001</v>
      </c>
      <c r="AB31" s="190">
        <v>9.0859300000000012</v>
      </c>
      <c r="AC31" s="190">
        <v>5.1340200000000005</v>
      </c>
      <c r="AD31" s="190">
        <v>-29.088660000000001</v>
      </c>
      <c r="AE31" s="190">
        <v>48.692149999999998</v>
      </c>
      <c r="AF31" s="190">
        <v>-11.59253</v>
      </c>
      <c r="AG31" s="190">
        <v>13.941845357980599</v>
      </c>
      <c r="AH31" s="190">
        <v>50.616735034495079</v>
      </c>
      <c r="AI31" s="203"/>
      <c r="AJ31" s="203"/>
      <c r="AK31" s="203"/>
      <c r="AL31" s="203"/>
      <c r="AM31" s="203"/>
      <c r="AN31" s="167"/>
      <c r="AO31" s="167"/>
      <c r="AP31" s="167"/>
      <c r="AQ31" s="167"/>
      <c r="AR31" s="167"/>
      <c r="AS31" s="167"/>
      <c r="AT31" s="167"/>
      <c r="AU31" s="167"/>
      <c r="AV31" s="167"/>
      <c r="AW31" s="167"/>
      <c r="AX31" s="167"/>
      <c r="AY31" s="167"/>
    </row>
    <row r="32" spans="1:51" ht="15" x14ac:dyDescent="0.25">
      <c r="A32" s="147">
        <f>YampaRiverInflow.TotalOutflow!A32</f>
        <v>45809</v>
      </c>
      <c r="B32" s="280"/>
      <c r="C32" s="270">
        <v>6.96</v>
      </c>
      <c r="D32" s="285">
        <v>-23.155999999999999</v>
      </c>
      <c r="E32" s="190">
        <v>11.42347</v>
      </c>
      <c r="F32" s="190">
        <v>-1.8183699999999998</v>
      </c>
      <c r="G32" s="190">
        <v>48.385210000000001</v>
      </c>
      <c r="H32" s="190">
        <v>10.9796</v>
      </c>
      <c r="I32" s="190">
        <v>-16.415560000000003</v>
      </c>
      <c r="J32" s="190">
        <v>59.579190000000004</v>
      </c>
      <c r="K32" s="190">
        <v>20.131820000000001</v>
      </c>
      <c r="L32" s="190">
        <v>-1.8760000000000002E-2</v>
      </c>
      <c r="M32" s="190">
        <v>-40.888860000000001</v>
      </c>
      <c r="N32" s="190">
        <v>-24.57798</v>
      </c>
      <c r="O32" s="190">
        <v>-41.014429999999997</v>
      </c>
      <c r="P32" s="190">
        <v>-32.649230000000003</v>
      </c>
      <c r="Q32" s="190">
        <v>31.118189999999998</v>
      </c>
      <c r="R32" s="190">
        <v>-16.25863</v>
      </c>
      <c r="S32" s="190">
        <v>-29.007360000000002</v>
      </c>
      <c r="T32" s="190">
        <v>15.05063</v>
      </c>
      <c r="U32" s="190">
        <v>-28.113409999999998</v>
      </c>
      <c r="V32" s="190">
        <v>-6.2963900000000006</v>
      </c>
      <c r="W32" s="190">
        <v>35.037300000000002</v>
      </c>
      <c r="X32" s="190">
        <v>-16.40408</v>
      </c>
      <c r="Y32" s="190">
        <v>-27.575620000000001</v>
      </c>
      <c r="Z32" s="190">
        <v>-23.976099999999999</v>
      </c>
      <c r="AA32" s="190">
        <v>-8.1685800000000004</v>
      </c>
      <c r="AB32" s="190">
        <v>-18.756529999999998</v>
      </c>
      <c r="AC32" s="190">
        <v>-18.879729999999999</v>
      </c>
      <c r="AD32" s="190">
        <v>-18.7621</v>
      </c>
      <c r="AE32" s="190">
        <v>4.9375299999999998</v>
      </c>
      <c r="AF32" s="190">
        <v>-14.283790000000002</v>
      </c>
      <c r="AG32" s="190">
        <v>78.656605207787052</v>
      </c>
      <c r="AH32" s="190">
        <v>0.79443608718219216</v>
      </c>
      <c r="AI32" s="203"/>
      <c r="AJ32" s="203"/>
      <c r="AK32" s="203"/>
      <c r="AL32" s="203"/>
      <c r="AM32" s="203"/>
      <c r="AN32" s="167"/>
      <c r="AO32" s="167"/>
      <c r="AP32" s="167"/>
      <c r="AQ32" s="167"/>
      <c r="AR32" s="167"/>
      <c r="AS32" s="167"/>
      <c r="AT32" s="167"/>
      <c r="AU32" s="167"/>
      <c r="AV32" s="167"/>
      <c r="AW32" s="167"/>
      <c r="AX32" s="167"/>
      <c r="AY32" s="167"/>
    </row>
    <row r="33" spans="1:51" ht="15" x14ac:dyDescent="0.25">
      <c r="A33" s="147">
        <f>YampaRiverInflow.TotalOutflow!A33</f>
        <v>45839</v>
      </c>
      <c r="B33" s="280"/>
      <c r="C33" s="270">
        <v>7.9450000000000003</v>
      </c>
      <c r="D33" s="285">
        <v>-3.306</v>
      </c>
      <c r="E33" s="190">
        <v>-8.3493899999999996</v>
      </c>
      <c r="F33" s="190">
        <v>20.232430000000001</v>
      </c>
      <c r="G33" s="190">
        <v>30.843540000000001</v>
      </c>
      <c r="H33" s="190">
        <v>41.040230000000001</v>
      </c>
      <c r="I33" s="190">
        <v>14.490680000000001</v>
      </c>
      <c r="J33" s="190">
        <v>75.778990000000007</v>
      </c>
      <c r="K33" s="190">
        <v>65.886160000000004</v>
      </c>
      <c r="L33" s="190">
        <v>-49.466929999999998</v>
      </c>
      <c r="M33" s="190">
        <v>-38.095980000000004</v>
      </c>
      <c r="N33" s="190">
        <v>-9.229239999999999</v>
      </c>
      <c r="O33" s="190">
        <v>-13.51318</v>
      </c>
      <c r="P33" s="190">
        <v>-26.592950000000002</v>
      </c>
      <c r="Q33" s="190">
        <v>24.434360000000002</v>
      </c>
      <c r="R33" s="190">
        <v>-13.056049999999999</v>
      </c>
      <c r="S33" s="190">
        <v>-8.1851199999999995</v>
      </c>
      <c r="T33" s="190">
        <v>-2.57158</v>
      </c>
      <c r="U33" s="190">
        <v>-30.264680000000002</v>
      </c>
      <c r="V33" s="190">
        <v>-36.50526</v>
      </c>
      <c r="W33" s="190">
        <v>7.3666599999999995</v>
      </c>
      <c r="X33" s="190">
        <v>20.909459999999999</v>
      </c>
      <c r="Y33" s="190">
        <v>21.97174</v>
      </c>
      <c r="Z33" s="190">
        <v>-3.3679099999999997</v>
      </c>
      <c r="AA33" s="190">
        <v>5.8490699999999993</v>
      </c>
      <c r="AB33" s="190">
        <v>18.370330000000003</v>
      </c>
      <c r="AC33" s="190">
        <v>18.507080000000002</v>
      </c>
      <c r="AD33" s="190">
        <v>26.724900000000002</v>
      </c>
      <c r="AE33" s="190">
        <v>-54.714529999999996</v>
      </c>
      <c r="AF33" s="190">
        <v>-25.463419999999999</v>
      </c>
      <c r="AG33" s="190">
        <v>-6.2687281740997962</v>
      </c>
      <c r="AH33" s="190">
        <v>27.797003253292672</v>
      </c>
      <c r="AI33" s="203"/>
      <c r="AJ33" s="203"/>
      <c r="AK33" s="203"/>
      <c r="AL33" s="203"/>
      <c r="AM33" s="203"/>
      <c r="AN33" s="167"/>
      <c r="AO33" s="167"/>
      <c r="AP33" s="167"/>
      <c r="AQ33" s="167"/>
      <c r="AR33" s="167"/>
      <c r="AS33" s="167"/>
      <c r="AT33" s="167"/>
      <c r="AU33" s="167"/>
      <c r="AV33" s="167"/>
      <c r="AW33" s="167"/>
      <c r="AX33" s="167"/>
      <c r="AY33" s="167"/>
    </row>
    <row r="34" spans="1:51" ht="15" x14ac:dyDescent="0.25">
      <c r="A34" s="147">
        <f>YampaRiverInflow.TotalOutflow!A34</f>
        <v>45870</v>
      </c>
      <c r="B34" s="280"/>
      <c r="C34" s="270">
        <v>20.428000000000001</v>
      </c>
      <c r="D34" s="285">
        <v>8.6560000000000006</v>
      </c>
      <c r="E34" s="190">
        <v>85.919169999999994</v>
      </c>
      <c r="F34" s="190">
        <v>47.941989999999997</v>
      </c>
      <c r="G34" s="190">
        <v>32.843679999999999</v>
      </c>
      <c r="H34" s="190">
        <v>9.41737</v>
      </c>
      <c r="I34" s="190">
        <v>73.407210000000006</v>
      </c>
      <c r="J34" s="190">
        <v>56.459800000000001</v>
      </c>
      <c r="K34" s="190">
        <v>48.113410000000002</v>
      </c>
      <c r="L34" s="190">
        <v>12.67862</v>
      </c>
      <c r="M34" s="190">
        <v>24.742099999999997</v>
      </c>
      <c r="N34" s="190">
        <v>-3.3823099999999999</v>
      </c>
      <c r="O34" s="190">
        <v>40.45872</v>
      </c>
      <c r="P34" s="190">
        <v>7.9324300000000001</v>
      </c>
      <c r="Q34" s="190">
        <v>46.411089999999994</v>
      </c>
      <c r="R34" s="190">
        <v>6.7395899999999997</v>
      </c>
      <c r="S34" s="190">
        <v>17.925740000000001</v>
      </c>
      <c r="T34" s="190">
        <v>17.421220000000002</v>
      </c>
      <c r="U34" s="190">
        <v>-3.9880599999999999</v>
      </c>
      <c r="V34" s="190">
        <v>-1.2442899999999999</v>
      </c>
      <c r="W34" s="190">
        <v>21.964880000000001</v>
      </c>
      <c r="X34" s="190">
        <v>75.510499999999993</v>
      </c>
      <c r="Y34" s="190">
        <v>37.568370000000002</v>
      </c>
      <c r="Z34" s="190">
        <v>42.03425</v>
      </c>
      <c r="AA34" s="190">
        <v>42.976790000000001</v>
      </c>
      <c r="AB34" s="190">
        <v>38.019089999999998</v>
      </c>
      <c r="AC34" s="190">
        <v>12.330110000000001</v>
      </c>
      <c r="AD34" s="190">
        <v>11.853590000000001</v>
      </c>
      <c r="AE34" s="190">
        <v>-10.878549999999999</v>
      </c>
      <c r="AF34" s="190">
        <v>0.28339999999999999</v>
      </c>
      <c r="AG34" s="190">
        <v>51.813121174655578</v>
      </c>
      <c r="AH34" s="190">
        <v>55.485192829981116</v>
      </c>
      <c r="AI34" s="203"/>
      <c r="AJ34" s="203"/>
      <c r="AK34" s="203"/>
      <c r="AL34" s="203"/>
      <c r="AM34" s="203"/>
      <c r="AN34" s="167"/>
      <c r="AO34" s="167"/>
      <c r="AP34" s="167"/>
      <c r="AQ34" s="167"/>
      <c r="AR34" s="167"/>
      <c r="AS34" s="167"/>
      <c r="AT34" s="167"/>
      <c r="AU34" s="167"/>
      <c r="AV34" s="167"/>
      <c r="AW34" s="167"/>
      <c r="AX34" s="167"/>
      <c r="AY34" s="167"/>
    </row>
    <row r="35" spans="1:51" ht="15" x14ac:dyDescent="0.25">
      <c r="A35" s="147">
        <f>YampaRiverInflow.TotalOutflow!A35</f>
        <v>45901</v>
      </c>
      <c r="B35" s="280"/>
      <c r="C35" s="270">
        <v>19.904</v>
      </c>
      <c r="D35" s="285">
        <v>17.327999999999999</v>
      </c>
      <c r="E35" s="190">
        <v>71.455939999999998</v>
      </c>
      <c r="F35" s="190">
        <v>58.154240000000001</v>
      </c>
      <c r="G35" s="190">
        <v>42.169260000000001</v>
      </c>
      <c r="H35" s="190">
        <v>18.811229999999998</v>
      </c>
      <c r="I35" s="190">
        <v>37.728870000000001</v>
      </c>
      <c r="J35" s="190">
        <v>102.28238999999999</v>
      </c>
      <c r="K35" s="190">
        <v>63.219099999999997</v>
      </c>
      <c r="L35" s="190">
        <v>-1.1670799999999999</v>
      </c>
      <c r="M35" s="190">
        <v>27.992830000000001</v>
      </c>
      <c r="N35" s="190">
        <v>55.190280000000001</v>
      </c>
      <c r="O35" s="190">
        <v>32.140479999999997</v>
      </c>
      <c r="P35" s="190">
        <v>31.014310000000002</v>
      </c>
      <c r="Q35" s="190">
        <v>29.221220000000002</v>
      </c>
      <c r="R35" s="190">
        <v>-5.8577599999999999</v>
      </c>
      <c r="S35" s="190">
        <v>13.77566</v>
      </c>
      <c r="T35" s="190">
        <v>20.98864</v>
      </c>
      <c r="U35" s="190">
        <v>9.6280200000000011</v>
      </c>
      <c r="V35" s="190">
        <v>25.324290000000001</v>
      </c>
      <c r="W35" s="190">
        <v>17.578880000000002</v>
      </c>
      <c r="X35" s="190">
        <v>49.973109999999998</v>
      </c>
      <c r="Y35" s="190">
        <v>68.102980000000002</v>
      </c>
      <c r="Z35" s="190">
        <v>84.069659999999999</v>
      </c>
      <c r="AA35" s="190">
        <v>26.646470000000001</v>
      </c>
      <c r="AB35" s="190">
        <v>42.182259999999999</v>
      </c>
      <c r="AC35" s="190">
        <v>36.151679999999999</v>
      </c>
      <c r="AD35" s="190">
        <v>18.166060000000002</v>
      </c>
      <c r="AE35" s="190">
        <v>17.873080000000002</v>
      </c>
      <c r="AF35" s="190">
        <v>4.9049300000000002</v>
      </c>
      <c r="AG35" s="190">
        <v>64.526982142959554</v>
      </c>
      <c r="AH35" s="190">
        <v>64.196070820739521</v>
      </c>
      <c r="AI35" s="203"/>
      <c r="AJ35" s="203"/>
      <c r="AK35" s="203"/>
      <c r="AL35" s="203"/>
      <c r="AM35" s="203"/>
      <c r="AN35" s="167"/>
      <c r="AO35" s="167"/>
      <c r="AP35" s="167"/>
      <c r="AQ35" s="167"/>
      <c r="AR35" s="167"/>
      <c r="AS35" s="167"/>
      <c r="AT35" s="167"/>
      <c r="AU35" s="167"/>
      <c r="AV35" s="167"/>
      <c r="AW35" s="167"/>
      <c r="AX35" s="167"/>
      <c r="AY35" s="167"/>
    </row>
    <row r="36" spans="1:51" ht="15" x14ac:dyDescent="0.25">
      <c r="A36" s="147">
        <f>YampaRiverInflow.TotalOutflow!A36</f>
        <v>45931</v>
      </c>
      <c r="B36" s="280"/>
      <c r="C36" s="270">
        <v>20.555</v>
      </c>
      <c r="D36" s="285">
        <v>20.555</v>
      </c>
      <c r="E36" s="190">
        <v>44.385730000000002</v>
      </c>
      <c r="F36" s="190">
        <v>47.589800000000004</v>
      </c>
      <c r="G36" s="190">
        <v>34.997630000000001</v>
      </c>
      <c r="H36" s="190">
        <v>11.211030000000001</v>
      </c>
      <c r="I36" s="190">
        <v>19.502970000000001</v>
      </c>
      <c r="J36" s="190">
        <v>54.718679999999999</v>
      </c>
      <c r="K36" s="190">
        <v>17.3261</v>
      </c>
      <c r="L36" s="190">
        <v>33.096730000000001</v>
      </c>
      <c r="M36" s="190">
        <v>7.0241199999999999</v>
      </c>
      <c r="N36" s="190">
        <v>38.168879999999994</v>
      </c>
      <c r="O36" s="190">
        <v>-0.32697000000000004</v>
      </c>
      <c r="P36" s="190">
        <v>84.070039999999992</v>
      </c>
      <c r="Q36" s="190">
        <v>20.03706</v>
      </c>
      <c r="R36" s="190">
        <v>40.291160000000005</v>
      </c>
      <c r="S36" s="190">
        <v>11.96547</v>
      </c>
      <c r="T36" s="190">
        <v>9.7060499999999994</v>
      </c>
      <c r="U36" s="190">
        <v>-4.8878300000000001</v>
      </c>
      <c r="V36" s="190">
        <v>42.031129999999997</v>
      </c>
      <c r="W36" s="190">
        <v>22.63785</v>
      </c>
      <c r="X36" s="190">
        <v>39.329860000000004</v>
      </c>
      <c r="Y36" s="190">
        <v>28.046230000000001</v>
      </c>
      <c r="Z36" s="190">
        <v>21.405650000000001</v>
      </c>
      <c r="AA36" s="190">
        <v>63.749839999999999</v>
      </c>
      <c r="AB36" s="190">
        <v>50.552589999999995</v>
      </c>
      <c r="AC36" s="190">
        <v>35.498150000000003</v>
      </c>
      <c r="AD36" s="190">
        <v>22.665689999999998</v>
      </c>
      <c r="AE36" s="190">
        <v>13.309760000000001</v>
      </c>
      <c r="AF36" s="190">
        <v>-5.9156000000000004</v>
      </c>
      <c r="AG36" s="190">
        <v>26.268479665397614</v>
      </c>
      <c r="AH36" s="190">
        <v>76.404177790335339</v>
      </c>
      <c r="AI36" s="203"/>
      <c r="AJ36" s="203"/>
      <c r="AK36" s="203"/>
      <c r="AL36" s="203"/>
      <c r="AM36" s="203"/>
      <c r="AN36" s="167"/>
      <c r="AO36" s="167"/>
      <c r="AP36" s="167"/>
      <c r="AQ36" s="167"/>
      <c r="AR36" s="167"/>
      <c r="AS36" s="167"/>
      <c r="AT36" s="167"/>
      <c r="AU36" s="167"/>
      <c r="AV36" s="167"/>
      <c r="AW36" s="167"/>
      <c r="AX36" s="167"/>
      <c r="AY36" s="167"/>
    </row>
    <row r="37" spans="1:51" ht="15" x14ac:dyDescent="0.25">
      <c r="A37" s="147">
        <f>YampaRiverInflow.TotalOutflow!A37</f>
        <v>45962</v>
      </c>
      <c r="B37" s="280"/>
      <c r="C37" s="270">
        <v>42.298999999999999</v>
      </c>
      <c r="D37" s="285">
        <v>42.298999999999999</v>
      </c>
      <c r="E37" s="190">
        <v>54.319510000000001</v>
      </c>
      <c r="F37" s="190">
        <v>11.286760000000001</v>
      </c>
      <c r="G37" s="190">
        <v>42.111879999999999</v>
      </c>
      <c r="H37" s="190">
        <v>49.319809999999997</v>
      </c>
      <c r="I37" s="190">
        <v>62.6631</v>
      </c>
      <c r="J37" s="190">
        <v>57.306669999999997</v>
      </c>
      <c r="K37" s="190">
        <v>20.52073</v>
      </c>
      <c r="L37" s="190">
        <v>2.0303399999999998</v>
      </c>
      <c r="M37" s="190">
        <v>10.25154</v>
      </c>
      <c r="N37" s="190">
        <v>11.652959999999998</v>
      </c>
      <c r="O37" s="190">
        <v>18.590709999999998</v>
      </c>
      <c r="P37" s="190">
        <v>93.237679999999997</v>
      </c>
      <c r="Q37" s="190">
        <v>8.5751200000000001</v>
      </c>
      <c r="R37" s="190">
        <v>14.65644</v>
      </c>
      <c r="S37" s="190">
        <v>33.630459999999999</v>
      </c>
      <c r="T37" s="190">
        <v>27.760300000000001</v>
      </c>
      <c r="U37" s="190">
        <v>11.286379999999999</v>
      </c>
      <c r="V37" s="190">
        <v>-14.38903</v>
      </c>
      <c r="W37" s="190">
        <v>11.00366</v>
      </c>
      <c r="X37" s="190">
        <v>30.656770000000002</v>
      </c>
      <c r="Y37" s="190">
        <v>78.433350000000004</v>
      </c>
      <c r="Z37" s="190">
        <v>20.926279999999998</v>
      </c>
      <c r="AA37" s="190">
        <v>17.11955</v>
      </c>
      <c r="AB37" s="190">
        <v>49.568680000000001</v>
      </c>
      <c r="AC37" s="190">
        <v>30.38326</v>
      </c>
      <c r="AD37" s="190">
        <v>41.949339999999999</v>
      </c>
      <c r="AE37" s="190">
        <v>90.300280000000001</v>
      </c>
      <c r="AF37" s="190">
        <v>25.237020000000001</v>
      </c>
      <c r="AG37" s="190">
        <v>26.017717809976254</v>
      </c>
      <c r="AH37" s="190">
        <v>42.795492049736886</v>
      </c>
      <c r="AI37" s="203"/>
      <c r="AJ37" s="203"/>
      <c r="AK37" s="203"/>
      <c r="AL37" s="203"/>
      <c r="AM37" s="203"/>
      <c r="AN37" s="167"/>
      <c r="AO37" s="167"/>
      <c r="AP37" s="167"/>
      <c r="AQ37" s="167"/>
      <c r="AR37" s="167"/>
      <c r="AS37" s="167"/>
      <c r="AT37" s="167"/>
      <c r="AU37" s="167"/>
      <c r="AV37" s="167"/>
      <c r="AW37" s="167"/>
      <c r="AX37" s="167"/>
      <c r="AY37" s="167"/>
    </row>
    <row r="38" spans="1:51" ht="15" x14ac:dyDescent="0.25">
      <c r="A38" s="147">
        <f>YampaRiverInflow.TotalOutflow!A38</f>
        <v>45992</v>
      </c>
      <c r="B38" s="280"/>
      <c r="C38" s="270">
        <v>41.247999999999998</v>
      </c>
      <c r="D38" s="285">
        <v>41.247999999999998</v>
      </c>
      <c r="E38" s="190">
        <v>57.228949999999998</v>
      </c>
      <c r="F38" s="190">
        <v>76.772750000000002</v>
      </c>
      <c r="G38" s="190">
        <v>23.632810000000003</v>
      </c>
      <c r="H38" s="190">
        <v>26.613599999999998</v>
      </c>
      <c r="I38" s="190">
        <v>20.40418</v>
      </c>
      <c r="J38" s="190">
        <v>6.7861099999999999</v>
      </c>
      <c r="K38" s="190">
        <v>7.0875000000000004</v>
      </c>
      <c r="L38" s="190">
        <v>18.854099999999999</v>
      </c>
      <c r="M38" s="190">
        <v>35.589959999999998</v>
      </c>
      <c r="N38" s="190">
        <v>26.338159999999998</v>
      </c>
      <c r="O38" s="190">
        <v>20.191050000000001</v>
      </c>
      <c r="P38" s="190">
        <v>74.97139</v>
      </c>
      <c r="Q38" s="190">
        <v>11.51708</v>
      </c>
      <c r="R38" s="190">
        <v>-4.6183199999999998</v>
      </c>
      <c r="S38" s="190">
        <v>27.153869999999998</v>
      </c>
      <c r="T38" s="190">
        <v>22.050689999999999</v>
      </c>
      <c r="U38" s="190">
        <v>10.000299999999999</v>
      </c>
      <c r="V38" s="190">
        <v>200.48664000000002</v>
      </c>
      <c r="W38" s="190">
        <v>49.498660000000001</v>
      </c>
      <c r="X38" s="190">
        <v>30.962709999999998</v>
      </c>
      <c r="Y38" s="190">
        <v>25.01275</v>
      </c>
      <c r="Z38" s="190">
        <v>10.133760000000001</v>
      </c>
      <c r="AA38" s="190">
        <v>15.85665</v>
      </c>
      <c r="AB38" s="190">
        <v>14.69364</v>
      </c>
      <c r="AC38" s="190">
        <v>24.777099999999997</v>
      </c>
      <c r="AD38" s="190">
        <v>25.998349999999999</v>
      </c>
      <c r="AE38" s="190">
        <v>73.964010000000002</v>
      </c>
      <c r="AF38" s="190">
        <v>39.270139999999998</v>
      </c>
      <c r="AG38" s="190">
        <v>58.229954837951695</v>
      </c>
      <c r="AH38" s="190">
        <v>94.346721745758927</v>
      </c>
      <c r="AI38" s="203"/>
      <c r="AJ38" s="203"/>
      <c r="AK38" s="203"/>
      <c r="AL38" s="203"/>
      <c r="AM38" s="203"/>
      <c r="AN38" s="167"/>
      <c r="AO38" s="167"/>
      <c r="AP38" s="167"/>
      <c r="AQ38" s="167"/>
      <c r="AR38" s="167"/>
      <c r="AS38" s="167"/>
      <c r="AT38" s="167"/>
      <c r="AU38" s="167"/>
      <c r="AV38" s="167"/>
      <c r="AW38" s="167"/>
      <c r="AX38" s="167"/>
      <c r="AY38" s="167"/>
    </row>
    <row r="39" spans="1:51" ht="15" x14ac:dyDescent="0.25">
      <c r="A39" s="147">
        <f>YampaRiverInflow.TotalOutflow!A39</f>
        <v>46023</v>
      </c>
      <c r="B39" s="280"/>
      <c r="C39" s="270">
        <v>25.702000000000002</v>
      </c>
      <c r="D39" s="285">
        <v>48.18</v>
      </c>
      <c r="E39" s="190">
        <v>68.707340000000002</v>
      </c>
      <c r="F39" s="190">
        <v>147.14017999999999</v>
      </c>
      <c r="G39" s="190">
        <v>12.95735</v>
      </c>
      <c r="H39" s="190">
        <v>43.173999999999999</v>
      </c>
      <c r="I39" s="190">
        <v>43.572859999999999</v>
      </c>
      <c r="J39" s="190">
        <v>40.911610000000003</v>
      </c>
      <c r="K39" s="190">
        <v>13.873209999999998</v>
      </c>
      <c r="L39" s="190">
        <v>43.65607</v>
      </c>
      <c r="M39" s="190">
        <v>8.8752700000000004</v>
      </c>
      <c r="N39" s="190">
        <v>27.946300000000001</v>
      </c>
      <c r="O39" s="190">
        <v>3.3895900000000001</v>
      </c>
      <c r="P39" s="190">
        <v>303.37369000000001</v>
      </c>
      <c r="Q39" s="190">
        <v>12.219719999999999</v>
      </c>
      <c r="R39" s="190">
        <v>-9.3584500000000013</v>
      </c>
      <c r="S39" s="190">
        <v>28.872540000000001</v>
      </c>
      <c r="T39" s="190">
        <v>4.9805900000000003</v>
      </c>
      <c r="U39" s="190">
        <v>53.234699999999997</v>
      </c>
      <c r="V39" s="190">
        <v>36.51267</v>
      </c>
      <c r="W39" s="190">
        <v>15.039200000000001</v>
      </c>
      <c r="X39" s="190">
        <v>13.099450000000001</v>
      </c>
      <c r="Y39" s="190">
        <v>6.7984099999999996</v>
      </c>
      <c r="Z39" s="190">
        <v>21.993320000000001</v>
      </c>
      <c r="AA39" s="190">
        <v>41.238190000000003</v>
      </c>
      <c r="AB39" s="190">
        <v>58.881329999999998</v>
      </c>
      <c r="AC39" s="190">
        <v>49.533120000000004</v>
      </c>
      <c r="AD39" s="190">
        <v>48.656099999999995</v>
      </c>
      <c r="AE39" s="190">
        <v>36.149560000000001</v>
      </c>
      <c r="AF39" s="190">
        <v>28.502187496324908</v>
      </c>
      <c r="AG39" s="190">
        <v>66.377511872836507</v>
      </c>
      <c r="AH39" s="190">
        <v>211.12333447291081</v>
      </c>
      <c r="AI39" s="203"/>
      <c r="AJ39" s="203"/>
      <c r="AK39" s="203"/>
      <c r="AL39" s="203"/>
      <c r="AM39" s="203"/>
      <c r="AN39" s="167"/>
      <c r="AO39" s="167"/>
      <c r="AP39" s="167"/>
      <c r="AQ39" s="167"/>
      <c r="AR39" s="167"/>
      <c r="AS39" s="167"/>
      <c r="AT39" s="167"/>
      <c r="AU39" s="167"/>
      <c r="AV39" s="167"/>
      <c r="AW39" s="167"/>
      <c r="AX39" s="167"/>
      <c r="AY39" s="167"/>
    </row>
    <row r="40" spans="1:51" ht="15" x14ac:dyDescent="0.25">
      <c r="A40" s="147">
        <f>YampaRiverInflow.TotalOutflow!A40</f>
        <v>46054</v>
      </c>
      <c r="B40" s="280"/>
      <c r="C40" s="270">
        <v>20.692</v>
      </c>
      <c r="D40" s="285">
        <v>36.161000000000001</v>
      </c>
      <c r="E40" s="190">
        <v>63.109250000000003</v>
      </c>
      <c r="F40" s="190">
        <v>89.958119999999994</v>
      </c>
      <c r="G40" s="190">
        <v>24.910400000000003</v>
      </c>
      <c r="H40" s="190">
        <v>-4.8160100000000003</v>
      </c>
      <c r="I40" s="190">
        <v>73.336060000000003</v>
      </c>
      <c r="J40" s="190">
        <v>36.586980000000004</v>
      </c>
      <c r="K40" s="190">
        <v>21.691119999999998</v>
      </c>
      <c r="L40" s="190">
        <v>36.689769999999996</v>
      </c>
      <c r="M40" s="190">
        <v>4.0654399999999997</v>
      </c>
      <c r="N40" s="190">
        <v>38.304220000000001</v>
      </c>
      <c r="O40" s="190">
        <v>19.567259999999997</v>
      </c>
      <c r="P40" s="190">
        <v>194.10926000000001</v>
      </c>
      <c r="Q40" s="190">
        <v>10.566690000000001</v>
      </c>
      <c r="R40" s="190">
        <v>18.006209999999999</v>
      </c>
      <c r="S40" s="190">
        <v>42.33981</v>
      </c>
      <c r="T40" s="190">
        <v>29.493419999999997</v>
      </c>
      <c r="U40" s="190">
        <v>57.446640000000002</v>
      </c>
      <c r="V40" s="190">
        <v>36.949750000000002</v>
      </c>
      <c r="W40" s="190">
        <v>19.886479999999999</v>
      </c>
      <c r="X40" s="190">
        <v>30.005659999999999</v>
      </c>
      <c r="Y40" s="190">
        <v>35.553809999999999</v>
      </c>
      <c r="Z40" s="190">
        <v>40.773769999999999</v>
      </c>
      <c r="AA40" s="190">
        <v>31.995979999999999</v>
      </c>
      <c r="AB40" s="190">
        <v>74.449780000000004</v>
      </c>
      <c r="AC40" s="190">
        <v>14.88969</v>
      </c>
      <c r="AD40" s="190">
        <v>39.650980000000004</v>
      </c>
      <c r="AE40" s="190">
        <v>14.91981</v>
      </c>
      <c r="AF40" s="190">
        <v>53.503218596593655</v>
      </c>
      <c r="AG40" s="190">
        <v>97.944624983882534</v>
      </c>
      <c r="AH40" s="190">
        <v>211.27383722176506</v>
      </c>
      <c r="AI40" s="203"/>
      <c r="AJ40" s="203"/>
      <c r="AK40" s="203"/>
      <c r="AL40" s="203"/>
      <c r="AM40" s="203"/>
      <c r="AN40" s="167"/>
      <c r="AO40" s="167"/>
      <c r="AP40" s="167"/>
      <c r="AQ40" s="167"/>
      <c r="AR40" s="167"/>
      <c r="AS40" s="167"/>
      <c r="AT40" s="167"/>
      <c r="AU40" s="167"/>
      <c r="AV40" s="167"/>
      <c r="AW40" s="167"/>
      <c r="AX40" s="167"/>
      <c r="AY40" s="167"/>
    </row>
    <row r="41" spans="1:51" ht="15" x14ac:dyDescent="0.25">
      <c r="A41" s="147">
        <f>YampaRiverInflow.TotalOutflow!A41</f>
        <v>46082</v>
      </c>
      <c r="B41" s="280"/>
      <c r="C41" s="270">
        <v>23.875</v>
      </c>
      <c r="D41" s="285">
        <v>31.26</v>
      </c>
      <c r="E41" s="190">
        <v>44.835190000000004</v>
      </c>
      <c r="F41" s="190">
        <v>177.33817000000002</v>
      </c>
      <c r="G41" s="190">
        <v>-56.693550000000002</v>
      </c>
      <c r="H41" s="190">
        <v>37.615089999999995</v>
      </c>
      <c r="I41" s="190">
        <v>83.826080000000005</v>
      </c>
      <c r="J41" s="190">
        <v>-9.628680000000001</v>
      </c>
      <c r="K41" s="190">
        <v>-8.9868500000000004</v>
      </c>
      <c r="L41" s="190">
        <v>31.59817</v>
      </c>
      <c r="M41" s="190">
        <v>-31.764150000000001</v>
      </c>
      <c r="N41" s="190">
        <v>8.1977799999999998</v>
      </c>
      <c r="O41" s="190">
        <v>-4.6275300000000001</v>
      </c>
      <c r="P41" s="190">
        <v>107.54282000000001</v>
      </c>
      <c r="Q41" s="190">
        <v>18.535509999999999</v>
      </c>
      <c r="R41" s="190">
        <v>-8.2876000000000012</v>
      </c>
      <c r="S41" s="190">
        <v>9.9111000000000011</v>
      </c>
      <c r="T41" s="190">
        <v>-22.678090000000001</v>
      </c>
      <c r="U41" s="190">
        <v>14.65991</v>
      </c>
      <c r="V41" s="190">
        <v>17.707439999999998</v>
      </c>
      <c r="W41" s="190">
        <v>9.1945100000000011</v>
      </c>
      <c r="X41" s="190">
        <v>12.195319999999999</v>
      </c>
      <c r="Y41" s="190">
        <v>-13.04682</v>
      </c>
      <c r="Z41" s="190">
        <v>5.0683699999999998</v>
      </c>
      <c r="AA41" s="190">
        <v>-22.833819999999999</v>
      </c>
      <c r="AB41" s="190">
        <v>21.36993</v>
      </c>
      <c r="AC41" s="190">
        <v>4.0066199999999998</v>
      </c>
      <c r="AD41" s="190">
        <v>64.574950000000001</v>
      </c>
      <c r="AE41" s="190">
        <v>63.134869999999999</v>
      </c>
      <c r="AF41" s="190">
        <v>61.180317783398927</v>
      </c>
      <c r="AG41" s="190">
        <v>128.26726604236279</v>
      </c>
      <c r="AH41" s="190">
        <v>224.00764611072893</v>
      </c>
      <c r="AI41" s="203"/>
      <c r="AJ41" s="203"/>
      <c r="AK41" s="203"/>
      <c r="AL41" s="203"/>
      <c r="AM41" s="203"/>
      <c r="AN41" s="167"/>
      <c r="AO41" s="167"/>
      <c r="AP41" s="167"/>
      <c r="AQ41" s="167"/>
      <c r="AR41" s="167"/>
      <c r="AS41" s="167"/>
      <c r="AT41" s="167"/>
      <c r="AU41" s="167"/>
      <c r="AV41" s="167"/>
      <c r="AW41" s="167"/>
      <c r="AX41" s="167"/>
      <c r="AY41" s="167"/>
    </row>
    <row r="42" spans="1:51" ht="15" x14ac:dyDescent="0.25">
      <c r="A42" s="147">
        <f>YampaRiverInflow.TotalOutflow!A42</f>
        <v>46113</v>
      </c>
      <c r="B42" s="280"/>
      <c r="C42" s="270">
        <v>14.691000000000001</v>
      </c>
      <c r="D42" s="285">
        <v>20.477</v>
      </c>
      <c r="E42" s="190">
        <v>29.552319999999998</v>
      </c>
      <c r="F42" s="190">
        <v>81.07553999999999</v>
      </c>
      <c r="G42" s="190">
        <v>86.656300000000002</v>
      </c>
      <c r="H42" s="190">
        <v>38.537150000000004</v>
      </c>
      <c r="I42" s="190">
        <v>88.094770000000011</v>
      </c>
      <c r="J42" s="190">
        <v>-55.505400000000002</v>
      </c>
      <c r="K42" s="190">
        <v>-25.224409999999999</v>
      </c>
      <c r="L42" s="190">
        <v>-11.06203</v>
      </c>
      <c r="M42" s="190">
        <v>-40.472319999999996</v>
      </c>
      <c r="N42" s="190">
        <v>-8.5150300000000012</v>
      </c>
      <c r="O42" s="190">
        <v>5.4860100000000003</v>
      </c>
      <c r="P42" s="190">
        <v>89.623949999999994</v>
      </c>
      <c r="Q42" s="190">
        <v>5.5964700000000001</v>
      </c>
      <c r="R42" s="190">
        <v>-13.982229999999999</v>
      </c>
      <c r="S42" s="190">
        <v>-5.7306000000000008</v>
      </c>
      <c r="T42" s="190">
        <v>-15.20013</v>
      </c>
      <c r="U42" s="190">
        <v>34.876040000000003</v>
      </c>
      <c r="V42" s="190">
        <v>71.3001</v>
      </c>
      <c r="W42" s="190">
        <v>20.61309</v>
      </c>
      <c r="X42" s="190">
        <v>9.5076800000000006</v>
      </c>
      <c r="Y42" s="190">
        <v>-18.428540000000002</v>
      </c>
      <c r="Z42" s="190">
        <v>-11.481530000000001</v>
      </c>
      <c r="AA42" s="190">
        <v>17.488060000000001</v>
      </c>
      <c r="AB42" s="190">
        <v>42.204129999999999</v>
      </c>
      <c r="AC42" s="190">
        <v>-16.627680000000002</v>
      </c>
      <c r="AD42" s="190">
        <v>57.904980000000002</v>
      </c>
      <c r="AE42" s="190">
        <v>18.792390000000001</v>
      </c>
      <c r="AF42" s="190">
        <v>27.715374733300219</v>
      </c>
      <c r="AG42" s="190">
        <v>73.575185829979745</v>
      </c>
      <c r="AH42" s="190">
        <v>159.09265105449037</v>
      </c>
      <c r="AI42" s="203"/>
      <c r="AJ42" s="203"/>
      <c r="AK42" s="203"/>
      <c r="AL42" s="203"/>
      <c r="AM42" s="203"/>
      <c r="AN42" s="167"/>
      <c r="AO42" s="167"/>
      <c r="AP42" s="167"/>
      <c r="AQ42" s="167"/>
      <c r="AR42" s="167"/>
      <c r="AS42" s="167"/>
      <c r="AT42" s="167"/>
      <c r="AU42" s="167"/>
      <c r="AV42" s="167"/>
      <c r="AW42" s="167"/>
      <c r="AX42" s="167"/>
      <c r="AY42" s="167"/>
    </row>
    <row r="43" spans="1:51" ht="15" x14ac:dyDescent="0.25">
      <c r="A43" s="147">
        <f>YampaRiverInflow.TotalOutflow!A43</f>
        <v>46143</v>
      </c>
      <c r="B43" s="280"/>
      <c r="C43" s="270">
        <v>8.1069999999999993</v>
      </c>
      <c r="D43" s="285">
        <v>-4.415</v>
      </c>
      <c r="E43" s="190">
        <v>45.130360000000003</v>
      </c>
      <c r="F43" s="190">
        <v>144.82448000000002</v>
      </c>
      <c r="G43" s="190">
        <v>15.857620000000001</v>
      </c>
      <c r="H43" s="190">
        <v>26.527619999999999</v>
      </c>
      <c r="I43" s="190">
        <v>112.01666</v>
      </c>
      <c r="J43" s="190">
        <v>5.9267599999999998</v>
      </c>
      <c r="K43" s="190">
        <v>-7.9631999999999996</v>
      </c>
      <c r="L43" s="190">
        <v>-10.182930000000001</v>
      </c>
      <c r="M43" s="190">
        <v>-18.910119999999999</v>
      </c>
      <c r="N43" s="190">
        <v>-5.1637899999999997</v>
      </c>
      <c r="O43" s="190">
        <v>4.8523900000000006</v>
      </c>
      <c r="P43" s="190">
        <v>136.5727</v>
      </c>
      <c r="Q43" s="190">
        <v>-17.06551</v>
      </c>
      <c r="R43" s="190">
        <v>-25.80247</v>
      </c>
      <c r="S43" s="190">
        <v>13.146979999999999</v>
      </c>
      <c r="T43" s="190">
        <v>9.7264300000000006</v>
      </c>
      <c r="U43" s="190">
        <v>41.096609999999998</v>
      </c>
      <c r="V43" s="190">
        <v>63.824849999999998</v>
      </c>
      <c r="W43" s="190">
        <v>-6.9918699999999996</v>
      </c>
      <c r="X43" s="190">
        <v>0.73799999999999999</v>
      </c>
      <c r="Y43" s="190">
        <v>-18.297540000000001</v>
      </c>
      <c r="Z43" s="190">
        <v>-12.214030000000001</v>
      </c>
      <c r="AA43" s="190">
        <v>9.0859300000000012</v>
      </c>
      <c r="AB43" s="190">
        <v>5.1340200000000005</v>
      </c>
      <c r="AC43" s="190">
        <v>-29.088660000000001</v>
      </c>
      <c r="AD43" s="190">
        <v>48.692149999999998</v>
      </c>
      <c r="AE43" s="190">
        <v>-11.59253</v>
      </c>
      <c r="AF43" s="190">
        <v>13.941845357980599</v>
      </c>
      <c r="AG43" s="190">
        <v>50.616735034495079</v>
      </c>
      <c r="AH43" s="190">
        <v>122.33935550539928</v>
      </c>
      <c r="AI43" s="203"/>
      <c r="AJ43" s="203"/>
      <c r="AK43" s="203"/>
      <c r="AL43" s="203"/>
      <c r="AM43" s="203"/>
      <c r="AN43" s="167"/>
      <c r="AO43" s="167"/>
      <c r="AP43" s="167"/>
      <c r="AQ43" s="167"/>
      <c r="AR43" s="167"/>
      <c r="AS43" s="167"/>
      <c r="AT43" s="167"/>
      <c r="AU43" s="167"/>
      <c r="AV43" s="167"/>
      <c r="AW43" s="167"/>
      <c r="AX43" s="167"/>
      <c r="AY43" s="167"/>
    </row>
    <row r="44" spans="1:51" ht="15" x14ac:dyDescent="0.25">
      <c r="A44" s="147">
        <f>YampaRiverInflow.TotalOutflow!A44</f>
        <v>46174</v>
      </c>
      <c r="B44" s="280"/>
      <c r="C44" s="270">
        <v>6.96</v>
      </c>
      <c r="D44" s="285">
        <v>-23.155999999999999</v>
      </c>
      <c r="E44" s="190">
        <v>-1.8183699999999998</v>
      </c>
      <c r="F44" s="190">
        <v>48.385210000000001</v>
      </c>
      <c r="G44" s="190">
        <v>10.9796</v>
      </c>
      <c r="H44" s="190">
        <v>-16.415560000000003</v>
      </c>
      <c r="I44" s="190">
        <v>59.579190000000004</v>
      </c>
      <c r="J44" s="190">
        <v>20.131820000000001</v>
      </c>
      <c r="K44" s="190">
        <v>-1.8760000000000002E-2</v>
      </c>
      <c r="L44" s="190">
        <v>-40.888860000000001</v>
      </c>
      <c r="M44" s="190">
        <v>-24.57798</v>
      </c>
      <c r="N44" s="190">
        <v>-41.014429999999997</v>
      </c>
      <c r="O44" s="190">
        <v>-32.649230000000003</v>
      </c>
      <c r="P44" s="190">
        <v>31.118189999999998</v>
      </c>
      <c r="Q44" s="190">
        <v>-16.25863</v>
      </c>
      <c r="R44" s="190">
        <v>-29.007360000000002</v>
      </c>
      <c r="S44" s="190">
        <v>15.05063</v>
      </c>
      <c r="T44" s="190">
        <v>-28.113409999999998</v>
      </c>
      <c r="U44" s="190">
        <v>-6.2963900000000006</v>
      </c>
      <c r="V44" s="190">
        <v>35.037300000000002</v>
      </c>
      <c r="W44" s="190">
        <v>-16.40408</v>
      </c>
      <c r="X44" s="190">
        <v>-27.575620000000001</v>
      </c>
      <c r="Y44" s="190">
        <v>-23.976099999999999</v>
      </c>
      <c r="Z44" s="190">
        <v>-8.1685800000000004</v>
      </c>
      <c r="AA44" s="190">
        <v>-18.756529999999998</v>
      </c>
      <c r="AB44" s="190">
        <v>-18.879729999999999</v>
      </c>
      <c r="AC44" s="190">
        <v>-18.7621</v>
      </c>
      <c r="AD44" s="190">
        <v>4.9375299999999998</v>
      </c>
      <c r="AE44" s="190">
        <v>-14.283790000000002</v>
      </c>
      <c r="AF44" s="190">
        <v>78.656605207787052</v>
      </c>
      <c r="AG44" s="190">
        <v>0.79443608718219216</v>
      </c>
      <c r="AH44" s="190">
        <v>10.795318554272191</v>
      </c>
      <c r="AI44" s="203"/>
      <c r="AJ44" s="203"/>
      <c r="AK44" s="203"/>
      <c r="AL44" s="203"/>
      <c r="AM44" s="203"/>
      <c r="AN44" s="167"/>
      <c r="AO44" s="167"/>
      <c r="AP44" s="167"/>
      <c r="AQ44" s="167"/>
      <c r="AR44" s="167"/>
      <c r="AS44" s="167"/>
      <c r="AT44" s="167"/>
      <c r="AU44" s="167"/>
      <c r="AV44" s="167"/>
      <c r="AW44" s="167"/>
      <c r="AX44" s="167"/>
      <c r="AY44" s="167"/>
    </row>
    <row r="45" spans="1:51" ht="15" x14ac:dyDescent="0.25">
      <c r="A45" s="147">
        <f>YampaRiverInflow.TotalOutflow!A45</f>
        <v>46204</v>
      </c>
      <c r="B45" s="280"/>
      <c r="C45" s="270">
        <v>7.9450000000000003</v>
      </c>
      <c r="D45" s="285">
        <v>-3.306</v>
      </c>
      <c r="E45" s="190">
        <v>20.232430000000001</v>
      </c>
      <c r="F45" s="190">
        <v>30.843540000000001</v>
      </c>
      <c r="G45" s="190">
        <v>41.040230000000001</v>
      </c>
      <c r="H45" s="190">
        <v>14.490680000000001</v>
      </c>
      <c r="I45" s="190">
        <v>75.778990000000007</v>
      </c>
      <c r="J45" s="190">
        <v>65.886160000000004</v>
      </c>
      <c r="K45" s="190">
        <v>-49.466929999999998</v>
      </c>
      <c r="L45" s="190">
        <v>-38.095980000000004</v>
      </c>
      <c r="M45" s="190">
        <v>-9.229239999999999</v>
      </c>
      <c r="N45" s="190">
        <v>-13.51318</v>
      </c>
      <c r="O45" s="190">
        <v>-26.592950000000002</v>
      </c>
      <c r="P45" s="190">
        <v>24.434360000000002</v>
      </c>
      <c r="Q45" s="190">
        <v>-13.056049999999999</v>
      </c>
      <c r="R45" s="190">
        <v>-8.1851199999999995</v>
      </c>
      <c r="S45" s="190">
        <v>-2.57158</v>
      </c>
      <c r="T45" s="190">
        <v>-30.264680000000002</v>
      </c>
      <c r="U45" s="190">
        <v>-36.50526</v>
      </c>
      <c r="V45" s="190">
        <v>7.3666599999999995</v>
      </c>
      <c r="W45" s="190">
        <v>20.909459999999999</v>
      </c>
      <c r="X45" s="190">
        <v>21.97174</v>
      </c>
      <c r="Y45" s="190">
        <v>-3.3679099999999997</v>
      </c>
      <c r="Z45" s="190">
        <v>5.8490699999999993</v>
      </c>
      <c r="AA45" s="190">
        <v>18.370330000000003</v>
      </c>
      <c r="AB45" s="190">
        <v>18.507080000000002</v>
      </c>
      <c r="AC45" s="190">
        <v>26.724900000000002</v>
      </c>
      <c r="AD45" s="190">
        <v>-54.714529999999996</v>
      </c>
      <c r="AE45" s="190">
        <v>-25.463419999999999</v>
      </c>
      <c r="AF45" s="190">
        <v>-6.2687281740997962</v>
      </c>
      <c r="AG45" s="190">
        <v>27.797003253292672</v>
      </c>
      <c r="AH45" s="190">
        <v>-8.8693892113595538</v>
      </c>
      <c r="AI45" s="203"/>
      <c r="AJ45" s="203"/>
      <c r="AK45" s="203"/>
      <c r="AL45" s="203"/>
      <c r="AM45" s="203"/>
      <c r="AN45" s="167"/>
      <c r="AO45" s="167"/>
      <c r="AP45" s="167"/>
      <c r="AQ45" s="167"/>
      <c r="AR45" s="167"/>
      <c r="AS45" s="167"/>
      <c r="AT45" s="167"/>
      <c r="AU45" s="167"/>
      <c r="AV45" s="167"/>
      <c r="AW45" s="167"/>
      <c r="AX45" s="167"/>
      <c r="AY45" s="167"/>
    </row>
    <row r="46" spans="1:51" ht="15" x14ac:dyDescent="0.25">
      <c r="A46" s="147">
        <f>YampaRiverInflow.TotalOutflow!A46</f>
        <v>46235</v>
      </c>
      <c r="B46" s="280"/>
      <c r="C46" s="270">
        <v>20.428000000000001</v>
      </c>
      <c r="D46" s="285">
        <v>8.6560000000000006</v>
      </c>
      <c r="E46" s="190">
        <v>47.941989999999997</v>
      </c>
      <c r="F46" s="190">
        <v>32.843679999999999</v>
      </c>
      <c r="G46" s="190">
        <v>9.41737</v>
      </c>
      <c r="H46" s="190">
        <v>73.407210000000006</v>
      </c>
      <c r="I46" s="190">
        <v>56.459800000000001</v>
      </c>
      <c r="J46" s="190">
        <v>48.113410000000002</v>
      </c>
      <c r="K46" s="190">
        <v>12.67862</v>
      </c>
      <c r="L46" s="190">
        <v>24.742099999999997</v>
      </c>
      <c r="M46" s="190">
        <v>-3.3823099999999999</v>
      </c>
      <c r="N46" s="190">
        <v>40.45872</v>
      </c>
      <c r="O46" s="190">
        <v>7.9324300000000001</v>
      </c>
      <c r="P46" s="190">
        <v>46.411089999999994</v>
      </c>
      <c r="Q46" s="190">
        <v>6.7395899999999997</v>
      </c>
      <c r="R46" s="190">
        <v>17.925740000000001</v>
      </c>
      <c r="S46" s="190">
        <v>17.421220000000002</v>
      </c>
      <c r="T46" s="190">
        <v>-3.9880599999999999</v>
      </c>
      <c r="U46" s="190">
        <v>-1.2442899999999999</v>
      </c>
      <c r="V46" s="190">
        <v>21.964880000000001</v>
      </c>
      <c r="W46" s="190">
        <v>75.510499999999993</v>
      </c>
      <c r="X46" s="190">
        <v>37.568370000000002</v>
      </c>
      <c r="Y46" s="190">
        <v>42.03425</v>
      </c>
      <c r="Z46" s="190">
        <v>42.976790000000001</v>
      </c>
      <c r="AA46" s="190">
        <v>38.019089999999998</v>
      </c>
      <c r="AB46" s="190">
        <v>12.330110000000001</v>
      </c>
      <c r="AC46" s="190">
        <v>11.853590000000001</v>
      </c>
      <c r="AD46" s="190">
        <v>-10.878549999999999</v>
      </c>
      <c r="AE46" s="190">
        <v>0.28339999999999999</v>
      </c>
      <c r="AF46" s="190">
        <v>51.813121174655578</v>
      </c>
      <c r="AG46" s="190">
        <v>55.485192829981116</v>
      </c>
      <c r="AH46" s="190">
        <v>84.255431956262342</v>
      </c>
      <c r="AI46" s="203"/>
      <c r="AJ46" s="203"/>
      <c r="AK46" s="203"/>
      <c r="AL46" s="203"/>
      <c r="AM46" s="203"/>
      <c r="AN46" s="167"/>
      <c r="AO46" s="167"/>
      <c r="AP46" s="167"/>
      <c r="AQ46" s="167"/>
      <c r="AR46" s="167"/>
      <c r="AS46" s="167"/>
      <c r="AT46" s="167"/>
      <c r="AU46" s="167"/>
      <c r="AV46" s="167"/>
      <c r="AW46" s="167"/>
      <c r="AX46" s="167"/>
      <c r="AY46" s="167"/>
    </row>
    <row r="47" spans="1:51" ht="15" x14ac:dyDescent="0.25">
      <c r="A47" s="147">
        <f>YampaRiverInflow.TotalOutflow!A47</f>
        <v>46266</v>
      </c>
      <c r="B47" s="280"/>
      <c r="C47" s="270">
        <v>19.904</v>
      </c>
      <c r="D47" s="285">
        <v>17.327999999999999</v>
      </c>
      <c r="E47" s="190">
        <v>58.154240000000001</v>
      </c>
      <c r="F47" s="190">
        <v>42.169260000000001</v>
      </c>
      <c r="G47" s="190">
        <v>18.811229999999998</v>
      </c>
      <c r="H47" s="190">
        <v>37.728870000000001</v>
      </c>
      <c r="I47" s="190">
        <v>102.28238999999999</v>
      </c>
      <c r="J47" s="190">
        <v>63.219099999999997</v>
      </c>
      <c r="K47" s="190">
        <v>-1.1670799999999999</v>
      </c>
      <c r="L47" s="190">
        <v>27.992830000000001</v>
      </c>
      <c r="M47" s="190">
        <v>55.190280000000001</v>
      </c>
      <c r="N47" s="190">
        <v>32.140479999999997</v>
      </c>
      <c r="O47" s="190">
        <v>31.014310000000002</v>
      </c>
      <c r="P47" s="190">
        <v>29.221220000000002</v>
      </c>
      <c r="Q47" s="190">
        <v>-5.8577599999999999</v>
      </c>
      <c r="R47" s="190">
        <v>13.77566</v>
      </c>
      <c r="S47" s="190">
        <v>20.98864</v>
      </c>
      <c r="T47" s="190">
        <v>9.6280200000000011</v>
      </c>
      <c r="U47" s="190">
        <v>25.324290000000001</v>
      </c>
      <c r="V47" s="190">
        <v>17.578880000000002</v>
      </c>
      <c r="W47" s="190">
        <v>49.973109999999998</v>
      </c>
      <c r="X47" s="190">
        <v>68.102980000000002</v>
      </c>
      <c r="Y47" s="190">
        <v>84.069659999999999</v>
      </c>
      <c r="Z47" s="190">
        <v>26.646470000000001</v>
      </c>
      <c r="AA47" s="190">
        <v>42.182259999999999</v>
      </c>
      <c r="AB47" s="190">
        <v>36.151679999999999</v>
      </c>
      <c r="AC47" s="190">
        <v>18.166060000000002</v>
      </c>
      <c r="AD47" s="190">
        <v>17.873080000000002</v>
      </c>
      <c r="AE47" s="190">
        <v>4.9049300000000002</v>
      </c>
      <c r="AF47" s="190">
        <v>64.526982142959554</v>
      </c>
      <c r="AG47" s="190">
        <v>64.196070820739521</v>
      </c>
      <c r="AH47" s="190">
        <v>71.079936959728215</v>
      </c>
      <c r="AI47" s="203"/>
      <c r="AJ47" s="203"/>
      <c r="AK47" s="203"/>
      <c r="AL47" s="203"/>
      <c r="AM47" s="203"/>
      <c r="AN47" s="167"/>
      <c r="AO47" s="167"/>
      <c r="AP47" s="167"/>
      <c r="AQ47" s="167"/>
      <c r="AR47" s="167"/>
      <c r="AS47" s="167"/>
      <c r="AT47" s="167"/>
      <c r="AU47" s="167"/>
      <c r="AV47" s="167"/>
      <c r="AW47" s="167"/>
      <c r="AX47" s="167"/>
      <c r="AY47" s="167"/>
    </row>
    <row r="48" spans="1:51" ht="15" x14ac:dyDescent="0.25">
      <c r="A48" s="147">
        <f>YampaRiverInflow.TotalOutflow!A48</f>
        <v>46296</v>
      </c>
      <c r="B48" s="280"/>
      <c r="C48" s="270">
        <v>20.555</v>
      </c>
      <c r="D48" s="285">
        <v>20.555</v>
      </c>
      <c r="E48" s="190">
        <v>47.589800000000004</v>
      </c>
      <c r="F48" s="190">
        <v>34.997630000000001</v>
      </c>
      <c r="G48" s="190">
        <v>11.211030000000001</v>
      </c>
      <c r="H48" s="190">
        <v>19.502970000000001</v>
      </c>
      <c r="I48" s="190">
        <v>54.718679999999999</v>
      </c>
      <c r="J48" s="190">
        <v>17.3261</v>
      </c>
      <c r="K48" s="190">
        <v>33.096730000000001</v>
      </c>
      <c r="L48" s="190">
        <v>7.0241199999999999</v>
      </c>
      <c r="M48" s="190">
        <v>38.168879999999994</v>
      </c>
      <c r="N48" s="190">
        <v>-0.32697000000000004</v>
      </c>
      <c r="O48" s="190">
        <v>84.070039999999992</v>
      </c>
      <c r="P48" s="190">
        <v>20.03706</v>
      </c>
      <c r="Q48" s="190">
        <v>40.291160000000005</v>
      </c>
      <c r="R48" s="190">
        <v>11.96547</v>
      </c>
      <c r="S48" s="190">
        <v>9.7060499999999994</v>
      </c>
      <c r="T48" s="190">
        <v>-4.8878300000000001</v>
      </c>
      <c r="U48" s="190">
        <v>42.031129999999997</v>
      </c>
      <c r="V48" s="190">
        <v>22.63785</v>
      </c>
      <c r="W48" s="190">
        <v>39.329860000000004</v>
      </c>
      <c r="X48" s="190">
        <v>28.046230000000001</v>
      </c>
      <c r="Y48" s="190">
        <v>21.405650000000001</v>
      </c>
      <c r="Z48" s="190">
        <v>63.749839999999999</v>
      </c>
      <c r="AA48" s="190">
        <v>50.552589999999995</v>
      </c>
      <c r="AB48" s="190">
        <v>35.498150000000003</v>
      </c>
      <c r="AC48" s="190">
        <v>22.665689999999998</v>
      </c>
      <c r="AD48" s="190">
        <v>13.309760000000001</v>
      </c>
      <c r="AE48" s="190">
        <v>-5.9156000000000004</v>
      </c>
      <c r="AF48" s="190">
        <v>26.268479665397614</v>
      </c>
      <c r="AG48" s="190">
        <v>76.404177790335339</v>
      </c>
      <c r="AH48" s="190">
        <v>45.021740330611671</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7">
        <f>YampaRiverInflow.TotalOutflow!A49</f>
        <v>46327</v>
      </c>
      <c r="B49" s="280"/>
      <c r="C49" s="270">
        <v>42.298999999999999</v>
      </c>
      <c r="D49" s="285">
        <v>42.298999999999999</v>
      </c>
      <c r="E49" s="190">
        <v>11.286760000000001</v>
      </c>
      <c r="F49" s="190">
        <v>42.111879999999999</v>
      </c>
      <c r="G49" s="190">
        <v>49.319809999999997</v>
      </c>
      <c r="H49" s="190">
        <v>62.6631</v>
      </c>
      <c r="I49" s="190">
        <v>57.306669999999997</v>
      </c>
      <c r="J49" s="190">
        <v>20.52073</v>
      </c>
      <c r="K49" s="190">
        <v>2.0303399999999998</v>
      </c>
      <c r="L49" s="190">
        <v>10.25154</v>
      </c>
      <c r="M49" s="190">
        <v>11.652959999999998</v>
      </c>
      <c r="N49" s="190">
        <v>18.590709999999998</v>
      </c>
      <c r="O49" s="190">
        <v>93.237679999999997</v>
      </c>
      <c r="P49" s="190">
        <v>8.5751200000000001</v>
      </c>
      <c r="Q49" s="190">
        <v>14.65644</v>
      </c>
      <c r="R49" s="190">
        <v>33.630459999999999</v>
      </c>
      <c r="S49" s="190">
        <v>27.760300000000001</v>
      </c>
      <c r="T49" s="190">
        <v>11.286379999999999</v>
      </c>
      <c r="U49" s="190">
        <v>-14.38903</v>
      </c>
      <c r="V49" s="190">
        <v>11.00366</v>
      </c>
      <c r="W49" s="190">
        <v>30.656770000000002</v>
      </c>
      <c r="X49" s="190">
        <v>78.433350000000004</v>
      </c>
      <c r="Y49" s="190">
        <v>20.926279999999998</v>
      </c>
      <c r="Z49" s="190">
        <v>17.11955</v>
      </c>
      <c r="AA49" s="190">
        <v>49.568680000000001</v>
      </c>
      <c r="AB49" s="190">
        <v>30.38326</v>
      </c>
      <c r="AC49" s="190">
        <v>41.949339999999999</v>
      </c>
      <c r="AD49" s="190">
        <v>90.300280000000001</v>
      </c>
      <c r="AE49" s="190">
        <v>25.237020000000001</v>
      </c>
      <c r="AF49" s="190">
        <v>26.017717809976254</v>
      </c>
      <c r="AG49" s="190">
        <v>42.795492049736886</v>
      </c>
      <c r="AH49" s="190">
        <v>56.29713986604478</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7">
        <f>YampaRiverInflow.TotalOutflow!A50</f>
        <v>46357</v>
      </c>
      <c r="B50" s="280"/>
      <c r="C50" s="270">
        <v>41.247999999999998</v>
      </c>
      <c r="D50" s="285">
        <v>41.247999999999998</v>
      </c>
      <c r="E50" s="190">
        <v>76.772750000000002</v>
      </c>
      <c r="F50" s="190">
        <v>23.632810000000003</v>
      </c>
      <c r="G50" s="190">
        <v>26.613599999999998</v>
      </c>
      <c r="H50" s="190">
        <v>20.40418</v>
      </c>
      <c r="I50" s="190">
        <v>6.7861099999999999</v>
      </c>
      <c r="J50" s="190">
        <v>7.0875000000000004</v>
      </c>
      <c r="K50" s="190">
        <v>18.854099999999999</v>
      </c>
      <c r="L50" s="190">
        <v>35.589959999999998</v>
      </c>
      <c r="M50" s="190">
        <v>26.338159999999998</v>
      </c>
      <c r="N50" s="190">
        <v>20.191050000000001</v>
      </c>
      <c r="O50" s="190">
        <v>74.97139</v>
      </c>
      <c r="P50" s="190">
        <v>11.51708</v>
      </c>
      <c r="Q50" s="190">
        <v>-4.6183199999999998</v>
      </c>
      <c r="R50" s="190">
        <v>27.153869999999998</v>
      </c>
      <c r="S50" s="190">
        <v>22.050689999999999</v>
      </c>
      <c r="T50" s="190">
        <v>10.000299999999999</v>
      </c>
      <c r="U50" s="190">
        <v>200.48664000000002</v>
      </c>
      <c r="V50" s="190">
        <v>49.498660000000001</v>
      </c>
      <c r="W50" s="190">
        <v>30.962709999999998</v>
      </c>
      <c r="X50" s="190">
        <v>25.01275</v>
      </c>
      <c r="Y50" s="190">
        <v>10.133760000000001</v>
      </c>
      <c r="Z50" s="190">
        <v>15.85665</v>
      </c>
      <c r="AA50" s="190">
        <v>14.69364</v>
      </c>
      <c r="AB50" s="190">
        <v>24.777099999999997</v>
      </c>
      <c r="AC50" s="190">
        <v>25.998349999999999</v>
      </c>
      <c r="AD50" s="190">
        <v>73.964010000000002</v>
      </c>
      <c r="AE50" s="190">
        <v>39.270139999999998</v>
      </c>
      <c r="AF50" s="190">
        <v>58.229954837951695</v>
      </c>
      <c r="AG50" s="190">
        <v>94.346721745758927</v>
      </c>
      <c r="AH50" s="190">
        <v>58.610447656656703</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7">
        <f>YampaRiverInflow.TotalOutflow!A51</f>
        <v>46388</v>
      </c>
      <c r="B51" s="280"/>
      <c r="C51" s="270">
        <v>25.702000000000002</v>
      </c>
      <c r="D51" s="285">
        <v>48.18</v>
      </c>
      <c r="E51" s="190">
        <v>147.14017999999999</v>
      </c>
      <c r="F51" s="190">
        <v>12.95735</v>
      </c>
      <c r="G51" s="190">
        <v>43.173999999999999</v>
      </c>
      <c r="H51" s="190">
        <v>43.572859999999999</v>
      </c>
      <c r="I51" s="190">
        <v>40.911610000000003</v>
      </c>
      <c r="J51" s="190">
        <v>13.873209999999998</v>
      </c>
      <c r="K51" s="190">
        <v>43.65607</v>
      </c>
      <c r="L51" s="190">
        <v>8.8752700000000004</v>
      </c>
      <c r="M51" s="190">
        <v>27.946300000000001</v>
      </c>
      <c r="N51" s="190">
        <v>3.3895900000000001</v>
      </c>
      <c r="O51" s="190">
        <v>303.37369000000001</v>
      </c>
      <c r="P51" s="190">
        <v>12.219719999999999</v>
      </c>
      <c r="Q51" s="190">
        <v>-9.3584500000000013</v>
      </c>
      <c r="R51" s="190">
        <v>28.872540000000001</v>
      </c>
      <c r="S51" s="190">
        <v>4.9805900000000003</v>
      </c>
      <c r="T51" s="190">
        <v>53.234699999999997</v>
      </c>
      <c r="U51" s="190">
        <v>36.51267</v>
      </c>
      <c r="V51" s="190">
        <v>15.039200000000001</v>
      </c>
      <c r="W51" s="190">
        <v>13.099450000000001</v>
      </c>
      <c r="X51" s="190">
        <v>6.7984099999999996</v>
      </c>
      <c r="Y51" s="190">
        <v>21.993320000000001</v>
      </c>
      <c r="Z51" s="190">
        <v>41.238190000000003</v>
      </c>
      <c r="AA51" s="190">
        <v>58.881329999999998</v>
      </c>
      <c r="AB51" s="190">
        <v>49.533120000000004</v>
      </c>
      <c r="AC51" s="190">
        <v>48.656099999999995</v>
      </c>
      <c r="AD51" s="190">
        <v>36.149560000000001</v>
      </c>
      <c r="AE51" s="190">
        <v>28.502187496324908</v>
      </c>
      <c r="AF51" s="190">
        <v>66.377511872836507</v>
      </c>
      <c r="AG51" s="190">
        <v>211.12333447291081</v>
      </c>
      <c r="AH51" s="190">
        <v>68.713341688972349</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7">
        <f>YampaRiverInflow.TotalOutflow!A52</f>
        <v>46419</v>
      </c>
      <c r="B52" s="280"/>
      <c r="C52" s="270">
        <v>20.692</v>
      </c>
      <c r="D52" s="285">
        <v>36.161000000000001</v>
      </c>
      <c r="E52" s="190">
        <v>89.958119999999994</v>
      </c>
      <c r="F52" s="190">
        <v>24.910400000000003</v>
      </c>
      <c r="G52" s="190">
        <v>-4.8160100000000003</v>
      </c>
      <c r="H52" s="190">
        <v>73.336060000000003</v>
      </c>
      <c r="I52" s="190">
        <v>36.586980000000004</v>
      </c>
      <c r="J52" s="190">
        <v>21.691119999999998</v>
      </c>
      <c r="K52" s="190">
        <v>36.689769999999996</v>
      </c>
      <c r="L52" s="190">
        <v>4.0654399999999997</v>
      </c>
      <c r="M52" s="190">
        <v>38.304220000000001</v>
      </c>
      <c r="N52" s="190">
        <v>19.567259999999997</v>
      </c>
      <c r="O52" s="190">
        <v>194.10926000000001</v>
      </c>
      <c r="P52" s="190">
        <v>10.566690000000001</v>
      </c>
      <c r="Q52" s="190">
        <v>18.006209999999999</v>
      </c>
      <c r="R52" s="190">
        <v>42.33981</v>
      </c>
      <c r="S52" s="190">
        <v>29.493419999999997</v>
      </c>
      <c r="T52" s="190">
        <v>57.446640000000002</v>
      </c>
      <c r="U52" s="190">
        <v>36.949750000000002</v>
      </c>
      <c r="V52" s="190">
        <v>19.886479999999999</v>
      </c>
      <c r="W52" s="190">
        <v>30.005659999999999</v>
      </c>
      <c r="X52" s="190">
        <v>35.553809999999999</v>
      </c>
      <c r="Y52" s="190">
        <v>40.773769999999999</v>
      </c>
      <c r="Z52" s="190">
        <v>31.995979999999999</v>
      </c>
      <c r="AA52" s="190">
        <v>74.449780000000004</v>
      </c>
      <c r="AB52" s="190">
        <v>14.88969</v>
      </c>
      <c r="AC52" s="190">
        <v>39.650980000000004</v>
      </c>
      <c r="AD52" s="190">
        <v>14.91981</v>
      </c>
      <c r="AE52" s="190">
        <v>53.503218596593655</v>
      </c>
      <c r="AF52" s="190">
        <v>97.944624983882534</v>
      </c>
      <c r="AG52" s="190">
        <v>211.27383722176506</v>
      </c>
      <c r="AH52" s="190">
        <v>63.115245487554333</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7">
        <f>YampaRiverInflow.TotalOutflow!A53</f>
        <v>46447</v>
      </c>
      <c r="B53" s="280"/>
      <c r="C53" s="270">
        <v>23.875</v>
      </c>
      <c r="D53" s="285">
        <v>31.26</v>
      </c>
      <c r="E53" s="190">
        <v>177.33817000000002</v>
      </c>
      <c r="F53" s="190">
        <v>-56.693550000000002</v>
      </c>
      <c r="G53" s="190">
        <v>37.615089999999995</v>
      </c>
      <c r="H53" s="190">
        <v>83.826080000000005</v>
      </c>
      <c r="I53" s="190">
        <v>-9.628680000000001</v>
      </c>
      <c r="J53" s="190">
        <v>-8.9868500000000004</v>
      </c>
      <c r="K53" s="190">
        <v>31.59817</v>
      </c>
      <c r="L53" s="190">
        <v>-31.764150000000001</v>
      </c>
      <c r="M53" s="190">
        <v>8.1977799999999998</v>
      </c>
      <c r="N53" s="190">
        <v>-4.6275300000000001</v>
      </c>
      <c r="O53" s="190">
        <v>107.54282000000001</v>
      </c>
      <c r="P53" s="190">
        <v>18.535509999999999</v>
      </c>
      <c r="Q53" s="190">
        <v>-8.2876000000000012</v>
      </c>
      <c r="R53" s="190">
        <v>9.9111000000000011</v>
      </c>
      <c r="S53" s="190">
        <v>-22.678090000000001</v>
      </c>
      <c r="T53" s="190">
        <v>14.65991</v>
      </c>
      <c r="U53" s="190">
        <v>17.707439999999998</v>
      </c>
      <c r="V53" s="190">
        <v>9.1945100000000011</v>
      </c>
      <c r="W53" s="190">
        <v>12.195319999999999</v>
      </c>
      <c r="X53" s="190">
        <v>-13.04682</v>
      </c>
      <c r="Y53" s="190">
        <v>5.0683699999999998</v>
      </c>
      <c r="Z53" s="190">
        <v>-22.833819999999999</v>
      </c>
      <c r="AA53" s="190">
        <v>21.36993</v>
      </c>
      <c r="AB53" s="190">
        <v>4.0066199999999998</v>
      </c>
      <c r="AC53" s="190">
        <v>64.574950000000001</v>
      </c>
      <c r="AD53" s="190">
        <v>63.134869999999999</v>
      </c>
      <c r="AE53" s="190">
        <v>61.180317783398927</v>
      </c>
      <c r="AF53" s="190">
        <v>128.26726604236279</v>
      </c>
      <c r="AG53" s="190">
        <v>224.00764611072893</v>
      </c>
      <c r="AH53" s="190">
        <v>43.466726188585206</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7">
        <f>YampaRiverInflow.TotalOutflow!A54</f>
        <v>46478</v>
      </c>
      <c r="B54" s="280"/>
      <c r="C54" s="270">
        <v>14.691000000000001</v>
      </c>
      <c r="D54" s="285">
        <v>20.477</v>
      </c>
      <c r="E54" s="190">
        <v>81.07553999999999</v>
      </c>
      <c r="F54" s="190">
        <v>86.656300000000002</v>
      </c>
      <c r="G54" s="190">
        <v>38.537150000000004</v>
      </c>
      <c r="H54" s="190">
        <v>88.094770000000011</v>
      </c>
      <c r="I54" s="190">
        <v>-55.505400000000002</v>
      </c>
      <c r="J54" s="190">
        <v>-25.224409999999999</v>
      </c>
      <c r="K54" s="190">
        <v>-11.06203</v>
      </c>
      <c r="L54" s="190">
        <v>-40.472319999999996</v>
      </c>
      <c r="M54" s="190">
        <v>-8.5150300000000012</v>
      </c>
      <c r="N54" s="190">
        <v>5.4860100000000003</v>
      </c>
      <c r="O54" s="190">
        <v>89.623949999999994</v>
      </c>
      <c r="P54" s="190">
        <v>5.5964700000000001</v>
      </c>
      <c r="Q54" s="190">
        <v>-13.982229999999999</v>
      </c>
      <c r="R54" s="190">
        <v>-5.7306000000000008</v>
      </c>
      <c r="S54" s="190">
        <v>-15.20013</v>
      </c>
      <c r="T54" s="190">
        <v>34.876040000000003</v>
      </c>
      <c r="U54" s="190">
        <v>71.3001</v>
      </c>
      <c r="V54" s="190">
        <v>20.61309</v>
      </c>
      <c r="W54" s="190">
        <v>9.5076800000000006</v>
      </c>
      <c r="X54" s="190">
        <v>-18.428540000000002</v>
      </c>
      <c r="Y54" s="190">
        <v>-11.481530000000001</v>
      </c>
      <c r="Z54" s="190">
        <v>17.488060000000001</v>
      </c>
      <c r="AA54" s="190">
        <v>42.204129999999999</v>
      </c>
      <c r="AB54" s="190">
        <v>-16.627680000000002</v>
      </c>
      <c r="AC54" s="190">
        <v>57.904980000000002</v>
      </c>
      <c r="AD54" s="190">
        <v>18.792390000000001</v>
      </c>
      <c r="AE54" s="190">
        <v>27.715374733300219</v>
      </c>
      <c r="AF54" s="190">
        <v>73.575185829979745</v>
      </c>
      <c r="AG54" s="190">
        <v>159.09265105449037</v>
      </c>
      <c r="AH54" s="190">
        <v>29.569324498987175</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7">
        <f>YampaRiverInflow.TotalOutflow!A55</f>
        <v>46508</v>
      </c>
      <c r="B55" s="280"/>
      <c r="C55" s="270">
        <v>8.1069999999999993</v>
      </c>
      <c r="D55" s="285">
        <v>-4.415</v>
      </c>
      <c r="E55" s="190">
        <v>144.82448000000002</v>
      </c>
      <c r="F55" s="190">
        <v>15.857620000000001</v>
      </c>
      <c r="G55" s="190">
        <v>26.527619999999999</v>
      </c>
      <c r="H55" s="190">
        <v>112.01666</v>
      </c>
      <c r="I55" s="190">
        <v>5.9267599999999998</v>
      </c>
      <c r="J55" s="190">
        <v>-7.9631999999999996</v>
      </c>
      <c r="K55" s="190">
        <v>-10.182930000000001</v>
      </c>
      <c r="L55" s="190">
        <v>-18.910119999999999</v>
      </c>
      <c r="M55" s="190">
        <v>-5.1637899999999997</v>
      </c>
      <c r="N55" s="190">
        <v>4.8523900000000006</v>
      </c>
      <c r="O55" s="190">
        <v>136.5727</v>
      </c>
      <c r="P55" s="190">
        <v>-17.06551</v>
      </c>
      <c r="Q55" s="190">
        <v>-25.80247</v>
      </c>
      <c r="R55" s="190">
        <v>13.146979999999999</v>
      </c>
      <c r="S55" s="190">
        <v>9.7264300000000006</v>
      </c>
      <c r="T55" s="190">
        <v>41.096609999999998</v>
      </c>
      <c r="U55" s="190">
        <v>63.824849999999998</v>
      </c>
      <c r="V55" s="190">
        <v>-6.9918699999999996</v>
      </c>
      <c r="W55" s="190">
        <v>0.73799999999999999</v>
      </c>
      <c r="X55" s="190">
        <v>-18.297540000000001</v>
      </c>
      <c r="Y55" s="190">
        <v>-12.214030000000001</v>
      </c>
      <c r="Z55" s="190">
        <v>9.0859300000000012</v>
      </c>
      <c r="AA55" s="190">
        <v>5.1340200000000005</v>
      </c>
      <c r="AB55" s="190">
        <v>-29.088660000000001</v>
      </c>
      <c r="AC55" s="190">
        <v>48.692149999999998</v>
      </c>
      <c r="AD55" s="190">
        <v>-11.59253</v>
      </c>
      <c r="AE55" s="190">
        <v>13.941845357980599</v>
      </c>
      <c r="AF55" s="190">
        <v>50.616735034495079</v>
      </c>
      <c r="AG55" s="190">
        <v>122.33935550539928</v>
      </c>
      <c r="AH55" s="190">
        <v>45.147363021899245</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7">
        <f>YampaRiverInflow.TotalOutflow!A56</f>
        <v>46539</v>
      </c>
      <c r="B56" s="280"/>
      <c r="C56" s="270">
        <v>6.96</v>
      </c>
      <c r="D56" s="285">
        <v>-23.155999999999999</v>
      </c>
      <c r="E56" s="190">
        <v>48.385210000000001</v>
      </c>
      <c r="F56" s="190">
        <v>10.9796</v>
      </c>
      <c r="G56" s="190">
        <v>-16.415560000000003</v>
      </c>
      <c r="H56" s="190">
        <v>59.579190000000004</v>
      </c>
      <c r="I56" s="190">
        <v>20.131820000000001</v>
      </c>
      <c r="J56" s="190">
        <v>-1.8760000000000002E-2</v>
      </c>
      <c r="K56" s="190">
        <v>-40.888860000000001</v>
      </c>
      <c r="L56" s="190">
        <v>-24.57798</v>
      </c>
      <c r="M56" s="190">
        <v>-41.014429999999997</v>
      </c>
      <c r="N56" s="190">
        <v>-32.649230000000003</v>
      </c>
      <c r="O56" s="190">
        <v>31.118189999999998</v>
      </c>
      <c r="P56" s="190">
        <v>-16.25863</v>
      </c>
      <c r="Q56" s="190">
        <v>-29.007360000000002</v>
      </c>
      <c r="R56" s="190">
        <v>15.05063</v>
      </c>
      <c r="S56" s="190">
        <v>-28.113409999999998</v>
      </c>
      <c r="T56" s="190">
        <v>-6.2963900000000006</v>
      </c>
      <c r="U56" s="190">
        <v>35.037300000000002</v>
      </c>
      <c r="V56" s="190">
        <v>-16.40408</v>
      </c>
      <c r="W56" s="190">
        <v>-27.575620000000001</v>
      </c>
      <c r="X56" s="190">
        <v>-23.976099999999999</v>
      </c>
      <c r="Y56" s="190">
        <v>-8.1685800000000004</v>
      </c>
      <c r="Z56" s="190">
        <v>-18.756529999999998</v>
      </c>
      <c r="AA56" s="190">
        <v>-18.879729999999999</v>
      </c>
      <c r="AB56" s="190">
        <v>-18.7621</v>
      </c>
      <c r="AC56" s="190">
        <v>4.9375299999999998</v>
      </c>
      <c r="AD56" s="190">
        <v>-14.283790000000002</v>
      </c>
      <c r="AE56" s="190">
        <v>78.656605207787052</v>
      </c>
      <c r="AF56" s="190">
        <v>0.79443608718219216</v>
      </c>
      <c r="AG56" s="190">
        <v>10.795318554272191</v>
      </c>
      <c r="AH56" s="190">
        <v>-1.7823744887791051</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7">
        <f>YampaRiverInflow.TotalOutflow!A57</f>
        <v>46569</v>
      </c>
      <c r="B57" s="280"/>
      <c r="C57" s="270">
        <v>7.9450000000000003</v>
      </c>
      <c r="D57" s="285">
        <v>-3.306</v>
      </c>
      <c r="E57" s="190">
        <v>30.843540000000001</v>
      </c>
      <c r="F57" s="190">
        <v>41.040230000000001</v>
      </c>
      <c r="G57" s="190">
        <v>14.490680000000001</v>
      </c>
      <c r="H57" s="190">
        <v>75.778990000000007</v>
      </c>
      <c r="I57" s="190">
        <v>65.886160000000004</v>
      </c>
      <c r="J57" s="190">
        <v>-49.466929999999998</v>
      </c>
      <c r="K57" s="190">
        <v>-38.095980000000004</v>
      </c>
      <c r="L57" s="190">
        <v>-9.229239999999999</v>
      </c>
      <c r="M57" s="190">
        <v>-13.51318</v>
      </c>
      <c r="N57" s="190">
        <v>-26.592950000000002</v>
      </c>
      <c r="O57" s="190">
        <v>24.434360000000002</v>
      </c>
      <c r="P57" s="190">
        <v>-13.056049999999999</v>
      </c>
      <c r="Q57" s="190">
        <v>-8.1851199999999995</v>
      </c>
      <c r="R57" s="190">
        <v>-2.57158</v>
      </c>
      <c r="S57" s="190">
        <v>-30.264680000000002</v>
      </c>
      <c r="T57" s="190">
        <v>-36.50526</v>
      </c>
      <c r="U57" s="190">
        <v>7.3666599999999995</v>
      </c>
      <c r="V57" s="190">
        <v>20.909459999999999</v>
      </c>
      <c r="W57" s="190">
        <v>21.97174</v>
      </c>
      <c r="X57" s="190">
        <v>-3.3679099999999997</v>
      </c>
      <c r="Y57" s="190">
        <v>5.8490699999999993</v>
      </c>
      <c r="Z57" s="190">
        <v>18.370330000000003</v>
      </c>
      <c r="AA57" s="190">
        <v>18.507080000000002</v>
      </c>
      <c r="AB57" s="190">
        <v>26.724900000000002</v>
      </c>
      <c r="AC57" s="190">
        <v>-54.714529999999996</v>
      </c>
      <c r="AD57" s="190">
        <v>-25.463419999999999</v>
      </c>
      <c r="AE57" s="190">
        <v>-6.2687281740997962</v>
      </c>
      <c r="AF57" s="190">
        <v>27.797003253292672</v>
      </c>
      <c r="AG57" s="190">
        <v>-8.8693892113595538</v>
      </c>
      <c r="AH57" s="190">
        <v>20.270427585364928</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7">
        <f>YampaRiverInflow.TotalOutflow!A58</f>
        <v>46600</v>
      </c>
      <c r="B58" s="280"/>
      <c r="C58" s="270">
        <v>20.428000000000001</v>
      </c>
      <c r="D58" s="285">
        <v>8.6560000000000006</v>
      </c>
      <c r="E58" s="190">
        <v>32.843679999999999</v>
      </c>
      <c r="F58" s="190">
        <v>9.41737</v>
      </c>
      <c r="G58" s="190">
        <v>73.407210000000006</v>
      </c>
      <c r="H58" s="190">
        <v>56.459800000000001</v>
      </c>
      <c r="I58" s="190">
        <v>48.113410000000002</v>
      </c>
      <c r="J58" s="190">
        <v>12.67862</v>
      </c>
      <c r="K58" s="190">
        <v>24.742099999999997</v>
      </c>
      <c r="L58" s="190">
        <v>-3.3823099999999999</v>
      </c>
      <c r="M58" s="190">
        <v>40.45872</v>
      </c>
      <c r="N58" s="190">
        <v>7.9324300000000001</v>
      </c>
      <c r="O58" s="190">
        <v>46.411089999999994</v>
      </c>
      <c r="P58" s="190">
        <v>6.7395899999999997</v>
      </c>
      <c r="Q58" s="190">
        <v>17.925740000000001</v>
      </c>
      <c r="R58" s="190">
        <v>17.421220000000002</v>
      </c>
      <c r="S58" s="190">
        <v>-3.9880599999999999</v>
      </c>
      <c r="T58" s="190">
        <v>-1.2442899999999999</v>
      </c>
      <c r="U58" s="190">
        <v>21.964880000000001</v>
      </c>
      <c r="V58" s="190">
        <v>75.510499999999993</v>
      </c>
      <c r="W58" s="190">
        <v>37.568370000000002</v>
      </c>
      <c r="X58" s="190">
        <v>42.03425</v>
      </c>
      <c r="Y58" s="190">
        <v>42.976790000000001</v>
      </c>
      <c r="Z58" s="190">
        <v>38.019089999999998</v>
      </c>
      <c r="AA58" s="190">
        <v>12.330110000000001</v>
      </c>
      <c r="AB58" s="190">
        <v>11.853590000000001</v>
      </c>
      <c r="AC58" s="190">
        <v>-10.878549999999999</v>
      </c>
      <c r="AD58" s="190">
        <v>0.28339999999999999</v>
      </c>
      <c r="AE58" s="190">
        <v>51.813121174655578</v>
      </c>
      <c r="AF58" s="190">
        <v>55.485192829981116</v>
      </c>
      <c r="AG58" s="190">
        <v>84.255431956262342</v>
      </c>
      <c r="AH58" s="190">
        <v>46.678198108351161</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7">
        <f>YampaRiverInflow.TotalOutflow!A59</f>
        <v>46631</v>
      </c>
      <c r="B59" s="280"/>
      <c r="C59" s="270">
        <v>19.904</v>
      </c>
      <c r="D59" s="285">
        <v>17.327999999999999</v>
      </c>
      <c r="E59" s="190">
        <v>42.169260000000001</v>
      </c>
      <c r="F59" s="190">
        <v>18.811229999999998</v>
      </c>
      <c r="G59" s="190">
        <v>37.728870000000001</v>
      </c>
      <c r="H59" s="190">
        <v>102.28238999999999</v>
      </c>
      <c r="I59" s="190">
        <v>63.219099999999997</v>
      </c>
      <c r="J59" s="190">
        <v>-1.1670799999999999</v>
      </c>
      <c r="K59" s="190">
        <v>27.992830000000001</v>
      </c>
      <c r="L59" s="190">
        <v>55.190280000000001</v>
      </c>
      <c r="M59" s="190">
        <v>32.140479999999997</v>
      </c>
      <c r="N59" s="190">
        <v>31.014310000000002</v>
      </c>
      <c r="O59" s="190">
        <v>29.221220000000002</v>
      </c>
      <c r="P59" s="190">
        <v>-5.8577599999999999</v>
      </c>
      <c r="Q59" s="190">
        <v>13.77566</v>
      </c>
      <c r="R59" s="190">
        <v>20.98864</v>
      </c>
      <c r="S59" s="190">
        <v>9.6280200000000011</v>
      </c>
      <c r="T59" s="190">
        <v>25.324290000000001</v>
      </c>
      <c r="U59" s="190">
        <v>17.578880000000002</v>
      </c>
      <c r="V59" s="190">
        <v>49.973109999999998</v>
      </c>
      <c r="W59" s="190">
        <v>68.102980000000002</v>
      </c>
      <c r="X59" s="190">
        <v>84.069659999999999</v>
      </c>
      <c r="Y59" s="190">
        <v>26.646470000000001</v>
      </c>
      <c r="Z59" s="190">
        <v>42.182259999999999</v>
      </c>
      <c r="AA59" s="190">
        <v>36.151679999999999</v>
      </c>
      <c r="AB59" s="190">
        <v>18.166060000000002</v>
      </c>
      <c r="AC59" s="190">
        <v>17.873080000000002</v>
      </c>
      <c r="AD59" s="190">
        <v>4.9049300000000002</v>
      </c>
      <c r="AE59" s="190">
        <v>64.526982142959554</v>
      </c>
      <c r="AF59" s="190">
        <v>64.196070820739521</v>
      </c>
      <c r="AG59" s="190">
        <v>71.079936959728215</v>
      </c>
      <c r="AH59" s="190">
        <v>58.189243912840368</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7">
        <f>YampaRiverInflow.TotalOutflow!A60</f>
        <v>46661</v>
      </c>
      <c r="B60" s="280"/>
      <c r="C60" s="270">
        <v>20.555</v>
      </c>
      <c r="D60" s="285">
        <v>20.555</v>
      </c>
      <c r="E60" s="190">
        <v>34.997630000000001</v>
      </c>
      <c r="F60" s="190">
        <v>11.211030000000001</v>
      </c>
      <c r="G60" s="190">
        <v>19.502970000000001</v>
      </c>
      <c r="H60" s="190">
        <v>54.718679999999999</v>
      </c>
      <c r="I60" s="190">
        <v>17.3261</v>
      </c>
      <c r="J60" s="190">
        <v>33.096730000000001</v>
      </c>
      <c r="K60" s="190">
        <v>7.0241199999999999</v>
      </c>
      <c r="L60" s="190">
        <v>38.168879999999994</v>
      </c>
      <c r="M60" s="190">
        <v>-0.32697000000000004</v>
      </c>
      <c r="N60" s="190">
        <v>84.070039999999992</v>
      </c>
      <c r="O60" s="190">
        <v>20.03706</v>
      </c>
      <c r="P60" s="190">
        <v>40.291160000000005</v>
      </c>
      <c r="Q60" s="190">
        <v>11.96547</v>
      </c>
      <c r="R60" s="190">
        <v>9.7060499999999994</v>
      </c>
      <c r="S60" s="190">
        <v>-4.8878300000000001</v>
      </c>
      <c r="T60" s="190">
        <v>42.031129999999997</v>
      </c>
      <c r="U60" s="190">
        <v>22.63785</v>
      </c>
      <c r="V60" s="190">
        <v>39.329860000000004</v>
      </c>
      <c r="W60" s="190">
        <v>28.046230000000001</v>
      </c>
      <c r="X60" s="190">
        <v>21.405650000000001</v>
      </c>
      <c r="Y60" s="190">
        <v>63.749839999999999</v>
      </c>
      <c r="Z60" s="190">
        <v>50.552589999999995</v>
      </c>
      <c r="AA60" s="190">
        <v>35.498150000000003</v>
      </c>
      <c r="AB60" s="190">
        <v>22.665689999999998</v>
      </c>
      <c r="AC60" s="190">
        <v>13.309760000000001</v>
      </c>
      <c r="AD60" s="190">
        <v>-5.9156000000000004</v>
      </c>
      <c r="AE60" s="190">
        <v>26.268479665397614</v>
      </c>
      <c r="AF60" s="190">
        <v>76.404177790335339</v>
      </c>
      <c r="AG60" s="190">
        <v>45.021740330611671</v>
      </c>
      <c r="AH60" s="190">
        <v>48.923185500669511</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7">
        <f>YampaRiverInflow.TotalOutflow!A61</f>
        <v>46692</v>
      </c>
      <c r="B61" s="280"/>
      <c r="C61" s="270">
        <v>42.298999999999999</v>
      </c>
      <c r="D61" s="285">
        <v>42.298999999999999</v>
      </c>
      <c r="E61" s="190">
        <v>42.111879999999999</v>
      </c>
      <c r="F61" s="190">
        <v>49.319809999999997</v>
      </c>
      <c r="G61" s="190">
        <v>62.6631</v>
      </c>
      <c r="H61" s="190">
        <v>57.306669999999997</v>
      </c>
      <c r="I61" s="190">
        <v>20.52073</v>
      </c>
      <c r="J61" s="190">
        <v>2.0303399999999998</v>
      </c>
      <c r="K61" s="190">
        <v>10.25154</v>
      </c>
      <c r="L61" s="190">
        <v>11.652959999999998</v>
      </c>
      <c r="M61" s="190">
        <v>18.590709999999998</v>
      </c>
      <c r="N61" s="190">
        <v>93.237679999999997</v>
      </c>
      <c r="O61" s="190">
        <v>8.5751200000000001</v>
      </c>
      <c r="P61" s="190">
        <v>14.65644</v>
      </c>
      <c r="Q61" s="190">
        <v>33.630459999999999</v>
      </c>
      <c r="R61" s="190">
        <v>27.760300000000001</v>
      </c>
      <c r="S61" s="190">
        <v>11.286379999999999</v>
      </c>
      <c r="T61" s="190">
        <v>-14.38903</v>
      </c>
      <c r="U61" s="190">
        <v>11.00366</v>
      </c>
      <c r="V61" s="190">
        <v>30.656770000000002</v>
      </c>
      <c r="W61" s="190">
        <v>78.433350000000004</v>
      </c>
      <c r="X61" s="190">
        <v>20.926279999999998</v>
      </c>
      <c r="Y61" s="190">
        <v>17.11955</v>
      </c>
      <c r="Z61" s="190">
        <v>49.568680000000001</v>
      </c>
      <c r="AA61" s="190">
        <v>30.38326</v>
      </c>
      <c r="AB61" s="190">
        <v>41.949339999999999</v>
      </c>
      <c r="AC61" s="190">
        <v>90.300280000000001</v>
      </c>
      <c r="AD61" s="190">
        <v>25.237020000000001</v>
      </c>
      <c r="AE61" s="190">
        <v>26.017717809976254</v>
      </c>
      <c r="AF61" s="190">
        <v>42.795492049736886</v>
      </c>
      <c r="AG61" s="190">
        <v>56.29713986604478</v>
      </c>
      <c r="AH61" s="190">
        <v>12.602030529735451</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7">
        <f>YampaRiverInflow.TotalOutflow!A62</f>
        <v>46722</v>
      </c>
      <c r="B62" s="280"/>
      <c r="C62" s="270">
        <v>41.247999999999998</v>
      </c>
      <c r="D62" s="285">
        <v>41.247999999999998</v>
      </c>
      <c r="E62" s="190">
        <v>23.632810000000003</v>
      </c>
      <c r="F62" s="190">
        <v>26.613599999999998</v>
      </c>
      <c r="G62" s="190">
        <v>20.40418</v>
      </c>
      <c r="H62" s="190">
        <v>6.7861099999999999</v>
      </c>
      <c r="I62" s="190">
        <v>7.0875000000000004</v>
      </c>
      <c r="J62" s="190">
        <v>18.854099999999999</v>
      </c>
      <c r="K62" s="190">
        <v>35.589959999999998</v>
      </c>
      <c r="L62" s="190">
        <v>26.338159999999998</v>
      </c>
      <c r="M62" s="190">
        <v>20.191050000000001</v>
      </c>
      <c r="N62" s="190">
        <v>74.97139</v>
      </c>
      <c r="O62" s="190">
        <v>11.51708</v>
      </c>
      <c r="P62" s="190">
        <v>-4.6183199999999998</v>
      </c>
      <c r="Q62" s="190">
        <v>27.153869999999998</v>
      </c>
      <c r="R62" s="190">
        <v>22.050689999999999</v>
      </c>
      <c r="S62" s="190">
        <v>10.000299999999999</v>
      </c>
      <c r="T62" s="190">
        <v>200.48664000000002</v>
      </c>
      <c r="U62" s="190">
        <v>49.498660000000001</v>
      </c>
      <c r="V62" s="190">
        <v>30.962709999999998</v>
      </c>
      <c r="W62" s="190">
        <v>25.01275</v>
      </c>
      <c r="X62" s="190">
        <v>10.133760000000001</v>
      </c>
      <c r="Y62" s="190">
        <v>15.85665</v>
      </c>
      <c r="Z62" s="190">
        <v>14.69364</v>
      </c>
      <c r="AA62" s="190">
        <v>24.777099999999997</v>
      </c>
      <c r="AB62" s="190">
        <v>25.998349999999999</v>
      </c>
      <c r="AC62" s="190">
        <v>73.964010000000002</v>
      </c>
      <c r="AD62" s="190">
        <v>39.270139999999998</v>
      </c>
      <c r="AE62" s="190">
        <v>58.229954837951695</v>
      </c>
      <c r="AF62" s="190">
        <v>94.346721745758927</v>
      </c>
      <c r="AG62" s="190">
        <v>58.610447656656703</v>
      </c>
      <c r="AH62" s="190">
        <v>76.782752691710428</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7">
        <f>YampaRiverInflow.TotalOutflow!A63</f>
        <v>46753</v>
      </c>
      <c r="B63" s="280"/>
      <c r="C63" s="270">
        <v>25.702000000000002</v>
      </c>
      <c r="D63" s="285">
        <v>48.18</v>
      </c>
      <c r="E63" s="190">
        <v>12.95735</v>
      </c>
      <c r="F63" s="190">
        <v>43.173999999999999</v>
      </c>
      <c r="G63" s="190">
        <v>43.572859999999999</v>
      </c>
      <c r="H63" s="190">
        <v>40.911610000000003</v>
      </c>
      <c r="I63" s="190">
        <v>13.873209999999998</v>
      </c>
      <c r="J63" s="190">
        <v>43.65607</v>
      </c>
      <c r="K63" s="190">
        <v>8.8752700000000004</v>
      </c>
      <c r="L63" s="190">
        <v>27.946300000000001</v>
      </c>
      <c r="M63" s="190">
        <v>3.3895900000000001</v>
      </c>
      <c r="N63" s="190">
        <v>303.37369000000001</v>
      </c>
      <c r="O63" s="190">
        <v>12.219719999999999</v>
      </c>
      <c r="P63" s="190">
        <v>-9.3584500000000013</v>
      </c>
      <c r="Q63" s="190">
        <v>28.872540000000001</v>
      </c>
      <c r="R63" s="190">
        <v>4.9805900000000003</v>
      </c>
      <c r="S63" s="190">
        <v>53.234699999999997</v>
      </c>
      <c r="T63" s="190">
        <v>36.51267</v>
      </c>
      <c r="U63" s="190">
        <v>15.039200000000001</v>
      </c>
      <c r="V63" s="190">
        <v>13.099450000000001</v>
      </c>
      <c r="W63" s="190">
        <v>6.7984099999999996</v>
      </c>
      <c r="X63" s="190">
        <v>21.993320000000001</v>
      </c>
      <c r="Y63" s="190">
        <v>41.238190000000003</v>
      </c>
      <c r="Z63" s="190">
        <v>58.881329999999998</v>
      </c>
      <c r="AA63" s="190">
        <v>49.533120000000004</v>
      </c>
      <c r="AB63" s="190">
        <v>48.656099999999995</v>
      </c>
      <c r="AC63" s="190">
        <v>36.149560000000001</v>
      </c>
      <c r="AD63" s="190">
        <v>28.502187496324908</v>
      </c>
      <c r="AE63" s="190">
        <v>66.377511872836507</v>
      </c>
      <c r="AF63" s="190">
        <v>211.12333447291081</v>
      </c>
      <c r="AG63" s="190">
        <v>68.713341688972349</v>
      </c>
      <c r="AH63" s="190">
        <v>147.80087564376487</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7">
        <f>YampaRiverInflow.TotalOutflow!A64</f>
        <v>46784</v>
      </c>
      <c r="B64" s="280"/>
      <c r="C64" s="270">
        <v>20.692</v>
      </c>
      <c r="D64" s="285">
        <v>36.161000000000001</v>
      </c>
      <c r="E64" s="190">
        <v>24.910400000000003</v>
      </c>
      <c r="F64" s="190">
        <v>-4.8160100000000003</v>
      </c>
      <c r="G64" s="190">
        <v>73.336060000000003</v>
      </c>
      <c r="H64" s="190">
        <v>36.586980000000004</v>
      </c>
      <c r="I64" s="190">
        <v>21.691119999999998</v>
      </c>
      <c r="J64" s="190">
        <v>36.689769999999996</v>
      </c>
      <c r="K64" s="190">
        <v>4.0654399999999997</v>
      </c>
      <c r="L64" s="190">
        <v>38.304220000000001</v>
      </c>
      <c r="M64" s="190">
        <v>19.567259999999997</v>
      </c>
      <c r="N64" s="190">
        <v>194.10926000000001</v>
      </c>
      <c r="O64" s="190">
        <v>10.566690000000001</v>
      </c>
      <c r="P64" s="190">
        <v>18.006209999999999</v>
      </c>
      <c r="Q64" s="190">
        <v>42.33981</v>
      </c>
      <c r="R64" s="190">
        <v>29.493419999999997</v>
      </c>
      <c r="S64" s="190">
        <v>57.446640000000002</v>
      </c>
      <c r="T64" s="190">
        <v>36.949750000000002</v>
      </c>
      <c r="U64" s="190">
        <v>19.886479999999999</v>
      </c>
      <c r="V64" s="190">
        <v>30.005659999999999</v>
      </c>
      <c r="W64" s="190">
        <v>35.553809999999999</v>
      </c>
      <c r="X64" s="190">
        <v>40.773769999999999</v>
      </c>
      <c r="Y64" s="190">
        <v>31.995979999999999</v>
      </c>
      <c r="Z64" s="190">
        <v>74.449780000000004</v>
      </c>
      <c r="AA64" s="190">
        <v>14.88969</v>
      </c>
      <c r="AB64" s="190">
        <v>39.650980000000004</v>
      </c>
      <c r="AC64" s="190">
        <v>14.91981</v>
      </c>
      <c r="AD64" s="190">
        <v>53.503218596593655</v>
      </c>
      <c r="AE64" s="190">
        <v>97.944624983882534</v>
      </c>
      <c r="AF64" s="190">
        <v>211.27383722176506</v>
      </c>
      <c r="AG64" s="190">
        <v>63.115245487554333</v>
      </c>
      <c r="AH64" s="190">
        <v>90.409230286593882</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7">
        <f>YampaRiverInflow.TotalOutflow!A65</f>
        <v>46813</v>
      </c>
      <c r="B65" s="280"/>
      <c r="C65" s="270">
        <v>23.875</v>
      </c>
      <c r="D65" s="285">
        <v>31.26</v>
      </c>
      <c r="E65" s="190">
        <v>-56.693550000000002</v>
      </c>
      <c r="F65" s="190">
        <v>37.615089999999995</v>
      </c>
      <c r="G65" s="190">
        <v>83.826080000000005</v>
      </c>
      <c r="H65" s="190">
        <v>-9.628680000000001</v>
      </c>
      <c r="I65" s="190">
        <v>-8.9868500000000004</v>
      </c>
      <c r="J65" s="190">
        <v>31.59817</v>
      </c>
      <c r="K65" s="190">
        <v>-31.764150000000001</v>
      </c>
      <c r="L65" s="190">
        <v>8.1977799999999998</v>
      </c>
      <c r="M65" s="190">
        <v>-4.6275300000000001</v>
      </c>
      <c r="N65" s="190">
        <v>107.54282000000001</v>
      </c>
      <c r="O65" s="190">
        <v>18.535509999999999</v>
      </c>
      <c r="P65" s="190">
        <v>-8.2876000000000012</v>
      </c>
      <c r="Q65" s="190">
        <v>9.9111000000000011</v>
      </c>
      <c r="R65" s="190">
        <v>-22.678090000000001</v>
      </c>
      <c r="S65" s="190">
        <v>14.65991</v>
      </c>
      <c r="T65" s="190">
        <v>17.707439999999998</v>
      </c>
      <c r="U65" s="190">
        <v>9.1945100000000011</v>
      </c>
      <c r="V65" s="190">
        <v>12.195319999999999</v>
      </c>
      <c r="W65" s="190">
        <v>-13.04682</v>
      </c>
      <c r="X65" s="190">
        <v>5.0683699999999998</v>
      </c>
      <c r="Y65" s="190">
        <v>-22.833819999999999</v>
      </c>
      <c r="Z65" s="190">
        <v>21.36993</v>
      </c>
      <c r="AA65" s="190">
        <v>4.0066199999999998</v>
      </c>
      <c r="AB65" s="190">
        <v>64.574950000000001</v>
      </c>
      <c r="AC65" s="190">
        <v>63.134869999999999</v>
      </c>
      <c r="AD65" s="190">
        <v>61.180317783398927</v>
      </c>
      <c r="AE65" s="190">
        <v>128.26726604236279</v>
      </c>
      <c r="AF65" s="190">
        <v>224.00764611072893</v>
      </c>
      <c r="AG65" s="190">
        <v>43.466726188585206</v>
      </c>
      <c r="AH65" s="190">
        <v>176.01578651210627</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7">
        <f>YampaRiverInflow.TotalOutflow!A66</f>
        <v>46844</v>
      </c>
      <c r="B66" s="280"/>
      <c r="C66" s="270">
        <v>14.691000000000001</v>
      </c>
      <c r="D66" s="285">
        <v>20.477</v>
      </c>
      <c r="E66" s="190">
        <v>86.656300000000002</v>
      </c>
      <c r="F66" s="190">
        <v>38.537150000000004</v>
      </c>
      <c r="G66" s="190">
        <v>88.094770000000011</v>
      </c>
      <c r="H66" s="190">
        <v>-55.505400000000002</v>
      </c>
      <c r="I66" s="190">
        <v>-25.224409999999999</v>
      </c>
      <c r="J66" s="190">
        <v>-11.06203</v>
      </c>
      <c r="K66" s="190">
        <v>-40.472319999999996</v>
      </c>
      <c r="L66" s="190">
        <v>-8.5150300000000012</v>
      </c>
      <c r="M66" s="190">
        <v>5.4860100000000003</v>
      </c>
      <c r="N66" s="190">
        <v>89.623949999999994</v>
      </c>
      <c r="O66" s="190">
        <v>5.5964700000000001</v>
      </c>
      <c r="P66" s="190">
        <v>-13.982229999999999</v>
      </c>
      <c r="Q66" s="190">
        <v>-5.7306000000000008</v>
      </c>
      <c r="R66" s="190">
        <v>-15.20013</v>
      </c>
      <c r="S66" s="190">
        <v>34.876040000000003</v>
      </c>
      <c r="T66" s="190">
        <v>71.3001</v>
      </c>
      <c r="U66" s="190">
        <v>20.61309</v>
      </c>
      <c r="V66" s="190">
        <v>9.5076800000000006</v>
      </c>
      <c r="W66" s="190">
        <v>-18.428540000000002</v>
      </c>
      <c r="X66" s="190">
        <v>-11.481530000000001</v>
      </c>
      <c r="Y66" s="190">
        <v>17.488060000000001</v>
      </c>
      <c r="Z66" s="190">
        <v>42.204129999999999</v>
      </c>
      <c r="AA66" s="190">
        <v>-16.627680000000002</v>
      </c>
      <c r="AB66" s="190">
        <v>57.904980000000002</v>
      </c>
      <c r="AC66" s="190">
        <v>18.792390000000001</v>
      </c>
      <c r="AD66" s="190">
        <v>27.715374733300219</v>
      </c>
      <c r="AE66" s="190">
        <v>73.575185829979745</v>
      </c>
      <c r="AF66" s="190">
        <v>159.09265105449037</v>
      </c>
      <c r="AG66" s="190">
        <v>29.569324498987175</v>
      </c>
      <c r="AH66" s="190">
        <v>81.100535732897853</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7">
        <f>YampaRiverInflow.TotalOutflow!A67</f>
        <v>46874</v>
      </c>
      <c r="B67" s="280"/>
      <c r="C67" s="270">
        <v>8.1069999999999993</v>
      </c>
      <c r="D67" s="285">
        <v>-4.415</v>
      </c>
      <c r="E67" s="190">
        <v>15.857620000000001</v>
      </c>
      <c r="F67" s="190">
        <v>26.527619999999999</v>
      </c>
      <c r="G67" s="190">
        <v>112.01666</v>
      </c>
      <c r="H67" s="190">
        <v>5.9267599999999998</v>
      </c>
      <c r="I67" s="190">
        <v>-7.9631999999999996</v>
      </c>
      <c r="J67" s="190">
        <v>-10.182930000000001</v>
      </c>
      <c r="K67" s="190">
        <v>-18.910119999999999</v>
      </c>
      <c r="L67" s="190">
        <v>-5.1637899999999997</v>
      </c>
      <c r="M67" s="190">
        <v>4.8523900000000006</v>
      </c>
      <c r="N67" s="190">
        <v>136.5727</v>
      </c>
      <c r="O67" s="190">
        <v>-17.06551</v>
      </c>
      <c r="P67" s="190">
        <v>-25.80247</v>
      </c>
      <c r="Q67" s="190">
        <v>13.146979999999999</v>
      </c>
      <c r="R67" s="190">
        <v>9.7264300000000006</v>
      </c>
      <c r="S67" s="190">
        <v>41.096609999999998</v>
      </c>
      <c r="T67" s="190">
        <v>63.824849999999998</v>
      </c>
      <c r="U67" s="190">
        <v>-6.9918699999999996</v>
      </c>
      <c r="V67" s="190">
        <v>0.73799999999999999</v>
      </c>
      <c r="W67" s="190">
        <v>-18.297540000000001</v>
      </c>
      <c r="X67" s="190">
        <v>-12.214030000000001</v>
      </c>
      <c r="Y67" s="190">
        <v>9.0859300000000012</v>
      </c>
      <c r="Z67" s="190">
        <v>5.1340200000000005</v>
      </c>
      <c r="AA67" s="190">
        <v>-29.088660000000001</v>
      </c>
      <c r="AB67" s="190">
        <v>48.692149999999998</v>
      </c>
      <c r="AC67" s="190">
        <v>-11.59253</v>
      </c>
      <c r="AD67" s="190">
        <v>13.941845357980599</v>
      </c>
      <c r="AE67" s="190">
        <v>50.616735034495079</v>
      </c>
      <c r="AF67" s="190">
        <v>122.33935550539928</v>
      </c>
      <c r="AG67" s="190">
        <v>45.147363021899245</v>
      </c>
      <c r="AH67" s="190">
        <v>144.73754131987366</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7">
        <f>YampaRiverInflow.TotalOutflow!A68</f>
        <v>46905</v>
      </c>
      <c r="B68" s="280"/>
      <c r="C68" s="270">
        <v>6.96</v>
      </c>
      <c r="D68" s="285">
        <v>-23.155999999999999</v>
      </c>
      <c r="E68" s="190">
        <v>10.9796</v>
      </c>
      <c r="F68" s="190">
        <v>-16.415560000000003</v>
      </c>
      <c r="G68" s="190">
        <v>59.579190000000004</v>
      </c>
      <c r="H68" s="190">
        <v>20.131820000000001</v>
      </c>
      <c r="I68" s="190">
        <v>-1.8760000000000002E-2</v>
      </c>
      <c r="J68" s="190">
        <v>-40.888860000000001</v>
      </c>
      <c r="K68" s="190">
        <v>-24.57798</v>
      </c>
      <c r="L68" s="190">
        <v>-41.014429999999997</v>
      </c>
      <c r="M68" s="190">
        <v>-32.649230000000003</v>
      </c>
      <c r="N68" s="190">
        <v>31.118189999999998</v>
      </c>
      <c r="O68" s="190">
        <v>-16.25863</v>
      </c>
      <c r="P68" s="190">
        <v>-29.007360000000002</v>
      </c>
      <c r="Q68" s="190">
        <v>15.05063</v>
      </c>
      <c r="R68" s="190">
        <v>-28.113409999999998</v>
      </c>
      <c r="S68" s="190">
        <v>-6.2963900000000006</v>
      </c>
      <c r="T68" s="190">
        <v>35.037300000000002</v>
      </c>
      <c r="U68" s="190">
        <v>-16.40408</v>
      </c>
      <c r="V68" s="190">
        <v>-27.575620000000001</v>
      </c>
      <c r="W68" s="190">
        <v>-23.976099999999999</v>
      </c>
      <c r="X68" s="190">
        <v>-8.1685800000000004</v>
      </c>
      <c r="Y68" s="190">
        <v>-18.756529999999998</v>
      </c>
      <c r="Z68" s="190">
        <v>-18.879729999999999</v>
      </c>
      <c r="AA68" s="190">
        <v>-18.7621</v>
      </c>
      <c r="AB68" s="190">
        <v>4.9375299999999998</v>
      </c>
      <c r="AC68" s="190">
        <v>-14.283790000000002</v>
      </c>
      <c r="AD68" s="190">
        <v>78.656605207787052</v>
      </c>
      <c r="AE68" s="190">
        <v>0.79443608718219216</v>
      </c>
      <c r="AF68" s="190">
        <v>10.795318554272191</v>
      </c>
      <c r="AG68" s="190">
        <v>-1.7823744887791051</v>
      </c>
      <c r="AH68" s="190">
        <v>48.433600307417684</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7">
        <f>YampaRiverInflow.TotalOutflow!A69</f>
        <v>46935</v>
      </c>
      <c r="B69" s="280"/>
      <c r="C69" s="270">
        <v>7.9450000000000003</v>
      </c>
      <c r="D69" s="285">
        <v>-3.306</v>
      </c>
      <c r="E69" s="190">
        <v>41.040230000000001</v>
      </c>
      <c r="F69" s="190">
        <v>14.490680000000001</v>
      </c>
      <c r="G69" s="190">
        <v>75.778990000000007</v>
      </c>
      <c r="H69" s="190">
        <v>65.886160000000004</v>
      </c>
      <c r="I69" s="190">
        <v>-49.466929999999998</v>
      </c>
      <c r="J69" s="190">
        <v>-38.095980000000004</v>
      </c>
      <c r="K69" s="190">
        <v>-9.229239999999999</v>
      </c>
      <c r="L69" s="190">
        <v>-13.51318</v>
      </c>
      <c r="M69" s="190">
        <v>-26.592950000000002</v>
      </c>
      <c r="N69" s="190">
        <v>24.434360000000002</v>
      </c>
      <c r="O69" s="190">
        <v>-13.056049999999999</v>
      </c>
      <c r="P69" s="190">
        <v>-8.1851199999999995</v>
      </c>
      <c r="Q69" s="190">
        <v>-2.57158</v>
      </c>
      <c r="R69" s="190">
        <v>-30.264680000000002</v>
      </c>
      <c r="S69" s="190">
        <v>-36.50526</v>
      </c>
      <c r="T69" s="190">
        <v>7.3666599999999995</v>
      </c>
      <c r="U69" s="190">
        <v>20.909459999999999</v>
      </c>
      <c r="V69" s="190">
        <v>21.97174</v>
      </c>
      <c r="W69" s="190">
        <v>-3.3679099999999997</v>
      </c>
      <c r="X69" s="190">
        <v>5.8490699999999993</v>
      </c>
      <c r="Y69" s="190">
        <v>18.370330000000003</v>
      </c>
      <c r="Z69" s="190">
        <v>18.507080000000002</v>
      </c>
      <c r="AA69" s="190">
        <v>26.724900000000002</v>
      </c>
      <c r="AB69" s="190">
        <v>-54.714529999999996</v>
      </c>
      <c r="AC69" s="190">
        <v>-25.463419999999999</v>
      </c>
      <c r="AD69" s="190">
        <v>-6.2687281740997962</v>
      </c>
      <c r="AE69" s="190">
        <v>27.797003253292672</v>
      </c>
      <c r="AF69" s="190">
        <v>-8.8693892113595538</v>
      </c>
      <c r="AG69" s="190">
        <v>20.270427585364928</v>
      </c>
      <c r="AH69" s="190">
        <v>31.095874910913547</v>
      </c>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7">
        <f>YampaRiverInflow.TotalOutflow!A70</f>
        <v>46966</v>
      </c>
      <c r="B70" s="280"/>
      <c r="C70" s="270">
        <v>20.428000000000001</v>
      </c>
      <c r="D70" s="285">
        <v>8.6560000000000006</v>
      </c>
      <c r="E70" s="190">
        <v>9.41737</v>
      </c>
      <c r="F70" s="190">
        <v>73.407210000000006</v>
      </c>
      <c r="G70" s="190">
        <v>56.459800000000001</v>
      </c>
      <c r="H70" s="190">
        <v>48.113410000000002</v>
      </c>
      <c r="I70" s="190">
        <v>12.67862</v>
      </c>
      <c r="J70" s="190">
        <v>24.742099999999997</v>
      </c>
      <c r="K70" s="190">
        <v>-3.3823099999999999</v>
      </c>
      <c r="L70" s="190">
        <v>40.45872</v>
      </c>
      <c r="M70" s="190">
        <v>7.9324300000000001</v>
      </c>
      <c r="N70" s="190">
        <v>46.411089999999994</v>
      </c>
      <c r="O70" s="190">
        <v>6.7395899999999997</v>
      </c>
      <c r="P70" s="190">
        <v>17.925740000000001</v>
      </c>
      <c r="Q70" s="190">
        <v>17.421220000000002</v>
      </c>
      <c r="R70" s="190">
        <v>-3.9880599999999999</v>
      </c>
      <c r="S70" s="190">
        <v>-1.2442899999999999</v>
      </c>
      <c r="T70" s="190">
        <v>21.964880000000001</v>
      </c>
      <c r="U70" s="190">
        <v>75.510499999999993</v>
      </c>
      <c r="V70" s="190">
        <v>37.568370000000002</v>
      </c>
      <c r="W70" s="190">
        <v>42.03425</v>
      </c>
      <c r="X70" s="190">
        <v>42.976790000000001</v>
      </c>
      <c r="Y70" s="190">
        <v>38.019089999999998</v>
      </c>
      <c r="Z70" s="190">
        <v>12.330110000000001</v>
      </c>
      <c r="AA70" s="190">
        <v>11.853590000000001</v>
      </c>
      <c r="AB70" s="190">
        <v>-10.878549999999999</v>
      </c>
      <c r="AC70" s="190">
        <v>0.28339999999999999</v>
      </c>
      <c r="AD70" s="190">
        <v>51.813121174655578</v>
      </c>
      <c r="AE70" s="190">
        <v>55.485192829981116</v>
      </c>
      <c r="AF70" s="190">
        <v>84.255431956262342</v>
      </c>
      <c r="AG70" s="190">
        <v>46.678198108351161</v>
      </c>
      <c r="AH70" s="190">
        <v>31.555222937490573</v>
      </c>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7">
        <f>YampaRiverInflow.TotalOutflow!A71</f>
        <v>46997</v>
      </c>
      <c r="B71" s="280"/>
      <c r="C71" s="270">
        <v>19.904</v>
      </c>
      <c r="D71" s="285">
        <v>17.327999999999999</v>
      </c>
      <c r="E71" s="190">
        <v>18.811229999999998</v>
      </c>
      <c r="F71" s="190">
        <v>37.728870000000001</v>
      </c>
      <c r="G71" s="190">
        <v>102.28238999999999</v>
      </c>
      <c r="H71" s="190">
        <v>63.219099999999997</v>
      </c>
      <c r="I71" s="190">
        <v>-1.1670799999999999</v>
      </c>
      <c r="J71" s="190">
        <v>27.992830000000001</v>
      </c>
      <c r="K71" s="190">
        <v>55.190280000000001</v>
      </c>
      <c r="L71" s="190">
        <v>32.140479999999997</v>
      </c>
      <c r="M71" s="190">
        <v>31.014310000000002</v>
      </c>
      <c r="N71" s="190">
        <v>29.221220000000002</v>
      </c>
      <c r="O71" s="190">
        <v>-5.8577599999999999</v>
      </c>
      <c r="P71" s="190">
        <v>13.77566</v>
      </c>
      <c r="Q71" s="190">
        <v>20.98864</v>
      </c>
      <c r="R71" s="190">
        <v>9.6280200000000011</v>
      </c>
      <c r="S71" s="190">
        <v>25.324290000000001</v>
      </c>
      <c r="T71" s="190">
        <v>17.578880000000002</v>
      </c>
      <c r="U71" s="190">
        <v>49.973109999999998</v>
      </c>
      <c r="V71" s="190">
        <v>68.102980000000002</v>
      </c>
      <c r="W71" s="190">
        <v>84.069659999999999</v>
      </c>
      <c r="X71" s="190">
        <v>26.646470000000001</v>
      </c>
      <c r="Y71" s="190">
        <v>42.182259999999999</v>
      </c>
      <c r="Z71" s="190">
        <v>36.151679999999999</v>
      </c>
      <c r="AA71" s="190">
        <v>18.166060000000002</v>
      </c>
      <c r="AB71" s="190">
        <v>17.873080000000002</v>
      </c>
      <c r="AC71" s="190">
        <v>4.9049300000000002</v>
      </c>
      <c r="AD71" s="190">
        <v>64.526982142959554</v>
      </c>
      <c r="AE71" s="190">
        <v>64.196070820739521</v>
      </c>
      <c r="AF71" s="190">
        <v>71.079936959728215</v>
      </c>
      <c r="AG71" s="190">
        <v>58.189243912840368</v>
      </c>
      <c r="AH71" s="190">
        <v>42.199258041511065</v>
      </c>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7"/>
      <c r="B72" s="279"/>
      <c r="C72" s="269"/>
      <c r="D72" s="296"/>
      <c r="ALQ72" s="172" t="e">
        <v>#N/A</v>
      </c>
    </row>
    <row r="73" spans="1:1005" ht="12.75" customHeight="1" x14ac:dyDescent="0.25">
      <c r="A73" s="147"/>
      <c r="B73" s="279"/>
      <c r="C73" s="269"/>
      <c r="D73" s="296"/>
    </row>
    <row r="74" spans="1:1005" ht="12.75" customHeight="1" x14ac:dyDescent="0.25">
      <c r="A74" s="147"/>
      <c r="B74" s="279"/>
      <c r="C74" s="269"/>
      <c r="D74" s="296"/>
    </row>
    <row r="75" spans="1:1005" ht="12.75" customHeight="1" x14ac:dyDescent="0.25">
      <c r="A75" s="147"/>
      <c r="B75" s="279"/>
      <c r="C75" s="269"/>
      <c r="D75" s="296"/>
    </row>
    <row r="76" spans="1:1005" ht="12.75" customHeight="1" x14ac:dyDescent="0.25">
      <c r="A76" s="147"/>
      <c r="B76" s="279"/>
      <c r="C76" s="269"/>
      <c r="D76" s="296"/>
    </row>
    <row r="77" spans="1:1005" ht="12.75" customHeight="1" x14ac:dyDescent="0.25">
      <c r="A77" s="147"/>
      <c r="B77" s="279"/>
      <c r="C77" s="269"/>
      <c r="D77" s="296"/>
    </row>
    <row r="78" spans="1:1005" ht="12.75" customHeight="1" x14ac:dyDescent="0.25">
      <c r="A78" s="147"/>
      <c r="B78" s="279"/>
      <c r="C78" s="269"/>
      <c r="D78" s="296"/>
    </row>
    <row r="79" spans="1:1005" ht="12.75" customHeight="1" x14ac:dyDescent="0.25">
      <c r="A79" s="147"/>
      <c r="B79" s="279"/>
      <c r="C79" s="269"/>
      <c r="D79" s="296"/>
    </row>
    <row r="80" spans="1:1005" ht="12.75" customHeight="1" x14ac:dyDescent="0.25">
      <c r="A80" s="147"/>
      <c r="B80" s="279"/>
      <c r="C80" s="269"/>
      <c r="D80" s="296"/>
    </row>
    <row r="81" spans="1:4" ht="12.75" customHeight="1" x14ac:dyDescent="0.25">
      <c r="A81" s="147"/>
      <c r="B81" s="279"/>
      <c r="C81" s="269"/>
      <c r="D81" s="296"/>
    </row>
    <row r="82" spans="1:4" ht="12.75" customHeight="1" x14ac:dyDescent="0.25">
      <c r="A82" s="147"/>
      <c r="B82" s="279"/>
      <c r="C82" s="269"/>
      <c r="D82" s="296"/>
    </row>
    <row r="83" spans="1:4" ht="12.75" customHeight="1" x14ac:dyDescent="0.25">
      <c r="A83" s="147"/>
      <c r="B83" s="279"/>
      <c r="C83" s="269"/>
      <c r="D83" s="296"/>
    </row>
    <row r="84" spans="1:4" ht="12.75" customHeight="1" x14ac:dyDescent="0.25">
      <c r="A84" s="147"/>
      <c r="B84" s="279"/>
      <c r="C84" s="269"/>
      <c r="D84" s="296"/>
    </row>
    <row r="101" spans="3:4" ht="12.75" customHeight="1" x14ac:dyDescent="0.25">
      <c r="C101" s="172">
        <v>23.875</v>
      </c>
      <c r="D101" s="172">
        <v>31.26</v>
      </c>
    </row>
    <row r="102" spans="3:4" ht="12.75" customHeight="1" x14ac:dyDescent="0.25">
      <c r="C102" s="172">
        <v>14.691000000000001</v>
      </c>
      <c r="D102" s="172">
        <v>20.477</v>
      </c>
    </row>
    <row r="103" spans="3:4" ht="12.75" customHeight="1" x14ac:dyDescent="0.25">
      <c r="C103" s="172">
        <v>8.1069999999999993</v>
      </c>
      <c r="D103" s="172">
        <v>-4.415</v>
      </c>
    </row>
    <row r="104" spans="3:4" ht="12.75" customHeight="1" x14ac:dyDescent="0.25">
      <c r="C104" s="172">
        <v>6.96</v>
      </c>
      <c r="D104" s="172">
        <v>-23.155999999999999</v>
      </c>
    </row>
    <row r="105" spans="3:4" ht="12.75" customHeight="1" x14ac:dyDescent="0.25">
      <c r="C105" s="172">
        <v>7.9450000000000003</v>
      </c>
      <c r="D105" s="172">
        <v>-3.306</v>
      </c>
    </row>
    <row r="106" spans="3:4" ht="12.75" customHeight="1" x14ac:dyDescent="0.25">
      <c r="C106" s="172">
        <v>20.428000000000001</v>
      </c>
      <c r="D106" s="172">
        <v>8.6560000000000006</v>
      </c>
    </row>
    <row r="107" spans="3:4" ht="12.75" customHeight="1" x14ac:dyDescent="0.25">
      <c r="C107" s="172">
        <v>19.904</v>
      </c>
      <c r="D107" s="172">
        <v>17.327999999999999</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107"/>
  <sheetViews>
    <sheetView topLeftCell="A37"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81"/>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ht="15" x14ac:dyDescent="0.25">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row>
    <row r="3" spans="1:51" ht="15" x14ac:dyDescent="0.25">
      <c r="A3" s="82" t="str">
        <f>$A$1&amp;A2</f>
        <v/>
      </c>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row>
    <row r="4" spans="1:51" ht="15" x14ac:dyDescent="0.25">
      <c r="A4" s="189">
        <f>YampaRiverInflow.TotalOutflow!A4</f>
        <v>44958</v>
      </c>
      <c r="B4" s="292"/>
      <c r="C4" s="293">
        <v>13.939</v>
      </c>
      <c r="D4" s="303">
        <v>9.4120000000000008</v>
      </c>
      <c r="E4" s="190">
        <f ca="1">INDEX(INDIRECT("AboveLeesFerryLocal_"&amp;E$2+YEAR($A4)-YEAR($A$4)),MONTH($A4))</f>
        <v>19.425978000000001</v>
      </c>
      <c r="F4" s="190">
        <f t="shared" ref="F4:AH12" ca="1" si="0">INDEX(INDIRECT("AboveLeesFerryLocal_"&amp;F$2+YEAR($A4)-YEAR($A$4)),MONTH($A4))</f>
        <v>27.521836</v>
      </c>
      <c r="G4" s="190">
        <f t="shared" ca="1" si="0"/>
        <v>75.754664000000005</v>
      </c>
      <c r="H4" s="190">
        <f t="shared" ca="1" si="0"/>
        <v>14.718234000000001</v>
      </c>
      <c r="I4" s="190">
        <f t="shared" ca="1" si="0"/>
        <v>33.481140000000003</v>
      </c>
      <c r="J4" s="190">
        <f t="shared" ca="1" si="0"/>
        <v>10.668854</v>
      </c>
      <c r="K4" s="190">
        <f t="shared" ca="1" si="0"/>
        <v>-2.5262600000000002</v>
      </c>
      <c r="L4" s="190">
        <f t="shared" ca="1" si="0"/>
        <v>-10.192350000000001</v>
      </c>
      <c r="M4" s="190">
        <f t="shared" ca="1" si="0"/>
        <v>6.2821099999999994</v>
      </c>
      <c r="N4" s="190">
        <f t="shared" ca="1" si="0"/>
        <v>3.13246</v>
      </c>
      <c r="O4" s="190">
        <f t="shared" ca="1" si="0"/>
        <v>4.1601400000000002</v>
      </c>
      <c r="P4" s="190">
        <f t="shared" ca="1" si="0"/>
        <v>2.8380700000000001</v>
      </c>
      <c r="Q4" s="190">
        <f t="shared" ca="1" si="0"/>
        <v>9.7490100000000002</v>
      </c>
      <c r="R4" s="190">
        <f t="shared" ca="1" si="0"/>
        <v>16.001570000000001</v>
      </c>
      <c r="S4" s="190">
        <f t="shared" ca="1" si="0"/>
        <v>9.5720700000000001</v>
      </c>
      <c r="T4" s="190">
        <f t="shared" ca="1" si="0"/>
        <v>21.740169999999999</v>
      </c>
      <c r="U4" s="190">
        <f t="shared" ca="1" si="0"/>
        <v>14.98456</v>
      </c>
      <c r="V4" s="190">
        <f t="shared" ca="1" si="0"/>
        <v>10.01197</v>
      </c>
      <c r="W4" s="190">
        <f t="shared" ca="1" si="0"/>
        <v>10.48507</v>
      </c>
      <c r="X4" s="190">
        <f t="shared" ca="1" si="0"/>
        <v>13.671299999999999</v>
      </c>
      <c r="Y4" s="190">
        <f t="shared" ca="1" si="0"/>
        <v>11.7835</v>
      </c>
      <c r="Z4" s="190">
        <f t="shared" ca="1" si="0"/>
        <v>1.5763499999999999</v>
      </c>
      <c r="AA4" s="190">
        <f t="shared" ca="1" si="0"/>
        <v>-4.5615100000000002</v>
      </c>
      <c r="AB4" s="190">
        <f t="shared" ca="1" si="0"/>
        <v>4.3772399999999996</v>
      </c>
      <c r="AC4" s="190">
        <f t="shared" ca="1" si="0"/>
        <v>6.30464</v>
      </c>
      <c r="AD4" s="190">
        <f t="shared" ca="1" si="0"/>
        <v>4.0539722308107295</v>
      </c>
      <c r="AE4" s="190">
        <f t="shared" ca="1" si="0"/>
        <v>9.3226595036040596</v>
      </c>
      <c r="AF4" s="190">
        <f t="shared" ca="1" si="0"/>
        <v>19.796036777389201</v>
      </c>
      <c r="AG4" s="190">
        <f t="shared" ca="1" si="0"/>
        <v>11.065682646744701</v>
      </c>
      <c r="AH4" s="190">
        <f t="shared" ca="1" si="0"/>
        <v>11.6148235514056</v>
      </c>
      <c r="AI4" s="190"/>
      <c r="AJ4" s="190"/>
      <c r="AK4" s="190"/>
      <c r="AL4" s="190"/>
      <c r="AM4" s="190"/>
      <c r="AN4" s="167"/>
      <c r="AO4" s="167"/>
      <c r="AP4" s="167"/>
      <c r="AQ4" s="167"/>
      <c r="AR4" s="167"/>
      <c r="AS4" s="167"/>
      <c r="AT4" s="167"/>
      <c r="AU4" s="167"/>
      <c r="AV4" s="167"/>
      <c r="AW4" s="167"/>
      <c r="AX4" s="167"/>
      <c r="AY4" s="167"/>
    </row>
    <row r="5" spans="1:51" ht="15" x14ac:dyDescent="0.25">
      <c r="A5" s="189">
        <f>YampaRiverInflow.TotalOutflow!A5</f>
        <v>44986</v>
      </c>
      <c r="B5" s="280"/>
      <c r="C5" s="270">
        <v>11.278</v>
      </c>
      <c r="D5" s="285">
        <v>13.116</v>
      </c>
      <c r="E5" s="190">
        <v>26.794340000000005</v>
      </c>
      <c r="F5" s="190">
        <v>39.915998000000002</v>
      </c>
      <c r="G5" s="190">
        <v>66.375816</v>
      </c>
      <c r="H5" s="190">
        <v>17.63081</v>
      </c>
      <c r="I5" s="190">
        <v>62.605969999999999</v>
      </c>
      <c r="J5" s="190">
        <v>-10.494788</v>
      </c>
      <c r="K5" s="190">
        <v>-5.3588699999999996</v>
      </c>
      <c r="L5" s="190">
        <v>-15.49112</v>
      </c>
      <c r="M5" s="190">
        <v>36.322969999999998</v>
      </c>
      <c r="N5" s="190">
        <v>9.210090000000001</v>
      </c>
      <c r="O5" s="190">
        <v>5.7764899999999999</v>
      </c>
      <c r="P5" s="190">
        <v>9.2872199999999996</v>
      </c>
      <c r="Q5" s="190">
        <v>8.1139899999999994</v>
      </c>
      <c r="R5" s="190">
        <v>9.8301200000000009</v>
      </c>
      <c r="S5" s="190">
        <v>14.49926</v>
      </c>
      <c r="T5" s="190">
        <v>12.03308</v>
      </c>
      <c r="U5" s="190">
        <v>4.5342399999999996</v>
      </c>
      <c r="V5" s="190">
        <v>19.332849999999997</v>
      </c>
      <c r="W5" s="190">
        <v>6.37479</v>
      </c>
      <c r="X5" s="190">
        <v>9.2942099999999996</v>
      </c>
      <c r="Y5" s="190">
        <v>12.6425</v>
      </c>
      <c r="Z5" s="190">
        <v>6.9273500000000006</v>
      </c>
      <c r="AA5" s="190">
        <v>-7.20953</v>
      </c>
      <c r="AB5" s="190">
        <v>6.0791599999999999</v>
      </c>
      <c r="AC5" s="190">
        <v>6.5443199999999999</v>
      </c>
      <c r="AD5" s="190">
        <v>12.9016643799678</v>
      </c>
      <c r="AE5" s="190">
        <v>7.2940712366949301</v>
      </c>
      <c r="AF5" s="190">
        <v>35.068694212232302</v>
      </c>
      <c r="AG5" s="190">
        <v>6.2901128095215002</v>
      </c>
      <c r="AH5" s="190">
        <v>18.741606197686799</v>
      </c>
      <c r="AI5" s="203"/>
      <c r="AJ5" s="203"/>
      <c r="AK5" s="203"/>
      <c r="AL5" s="203"/>
      <c r="AM5" s="203"/>
      <c r="AN5" s="167"/>
      <c r="AO5" s="167"/>
      <c r="AP5" s="167"/>
      <c r="AQ5" s="167"/>
      <c r="AR5" s="167"/>
      <c r="AS5" s="167"/>
      <c r="AT5" s="167"/>
      <c r="AU5" s="167"/>
      <c r="AV5" s="167"/>
      <c r="AW5" s="167"/>
      <c r="AX5" s="167"/>
      <c r="AY5" s="167"/>
    </row>
    <row r="6" spans="1:51" ht="15" x14ac:dyDescent="0.25">
      <c r="A6" s="189">
        <f>YampaRiverInflow.TotalOutflow!A6</f>
        <v>45017</v>
      </c>
      <c r="B6" s="280"/>
      <c r="C6" s="270">
        <v>9.4220000000000006</v>
      </c>
      <c r="D6" s="285">
        <v>16.518000000000001</v>
      </c>
      <c r="E6" s="190">
        <v>18.399011999999999</v>
      </c>
      <c r="F6" s="190">
        <v>29.763325999999999</v>
      </c>
      <c r="G6" s="190">
        <v>41.261670000000002</v>
      </c>
      <c r="H6" s="190">
        <v>7.7661820000000006</v>
      </c>
      <c r="I6" s="190">
        <v>14.708754000000001</v>
      </c>
      <c r="J6" s="190">
        <v>23.635946000000001</v>
      </c>
      <c r="K6" s="190">
        <v>6.8406400000000005</v>
      </c>
      <c r="L6" s="190">
        <v>-2.2138499999999999</v>
      </c>
      <c r="M6" s="190">
        <v>19.547470000000001</v>
      </c>
      <c r="N6" s="190">
        <v>11.52768</v>
      </c>
      <c r="O6" s="190">
        <v>17.343669999999999</v>
      </c>
      <c r="P6" s="190">
        <v>13.49269</v>
      </c>
      <c r="Q6" s="190">
        <v>4.6643299999999996</v>
      </c>
      <c r="R6" s="190">
        <v>2.3306399999999998</v>
      </c>
      <c r="S6" s="190">
        <v>9.179590000000001</v>
      </c>
      <c r="T6" s="190">
        <v>14.534559999999999</v>
      </c>
      <c r="U6" s="190">
        <v>4.0880400000000003</v>
      </c>
      <c r="V6" s="190">
        <v>12.77216</v>
      </c>
      <c r="W6" s="190">
        <v>7.4774700000000003</v>
      </c>
      <c r="X6" s="190">
        <v>12.525</v>
      </c>
      <c r="Y6" s="190">
        <v>22.5366</v>
      </c>
      <c r="Z6" s="190">
        <v>5.4246600000000003</v>
      </c>
      <c r="AA6" s="190">
        <v>-1.42597</v>
      </c>
      <c r="AB6" s="190">
        <v>9.8915199999999999</v>
      </c>
      <c r="AC6" s="190">
        <v>9.72743</v>
      </c>
      <c r="AD6" s="190">
        <v>15.713943386447099</v>
      </c>
      <c r="AE6" s="190">
        <v>6.6015394221493597</v>
      </c>
      <c r="AF6" s="190">
        <v>32.830230167934701</v>
      </c>
      <c r="AG6" s="190">
        <v>14.096756611570999</v>
      </c>
      <c r="AH6" s="190">
        <v>21.908179504132999</v>
      </c>
      <c r="AI6" s="203"/>
      <c r="AJ6" s="203"/>
      <c r="AK6" s="203"/>
      <c r="AL6" s="203"/>
      <c r="AM6" s="203"/>
      <c r="AN6" s="167"/>
      <c r="AO6" s="167"/>
      <c r="AP6" s="167"/>
      <c r="AQ6" s="167"/>
      <c r="AR6" s="167"/>
      <c r="AS6" s="167"/>
      <c r="AT6" s="167"/>
      <c r="AU6" s="167"/>
      <c r="AV6" s="167"/>
      <c r="AW6" s="167"/>
      <c r="AX6" s="167"/>
      <c r="AY6" s="167"/>
    </row>
    <row r="7" spans="1:51" ht="15" x14ac:dyDescent="0.25">
      <c r="A7" s="189">
        <f>YampaRiverInflow.TotalOutflow!A7</f>
        <v>45047</v>
      </c>
      <c r="B7" s="280"/>
      <c r="C7" s="270">
        <v>3.8929999999999998</v>
      </c>
      <c r="D7" s="285">
        <v>21.992999999999999</v>
      </c>
      <c r="E7" s="190">
        <v>9.3170699999999993</v>
      </c>
      <c r="F7" s="190">
        <v>17.687328000000001</v>
      </c>
      <c r="G7" s="190">
        <v>30.256135999999998</v>
      </c>
      <c r="H7" s="190">
        <v>9.5716059999999992</v>
      </c>
      <c r="I7" s="190">
        <v>29.325434000000005</v>
      </c>
      <c r="J7" s="190">
        <v>5.5503300000000007</v>
      </c>
      <c r="K7" s="190">
        <v>8.0619300000000003</v>
      </c>
      <c r="L7" s="190">
        <v>-4.66012</v>
      </c>
      <c r="M7" s="190">
        <v>9.683209999999999</v>
      </c>
      <c r="N7" s="190">
        <v>23.337949999999999</v>
      </c>
      <c r="O7" s="190">
        <v>11.09249</v>
      </c>
      <c r="P7" s="190">
        <v>14.89179</v>
      </c>
      <c r="Q7" s="190">
        <v>9.6852700000000009</v>
      </c>
      <c r="R7" s="190">
        <v>5.5847100000000003</v>
      </c>
      <c r="S7" s="190">
        <v>4.1686000000000005</v>
      </c>
      <c r="T7" s="190">
        <v>14.016170000000001</v>
      </c>
      <c r="U7" s="190">
        <v>5.02379</v>
      </c>
      <c r="V7" s="190">
        <v>16.882990000000003</v>
      </c>
      <c r="W7" s="190">
        <v>3.9549799999999999</v>
      </c>
      <c r="X7" s="190">
        <v>10.53945</v>
      </c>
      <c r="Y7" s="190">
        <v>19.5229</v>
      </c>
      <c r="Z7" s="190">
        <v>4.9721899999999994</v>
      </c>
      <c r="AA7" s="190">
        <v>1.2309300000000001</v>
      </c>
      <c r="AB7" s="190">
        <v>4.9847600000000005</v>
      </c>
      <c r="AC7" s="190">
        <v>9.3964200000000009</v>
      </c>
      <c r="AD7" s="190">
        <v>9.2539210713396098</v>
      </c>
      <c r="AE7" s="190">
        <v>5.5819525592733701</v>
      </c>
      <c r="AF7" s="190">
        <v>25.107575702810699</v>
      </c>
      <c r="AG7" s="190">
        <v>32.171070661818902</v>
      </c>
      <c r="AH7" s="190">
        <v>22.140587519075002</v>
      </c>
      <c r="AI7" s="203"/>
      <c r="AJ7" s="203"/>
      <c r="AK7" s="203"/>
      <c r="AL7" s="203"/>
      <c r="AM7" s="203"/>
      <c r="AN7" s="167"/>
      <c r="AO7" s="167"/>
      <c r="AP7" s="167"/>
      <c r="AQ7" s="167"/>
      <c r="AR7" s="167"/>
      <c r="AS7" s="167"/>
      <c r="AT7" s="167"/>
      <c r="AU7" s="167"/>
      <c r="AV7" s="167"/>
      <c r="AW7" s="167"/>
      <c r="AX7" s="167"/>
      <c r="AY7" s="167"/>
    </row>
    <row r="8" spans="1:51" ht="15" x14ac:dyDescent="0.25">
      <c r="A8" s="189">
        <f>YampaRiverInflow.TotalOutflow!A8</f>
        <v>45078</v>
      </c>
      <c r="B8" s="280"/>
      <c r="C8" s="270">
        <v>-2.5139999999999998</v>
      </c>
      <c r="D8" s="285">
        <v>20.56</v>
      </c>
      <c r="E8" s="190">
        <v>19.542680000000001</v>
      </c>
      <c r="F8" s="190">
        <v>1.2684000000000002</v>
      </c>
      <c r="G8" s="190">
        <v>4.9412060000000002</v>
      </c>
      <c r="H8" s="190">
        <v>-1.180104</v>
      </c>
      <c r="I8" s="190">
        <v>16.706314000000003</v>
      </c>
      <c r="J8" s="190">
        <v>1.3633040000000001</v>
      </c>
      <c r="K8" s="190">
        <v>-0.79383999999999999</v>
      </c>
      <c r="L8" s="190">
        <v>-23.251810000000003</v>
      </c>
      <c r="M8" s="190">
        <v>12.69872</v>
      </c>
      <c r="N8" s="190">
        <v>19.039000000000001</v>
      </c>
      <c r="O8" s="190">
        <v>6.8687700000000005</v>
      </c>
      <c r="P8" s="190">
        <v>14.246139999999999</v>
      </c>
      <c r="Q8" s="190">
        <v>18.845080000000003</v>
      </c>
      <c r="R8" s="190">
        <v>7.4909099999999995</v>
      </c>
      <c r="S8" s="190">
        <v>13.8124</v>
      </c>
      <c r="T8" s="190">
        <v>24.775919999999999</v>
      </c>
      <c r="U8" s="190">
        <v>9.7531100000000013</v>
      </c>
      <c r="V8" s="190">
        <v>18.740459999999999</v>
      </c>
      <c r="W8" s="190">
        <v>5.9942099999999998</v>
      </c>
      <c r="X8" s="190">
        <v>10.93661</v>
      </c>
      <c r="Y8" s="190">
        <v>14.07673</v>
      </c>
      <c r="Z8" s="190">
        <v>3.54962</v>
      </c>
      <c r="AA8" s="190">
        <v>6.4226899999999993</v>
      </c>
      <c r="AB8" s="190">
        <v>10.59356</v>
      </c>
      <c r="AC8" s="190">
        <v>1.32226</v>
      </c>
      <c r="AD8" s="190">
        <v>6.9610190102487604</v>
      </c>
      <c r="AE8" s="190">
        <v>13.6235045447941</v>
      </c>
      <c r="AF8" s="190">
        <v>21.1430438016537</v>
      </c>
      <c r="AG8" s="190">
        <v>42.150180575868696</v>
      </c>
      <c r="AH8" s="190">
        <v>13.4754590082651</v>
      </c>
      <c r="AI8" s="203"/>
      <c r="AJ8" s="203"/>
      <c r="AK8" s="203"/>
      <c r="AL8" s="203"/>
      <c r="AM8" s="203"/>
      <c r="AN8" s="167"/>
      <c r="AO8" s="167"/>
      <c r="AP8" s="167"/>
      <c r="AQ8" s="167"/>
      <c r="AR8" s="167"/>
      <c r="AS8" s="167"/>
      <c r="AT8" s="167"/>
      <c r="AU8" s="167"/>
      <c r="AV8" s="167"/>
      <c r="AW8" s="167"/>
      <c r="AX8" s="167"/>
      <c r="AY8" s="167"/>
    </row>
    <row r="9" spans="1:51" ht="15" x14ac:dyDescent="0.25">
      <c r="A9" s="189">
        <f>YampaRiverInflow.TotalOutflow!A9</f>
        <v>45108</v>
      </c>
      <c r="B9" s="280"/>
      <c r="C9" s="270">
        <v>3.2770000000000001</v>
      </c>
      <c r="D9" s="285">
        <v>20.181999999999999</v>
      </c>
      <c r="E9" s="190">
        <v>3.5028120000000005</v>
      </c>
      <c r="F9" s="190">
        <v>15.702810000000001</v>
      </c>
      <c r="G9" s="190">
        <v>2.0310160000000002</v>
      </c>
      <c r="H9" s="190">
        <v>8.0089059999999996</v>
      </c>
      <c r="I9" s="190">
        <v>20.697440000000004</v>
      </c>
      <c r="J9" s="190">
        <v>17.755964000000002</v>
      </c>
      <c r="K9" s="190">
        <v>11.63293</v>
      </c>
      <c r="L9" s="190">
        <v>-12.476629999999998</v>
      </c>
      <c r="M9" s="190">
        <v>23.625509999999998</v>
      </c>
      <c r="N9" s="190">
        <v>20.54889</v>
      </c>
      <c r="O9" s="190">
        <v>8.319090000000001</v>
      </c>
      <c r="P9" s="190">
        <v>20.105460000000001</v>
      </c>
      <c r="Q9" s="190">
        <v>19.50067</v>
      </c>
      <c r="R9" s="190">
        <v>8.3446700000000007</v>
      </c>
      <c r="S9" s="190">
        <v>18.455950000000001</v>
      </c>
      <c r="T9" s="190">
        <v>31.79073</v>
      </c>
      <c r="U9" s="190">
        <v>14.55987</v>
      </c>
      <c r="V9" s="190">
        <v>21.886839999999999</v>
      </c>
      <c r="W9" s="190">
        <v>25.583909999999999</v>
      </c>
      <c r="X9" s="190">
        <v>21.074020000000001</v>
      </c>
      <c r="Y9" s="190">
        <v>18.544400000000003</v>
      </c>
      <c r="Z9" s="190">
        <v>6.5901300000000003</v>
      </c>
      <c r="AA9" s="190">
        <v>14.91146</v>
      </c>
      <c r="AB9" s="190">
        <v>14.38373</v>
      </c>
      <c r="AC9" s="190">
        <v>27.614090000000001</v>
      </c>
      <c r="AD9" s="190">
        <v>12.5574148766291</v>
      </c>
      <c r="AE9" s="190">
        <v>24.781192150480202</v>
      </c>
      <c r="AF9" s="190">
        <v>16.943357023537999</v>
      </c>
      <c r="AG9" s="190">
        <v>39.1588780983151</v>
      </c>
      <c r="AH9" s="190">
        <v>23.713968098447001</v>
      </c>
      <c r="AI9" s="203"/>
      <c r="AJ9" s="203"/>
      <c r="AK9" s="203"/>
      <c r="AL9" s="203"/>
      <c r="AM9" s="203"/>
      <c r="AN9" s="167"/>
      <c r="AO9" s="167"/>
      <c r="AP9" s="167"/>
      <c r="AQ9" s="167"/>
      <c r="AR9" s="167"/>
      <c r="AS9" s="167"/>
      <c r="AT9" s="167"/>
      <c r="AU9" s="167"/>
      <c r="AV9" s="167"/>
      <c r="AW9" s="167"/>
      <c r="AX9" s="167"/>
      <c r="AY9" s="167"/>
    </row>
    <row r="10" spans="1:51" ht="15" x14ac:dyDescent="0.25">
      <c r="A10" s="189">
        <f>YampaRiverInflow.TotalOutflow!A10</f>
        <v>45139</v>
      </c>
      <c r="B10" s="280"/>
      <c r="C10" s="270">
        <v>13.817</v>
      </c>
      <c r="D10" s="285">
        <v>17.675000000000001</v>
      </c>
      <c r="E10" s="190">
        <v>21.988620000000001</v>
      </c>
      <c r="F10" s="190">
        <v>28.766426000000003</v>
      </c>
      <c r="G10" s="190">
        <v>19.739957999999998</v>
      </c>
      <c r="H10" s="190">
        <v>11.451958000000001</v>
      </c>
      <c r="I10" s="190">
        <v>20.660824000000002</v>
      </c>
      <c r="J10" s="190">
        <v>13.796706</v>
      </c>
      <c r="K10" s="190">
        <v>9.7706299999999988</v>
      </c>
      <c r="L10" s="190">
        <v>7.4435000000000002</v>
      </c>
      <c r="M10" s="190">
        <v>20.504860000000001</v>
      </c>
      <c r="N10" s="190">
        <v>22.135639999999999</v>
      </c>
      <c r="O10" s="190">
        <v>5.2130799999999997</v>
      </c>
      <c r="P10" s="190">
        <v>14.802440000000001</v>
      </c>
      <c r="Q10" s="190">
        <v>21.94164</v>
      </c>
      <c r="R10" s="190">
        <v>8.4181799999999996</v>
      </c>
      <c r="S10" s="190">
        <v>21.659500000000001</v>
      </c>
      <c r="T10" s="190">
        <v>35.8294</v>
      </c>
      <c r="U10" s="190">
        <v>14.210139999999999</v>
      </c>
      <c r="V10" s="190">
        <v>24.195160000000001</v>
      </c>
      <c r="W10" s="190">
        <v>26.496269999999999</v>
      </c>
      <c r="X10" s="190">
        <v>24.024999999999999</v>
      </c>
      <c r="Y10" s="190">
        <v>22.344560000000001</v>
      </c>
      <c r="Z10" s="190">
        <v>9.8739599999999985</v>
      </c>
      <c r="AA10" s="190">
        <v>13.84548</v>
      </c>
      <c r="AB10" s="190">
        <v>16.93469</v>
      </c>
      <c r="AC10" s="190">
        <v>14.48996</v>
      </c>
      <c r="AD10" s="190">
        <v>14.623601239406</v>
      </c>
      <c r="AE10" s="190">
        <v>29.351938843042298</v>
      </c>
      <c r="AF10" s="190">
        <v>10.6373367791084</v>
      </c>
      <c r="AG10" s="190">
        <v>32.4739838860175</v>
      </c>
      <c r="AH10" s="190">
        <v>32.289258266844001</v>
      </c>
      <c r="AI10" s="203"/>
      <c r="AJ10" s="203"/>
      <c r="AK10" s="203"/>
      <c r="AL10" s="203"/>
      <c r="AM10" s="203"/>
      <c r="AN10" s="167"/>
      <c r="AO10" s="167"/>
      <c r="AP10" s="167"/>
      <c r="AQ10" s="167"/>
      <c r="AR10" s="167"/>
      <c r="AS10" s="167"/>
      <c r="AT10" s="167"/>
      <c r="AU10" s="167"/>
      <c r="AV10" s="167"/>
      <c r="AW10" s="167"/>
      <c r="AX10" s="167"/>
      <c r="AY10" s="167"/>
    </row>
    <row r="11" spans="1:51" ht="15" x14ac:dyDescent="0.25">
      <c r="A11" s="189">
        <f>YampaRiverInflow.TotalOutflow!A11</f>
        <v>45170</v>
      </c>
      <c r="B11" s="280"/>
      <c r="C11" s="270">
        <v>13.260999999999999</v>
      </c>
      <c r="D11" s="285">
        <v>14.701000000000001</v>
      </c>
      <c r="E11" s="190">
        <v>21.500264000000001</v>
      </c>
      <c r="F11" s="190">
        <v>26.366382000000002</v>
      </c>
      <c r="G11" s="190">
        <v>15.737406</v>
      </c>
      <c r="H11" s="190">
        <v>14.914582000000003</v>
      </c>
      <c r="I11" s="190">
        <v>14.839589999999999</v>
      </c>
      <c r="J11" s="190">
        <v>10.647540000000001</v>
      </c>
      <c r="K11" s="190">
        <v>-6.0112700000000006</v>
      </c>
      <c r="L11" s="190">
        <v>19.914009999999998</v>
      </c>
      <c r="M11" s="190">
        <v>13.555149999999999</v>
      </c>
      <c r="N11" s="190">
        <v>15.397549999999999</v>
      </c>
      <c r="O11" s="190">
        <v>7.1036899999999994</v>
      </c>
      <c r="P11" s="190">
        <v>8.6973899999999986</v>
      </c>
      <c r="Q11" s="190">
        <v>11.841569999999999</v>
      </c>
      <c r="R11" s="190">
        <v>3.6388400000000001</v>
      </c>
      <c r="S11" s="190">
        <v>18.084299999999999</v>
      </c>
      <c r="T11" s="190">
        <v>24.926950000000001</v>
      </c>
      <c r="U11" s="190">
        <v>13.032249999999999</v>
      </c>
      <c r="V11" s="190">
        <v>14.707469999999999</v>
      </c>
      <c r="W11" s="190">
        <v>15.101129999999999</v>
      </c>
      <c r="X11" s="190">
        <v>9.3519199999999998</v>
      </c>
      <c r="Y11" s="190">
        <v>35.037589999999994</v>
      </c>
      <c r="Z11" s="190">
        <v>-2.8639899999999998</v>
      </c>
      <c r="AA11" s="190">
        <v>6.7481800000000005</v>
      </c>
      <c r="AB11" s="190">
        <v>15.02529</v>
      </c>
      <c r="AC11" s="190">
        <v>11.451879999999999</v>
      </c>
      <c r="AD11" s="190">
        <v>13.1848636376867</v>
      </c>
      <c r="AE11" s="190">
        <v>8.3238249586783297</v>
      </c>
      <c r="AF11" s="190">
        <v>19.8346958697528</v>
      </c>
      <c r="AG11" s="190">
        <v>16.409711323636998</v>
      </c>
      <c r="AH11" s="190">
        <v>25.7866844641329</v>
      </c>
      <c r="AI11" s="203"/>
      <c r="AJ11" s="203"/>
      <c r="AK11" s="203"/>
      <c r="AL11" s="203"/>
      <c r="AM11" s="203"/>
      <c r="AN11" s="167"/>
      <c r="AO11" s="167"/>
      <c r="AP11" s="167"/>
      <c r="AQ11" s="167"/>
      <c r="AR11" s="167"/>
      <c r="AS11" s="167"/>
      <c r="AT11" s="167"/>
      <c r="AU11" s="167"/>
      <c r="AV11" s="167"/>
      <c r="AW11" s="167"/>
      <c r="AX11" s="167"/>
      <c r="AY11" s="167"/>
    </row>
    <row r="12" spans="1:51" ht="15" x14ac:dyDescent="0.25">
      <c r="A12" s="189">
        <f>YampaRiverInflow.TotalOutflow!A12</f>
        <v>45200</v>
      </c>
      <c r="B12" s="280"/>
      <c r="C12" s="270">
        <v>11.382</v>
      </c>
      <c r="D12" s="285">
        <v>12.657999999999999</v>
      </c>
      <c r="E12" s="190">
        <v>8.6108960000000003</v>
      </c>
      <c r="F12" s="190">
        <v>17.934583999999997</v>
      </c>
      <c r="G12" s="190">
        <v>11.836898000000001</v>
      </c>
      <c r="H12" s="190">
        <v>11.503132000000001</v>
      </c>
      <c r="I12" s="190">
        <v>12.135444000000001</v>
      </c>
      <c r="J12" s="190">
        <v>6.3876860000000004</v>
      </c>
      <c r="K12" s="190">
        <v>-7.82599</v>
      </c>
      <c r="L12" s="190">
        <v>24.362849999999998</v>
      </c>
      <c r="M12" s="190">
        <v>10.95425</v>
      </c>
      <c r="N12" s="190">
        <v>11.723360000000001</v>
      </c>
      <c r="O12" s="190">
        <v>4.6145899999999997</v>
      </c>
      <c r="P12" s="190">
        <v>6.6953500000000004</v>
      </c>
      <c r="Q12" s="190">
        <v>9.5123700000000007</v>
      </c>
      <c r="R12" s="190">
        <v>-0.49925999999999998</v>
      </c>
      <c r="S12" s="190">
        <v>18.132660000000001</v>
      </c>
      <c r="T12" s="190">
        <v>19.22006</v>
      </c>
      <c r="U12" s="190">
        <v>10.97871</v>
      </c>
      <c r="V12" s="190">
        <v>13.21185</v>
      </c>
      <c r="W12" s="190">
        <v>14.04824</v>
      </c>
      <c r="X12" s="190">
        <v>6.9533999999999994</v>
      </c>
      <c r="Y12" s="190">
        <v>23.35398</v>
      </c>
      <c r="Z12" s="190">
        <v>-2.8656299999999999</v>
      </c>
      <c r="AA12" s="190">
        <v>2.3012199999999998</v>
      </c>
      <c r="AB12" s="190">
        <v>14.73507</v>
      </c>
      <c r="AC12" s="190">
        <v>8.505370000000001</v>
      </c>
      <c r="AD12" s="190">
        <v>9.0830627261494108</v>
      </c>
      <c r="AE12" s="190">
        <v>-6.2740460311398598</v>
      </c>
      <c r="AF12" s="190">
        <v>25.002335616926402</v>
      </c>
      <c r="AG12" s="190">
        <v>7.7553593381164196</v>
      </c>
      <c r="AH12" s="190">
        <v>26.857120247405899</v>
      </c>
      <c r="AI12" s="203"/>
      <c r="AJ12" s="203"/>
      <c r="AK12" s="203"/>
      <c r="AL12" s="203"/>
      <c r="AM12" s="203"/>
      <c r="AN12" s="167"/>
      <c r="AO12" s="167"/>
      <c r="AP12" s="167"/>
      <c r="AQ12" s="167"/>
      <c r="AR12" s="167"/>
      <c r="AS12" s="167"/>
      <c r="AT12" s="167"/>
      <c r="AU12" s="167"/>
      <c r="AV12" s="167"/>
      <c r="AW12" s="167"/>
      <c r="AX12" s="167"/>
      <c r="AY12" s="167"/>
    </row>
    <row r="13" spans="1:51" ht="15" x14ac:dyDescent="0.25">
      <c r="A13" s="189">
        <f>YampaRiverInflow.TotalOutflow!A13</f>
        <v>45231</v>
      </c>
      <c r="B13" s="280"/>
      <c r="C13" s="270">
        <v>11.484999999999999</v>
      </c>
      <c r="D13" s="285">
        <v>1.202</v>
      </c>
      <c r="E13" s="190">
        <v>8.991363999999999</v>
      </c>
      <c r="F13" s="190">
        <v>10.960080000000001</v>
      </c>
      <c r="G13" s="190">
        <v>12.147136</v>
      </c>
      <c r="H13" s="190">
        <v>3.6625680000000003</v>
      </c>
      <c r="I13" s="190">
        <v>15.820898000000001</v>
      </c>
      <c r="J13" s="190">
        <v>14.533392000000001</v>
      </c>
      <c r="K13" s="190">
        <v>-12.37326</v>
      </c>
      <c r="L13" s="190">
        <v>14.93168</v>
      </c>
      <c r="M13" s="190">
        <v>-5.1652700000000005</v>
      </c>
      <c r="N13" s="190">
        <v>10.395850000000001</v>
      </c>
      <c r="O13" s="190">
        <v>4.0648400000000002</v>
      </c>
      <c r="P13" s="190">
        <v>3.5380700000000003</v>
      </c>
      <c r="Q13" s="190">
        <v>7.5272700000000006</v>
      </c>
      <c r="R13" s="190">
        <v>13.11669</v>
      </c>
      <c r="S13" s="190">
        <v>15.47784</v>
      </c>
      <c r="T13" s="190">
        <v>21.893450000000001</v>
      </c>
      <c r="U13" s="190">
        <v>12.1463</v>
      </c>
      <c r="V13" s="190">
        <v>8.651209999999999</v>
      </c>
      <c r="W13" s="190">
        <v>9.7618099999999988</v>
      </c>
      <c r="X13" s="190">
        <v>16.488720000000001</v>
      </c>
      <c r="Y13" s="190">
        <v>4.6226700000000003</v>
      </c>
      <c r="Z13" s="190">
        <v>5.9689499999999995</v>
      </c>
      <c r="AA13" s="190">
        <v>-1.0023</v>
      </c>
      <c r="AB13" s="190">
        <v>2.8529</v>
      </c>
      <c r="AC13" s="190">
        <v>5.8924399999999997</v>
      </c>
      <c r="AD13" s="190">
        <v>3.9897065276040999</v>
      </c>
      <c r="AE13" s="190">
        <v>-11.4351155371894</v>
      </c>
      <c r="AF13" s="190">
        <v>6.3263246300834401</v>
      </c>
      <c r="AG13" s="190">
        <v>3.8446132224799099</v>
      </c>
      <c r="AH13" s="190">
        <v>10.148976943471901</v>
      </c>
      <c r="AI13" s="203"/>
      <c r="AJ13" s="203"/>
      <c r="AK13" s="203"/>
      <c r="AL13" s="203"/>
      <c r="AM13" s="203"/>
      <c r="AN13" s="167"/>
      <c r="AO13" s="167"/>
      <c r="AP13" s="167"/>
      <c r="AQ13" s="167"/>
      <c r="AR13" s="167"/>
      <c r="AS13" s="167"/>
      <c r="AT13" s="167"/>
      <c r="AU13" s="167"/>
      <c r="AV13" s="167"/>
      <c r="AW13" s="167"/>
      <c r="AX13" s="167"/>
      <c r="AY13" s="167"/>
    </row>
    <row r="14" spans="1:51" ht="15" x14ac:dyDescent="0.25">
      <c r="A14" s="189">
        <f>YampaRiverInflow.TotalOutflow!A14</f>
        <v>45261</v>
      </c>
      <c r="B14" s="280"/>
      <c r="C14" s="270">
        <v>13.26</v>
      </c>
      <c r="D14" s="285">
        <v>2.335</v>
      </c>
      <c r="E14" s="190">
        <v>16.566911999999999</v>
      </c>
      <c r="F14" s="190">
        <v>23.606604000000004</v>
      </c>
      <c r="G14" s="190">
        <v>11.927992</v>
      </c>
      <c r="H14" s="190">
        <v>18.697578</v>
      </c>
      <c r="I14" s="190">
        <v>16.272072000000001</v>
      </c>
      <c r="J14" s="190">
        <v>6.2282960000000003</v>
      </c>
      <c r="K14" s="190">
        <v>-16.238409999999998</v>
      </c>
      <c r="L14" s="190">
        <v>12.00187</v>
      </c>
      <c r="M14" s="190">
        <v>6.5915499999999998</v>
      </c>
      <c r="N14" s="190">
        <v>12.228569999999999</v>
      </c>
      <c r="O14" s="190">
        <v>1.01868</v>
      </c>
      <c r="P14" s="190">
        <v>6.6875100000000005</v>
      </c>
      <c r="Q14" s="190">
        <v>11.483219999999999</v>
      </c>
      <c r="R14" s="190">
        <v>-2.7016499999999999</v>
      </c>
      <c r="S14" s="190">
        <v>25.948370000000001</v>
      </c>
      <c r="T14" s="190">
        <v>22.778939999999999</v>
      </c>
      <c r="U14" s="190">
        <v>11.792920000000001</v>
      </c>
      <c r="V14" s="190">
        <v>17.610810000000001</v>
      </c>
      <c r="W14" s="190">
        <v>24.307770000000001</v>
      </c>
      <c r="X14" s="190">
        <v>18.407709999999998</v>
      </c>
      <c r="Y14" s="190">
        <v>2.61571</v>
      </c>
      <c r="Z14" s="190">
        <v>-1.4079200000000001</v>
      </c>
      <c r="AA14" s="190">
        <v>-6.0315000000000003</v>
      </c>
      <c r="AB14" s="190">
        <v>15.691600000000001</v>
      </c>
      <c r="AC14" s="190">
        <v>6.0872700000000002</v>
      </c>
      <c r="AD14" s="190">
        <v>14.668721902282002</v>
      </c>
      <c r="AE14" s="190">
        <v>-6.0504652876024405</v>
      </c>
      <c r="AF14" s="190">
        <v>3.9440781003643801</v>
      </c>
      <c r="AG14" s="190">
        <v>5.96184380284366</v>
      </c>
      <c r="AH14" s="190">
        <v>-3.3022761146438002</v>
      </c>
      <c r="AI14" s="203"/>
      <c r="AJ14" s="203"/>
      <c r="AK14" s="203"/>
      <c r="AL14" s="203"/>
      <c r="AM14" s="203"/>
      <c r="AN14" s="167"/>
      <c r="AO14" s="167"/>
      <c r="AP14" s="167"/>
      <c r="AQ14" s="167"/>
      <c r="AR14" s="167"/>
      <c r="AS14" s="167"/>
      <c r="AT14" s="167"/>
      <c r="AU14" s="167"/>
      <c r="AV14" s="167"/>
      <c r="AW14" s="167"/>
      <c r="AX14" s="167"/>
      <c r="AY14" s="167"/>
    </row>
    <row r="15" spans="1:51" ht="15" x14ac:dyDescent="0.25">
      <c r="A15" s="189">
        <f>YampaRiverInflow.TotalOutflow!A15</f>
        <v>45292</v>
      </c>
      <c r="B15" s="280"/>
      <c r="C15" s="270">
        <v>17.521999999999998</v>
      </c>
      <c r="D15" s="285">
        <v>6.62</v>
      </c>
      <c r="E15" s="190">
        <v>18.317238</v>
      </c>
      <c r="F15" s="190">
        <v>101.21908400000001</v>
      </c>
      <c r="G15" s="190">
        <v>14.084605999999999</v>
      </c>
      <c r="H15" s="190">
        <v>35.531559999999999</v>
      </c>
      <c r="I15" s="190">
        <v>11.366462</v>
      </c>
      <c r="J15" s="190">
        <v>12.906422000000001</v>
      </c>
      <c r="K15" s="190">
        <v>-12.26146</v>
      </c>
      <c r="L15" s="190">
        <v>9.9685600000000001</v>
      </c>
      <c r="M15" s="190">
        <v>3.9182399999999999</v>
      </c>
      <c r="N15" s="190">
        <v>5.2524799999999994</v>
      </c>
      <c r="O15" s="190">
        <v>0.65434000000000003</v>
      </c>
      <c r="P15" s="190">
        <v>10.38495</v>
      </c>
      <c r="Q15" s="190">
        <v>14.23559</v>
      </c>
      <c r="R15" s="190">
        <v>9.8203300000000002</v>
      </c>
      <c r="S15" s="190">
        <v>24.700430000000001</v>
      </c>
      <c r="T15" s="190">
        <v>22.069479999999999</v>
      </c>
      <c r="U15" s="190">
        <v>12.57952</v>
      </c>
      <c r="V15" s="190">
        <v>19.210369999999998</v>
      </c>
      <c r="W15" s="190">
        <v>24.414390000000001</v>
      </c>
      <c r="X15" s="190">
        <v>14.356399999999999</v>
      </c>
      <c r="Y15" s="190">
        <v>-5.5168900000000001</v>
      </c>
      <c r="Z15" s="190">
        <v>8.7599999999999997E-2</v>
      </c>
      <c r="AA15" s="190">
        <v>10.52117</v>
      </c>
      <c r="AB15" s="190">
        <v>15.80128</v>
      </c>
      <c r="AC15" s="190">
        <v>7.4489752076703502</v>
      </c>
      <c r="AD15" s="190">
        <v>19.8163140489265</v>
      </c>
      <c r="AE15" s="190">
        <v>0.31217231431502396</v>
      </c>
      <c r="AF15" s="190">
        <v>11.158060331372901</v>
      </c>
      <c r="AG15" s="190">
        <v>7.7495685923312703</v>
      </c>
      <c r="AH15" s="190">
        <v>16.305914000000001</v>
      </c>
      <c r="AI15" s="203"/>
      <c r="AJ15" s="203"/>
      <c r="AK15" s="203"/>
      <c r="AL15" s="203"/>
      <c r="AM15" s="203"/>
      <c r="AN15" s="167"/>
      <c r="AO15" s="167"/>
      <c r="AP15" s="167"/>
      <c r="AQ15" s="167"/>
      <c r="AR15" s="167"/>
      <c r="AS15" s="167"/>
      <c r="AT15" s="167"/>
      <c r="AU15" s="167"/>
      <c r="AV15" s="167"/>
      <c r="AW15" s="167"/>
      <c r="AX15" s="167"/>
      <c r="AY15" s="167"/>
    </row>
    <row r="16" spans="1:51" ht="15" x14ac:dyDescent="0.25">
      <c r="A16" s="189">
        <f>YampaRiverInflow.TotalOutflow!A16</f>
        <v>45323</v>
      </c>
      <c r="B16" s="280"/>
      <c r="C16" s="270">
        <v>14.106</v>
      </c>
      <c r="D16" s="285">
        <v>9.4120000000000008</v>
      </c>
      <c r="E16" s="190">
        <v>27.521836</v>
      </c>
      <c r="F16" s="190">
        <v>75.754664000000005</v>
      </c>
      <c r="G16" s="190">
        <v>14.718234000000001</v>
      </c>
      <c r="H16" s="190">
        <v>33.481140000000003</v>
      </c>
      <c r="I16" s="190">
        <v>10.668854</v>
      </c>
      <c r="J16" s="190">
        <v>-2.5262600000000002</v>
      </c>
      <c r="K16" s="190">
        <v>-10.192350000000001</v>
      </c>
      <c r="L16" s="190">
        <v>6.2821099999999994</v>
      </c>
      <c r="M16" s="190">
        <v>3.13246</v>
      </c>
      <c r="N16" s="190">
        <v>4.1601400000000002</v>
      </c>
      <c r="O16" s="190">
        <v>2.8380700000000001</v>
      </c>
      <c r="P16" s="190">
        <v>9.7490100000000002</v>
      </c>
      <c r="Q16" s="190">
        <v>16.001570000000001</v>
      </c>
      <c r="R16" s="190">
        <v>9.5720700000000001</v>
      </c>
      <c r="S16" s="190">
        <v>21.740169999999999</v>
      </c>
      <c r="T16" s="190">
        <v>14.98456</v>
      </c>
      <c r="U16" s="190">
        <v>10.01197</v>
      </c>
      <c r="V16" s="190">
        <v>10.48507</v>
      </c>
      <c r="W16" s="190">
        <v>13.671299999999999</v>
      </c>
      <c r="X16" s="190">
        <v>11.7835</v>
      </c>
      <c r="Y16" s="190">
        <v>1.5763499999999999</v>
      </c>
      <c r="Z16" s="190">
        <v>-4.5615100000000002</v>
      </c>
      <c r="AA16" s="190">
        <v>4.3772399999999996</v>
      </c>
      <c r="AB16" s="190">
        <v>6.30464</v>
      </c>
      <c r="AC16" s="190">
        <v>4.0539722308107295</v>
      </c>
      <c r="AD16" s="190">
        <v>9.3226595036040596</v>
      </c>
      <c r="AE16" s="190">
        <v>19.796036777389201</v>
      </c>
      <c r="AF16" s="190">
        <v>11.065682646744701</v>
      </c>
      <c r="AG16" s="190">
        <v>11.6148235514056</v>
      </c>
      <c r="AH16" s="190">
        <v>19.425978000000001</v>
      </c>
      <c r="AI16" s="203"/>
      <c r="AJ16" s="203"/>
      <c r="AK16" s="203"/>
      <c r="AL16" s="203"/>
      <c r="AM16" s="203"/>
      <c r="AN16" s="167"/>
      <c r="AO16" s="167"/>
      <c r="AP16" s="167"/>
      <c r="AQ16" s="167"/>
      <c r="AR16" s="167"/>
      <c r="AS16" s="167"/>
      <c r="AT16" s="167"/>
      <c r="AU16" s="167"/>
      <c r="AV16" s="167"/>
      <c r="AW16" s="167"/>
      <c r="AX16" s="167"/>
      <c r="AY16" s="167"/>
    </row>
    <row r="17" spans="1:51" ht="15" x14ac:dyDescent="0.25">
      <c r="A17" s="189">
        <f>YampaRiverInflow.TotalOutflow!A17</f>
        <v>45352</v>
      </c>
      <c r="B17" s="280"/>
      <c r="C17" s="270">
        <v>16.276</v>
      </c>
      <c r="D17" s="285">
        <v>13.116</v>
      </c>
      <c r="E17" s="190">
        <v>39.915998000000002</v>
      </c>
      <c r="F17" s="190">
        <v>66.375816</v>
      </c>
      <c r="G17" s="190">
        <v>17.63081</v>
      </c>
      <c r="H17" s="190">
        <v>62.605969999999999</v>
      </c>
      <c r="I17" s="190">
        <v>-10.494788</v>
      </c>
      <c r="J17" s="190">
        <v>-5.3588699999999996</v>
      </c>
      <c r="K17" s="190">
        <v>-15.49112</v>
      </c>
      <c r="L17" s="190">
        <v>36.322969999999998</v>
      </c>
      <c r="M17" s="190">
        <v>9.210090000000001</v>
      </c>
      <c r="N17" s="190">
        <v>5.7764899999999999</v>
      </c>
      <c r="O17" s="190">
        <v>9.2872199999999996</v>
      </c>
      <c r="P17" s="190">
        <v>8.1139899999999994</v>
      </c>
      <c r="Q17" s="190">
        <v>9.8301200000000009</v>
      </c>
      <c r="R17" s="190">
        <v>14.49926</v>
      </c>
      <c r="S17" s="190">
        <v>12.03308</v>
      </c>
      <c r="T17" s="190">
        <v>4.5342399999999996</v>
      </c>
      <c r="U17" s="190">
        <v>19.332849999999997</v>
      </c>
      <c r="V17" s="190">
        <v>6.37479</v>
      </c>
      <c r="W17" s="190">
        <v>9.2942099999999996</v>
      </c>
      <c r="X17" s="190">
        <v>12.6425</v>
      </c>
      <c r="Y17" s="190">
        <v>6.9273500000000006</v>
      </c>
      <c r="Z17" s="190">
        <v>-7.20953</v>
      </c>
      <c r="AA17" s="190">
        <v>6.0791599999999999</v>
      </c>
      <c r="AB17" s="190">
        <v>6.5443199999999999</v>
      </c>
      <c r="AC17" s="190">
        <v>12.9016643799678</v>
      </c>
      <c r="AD17" s="190">
        <v>7.2940712366949301</v>
      </c>
      <c r="AE17" s="190">
        <v>35.068694212232302</v>
      </c>
      <c r="AF17" s="190">
        <v>6.2901128095215002</v>
      </c>
      <c r="AG17" s="190">
        <v>18.741606197686799</v>
      </c>
      <c r="AH17" s="190">
        <v>26.794340000000005</v>
      </c>
      <c r="AI17" s="203"/>
      <c r="AJ17" s="203"/>
      <c r="AK17" s="203"/>
      <c r="AL17" s="203"/>
      <c r="AM17" s="203"/>
      <c r="AN17" s="167"/>
      <c r="AO17" s="167"/>
      <c r="AP17" s="167"/>
      <c r="AQ17" s="167"/>
      <c r="AR17" s="167"/>
      <c r="AS17" s="167"/>
      <c r="AT17" s="167"/>
      <c r="AU17" s="167"/>
      <c r="AV17" s="167"/>
      <c r="AW17" s="167"/>
      <c r="AX17" s="167"/>
      <c r="AY17" s="167"/>
    </row>
    <row r="18" spans="1:51" ht="15" x14ac:dyDescent="0.25">
      <c r="A18" s="189">
        <f>YampaRiverInflow.TotalOutflow!A18</f>
        <v>45383</v>
      </c>
      <c r="B18" s="280"/>
      <c r="C18" s="270">
        <v>10.015000000000001</v>
      </c>
      <c r="D18" s="285">
        <v>16.518000000000001</v>
      </c>
      <c r="E18" s="190">
        <v>29.763325999999999</v>
      </c>
      <c r="F18" s="190">
        <v>41.261670000000002</v>
      </c>
      <c r="G18" s="190">
        <v>7.7661820000000006</v>
      </c>
      <c r="H18" s="190">
        <v>14.708754000000001</v>
      </c>
      <c r="I18" s="190">
        <v>23.635946000000001</v>
      </c>
      <c r="J18" s="190">
        <v>6.8406400000000005</v>
      </c>
      <c r="K18" s="190">
        <v>-2.2138499999999999</v>
      </c>
      <c r="L18" s="190">
        <v>19.547470000000001</v>
      </c>
      <c r="M18" s="190">
        <v>11.52768</v>
      </c>
      <c r="N18" s="190">
        <v>17.343669999999999</v>
      </c>
      <c r="O18" s="190">
        <v>13.49269</v>
      </c>
      <c r="P18" s="190">
        <v>4.6643299999999996</v>
      </c>
      <c r="Q18" s="190">
        <v>2.3306399999999998</v>
      </c>
      <c r="R18" s="190">
        <v>9.179590000000001</v>
      </c>
      <c r="S18" s="190">
        <v>14.534559999999999</v>
      </c>
      <c r="T18" s="190">
        <v>4.0880400000000003</v>
      </c>
      <c r="U18" s="190">
        <v>12.77216</v>
      </c>
      <c r="V18" s="190">
        <v>7.4774700000000003</v>
      </c>
      <c r="W18" s="190">
        <v>12.525</v>
      </c>
      <c r="X18" s="190">
        <v>22.5366</v>
      </c>
      <c r="Y18" s="190">
        <v>5.4246600000000003</v>
      </c>
      <c r="Z18" s="190">
        <v>-1.42597</v>
      </c>
      <c r="AA18" s="190">
        <v>9.8915199999999999</v>
      </c>
      <c r="AB18" s="190">
        <v>9.72743</v>
      </c>
      <c r="AC18" s="190">
        <v>15.713943386447099</v>
      </c>
      <c r="AD18" s="190">
        <v>6.6015394221493597</v>
      </c>
      <c r="AE18" s="190">
        <v>32.830230167934701</v>
      </c>
      <c r="AF18" s="190">
        <v>14.096756611570999</v>
      </c>
      <c r="AG18" s="190">
        <v>21.908179504132999</v>
      </c>
      <c r="AH18" s="190">
        <v>18.399011999999999</v>
      </c>
      <c r="AI18" s="203"/>
      <c r="AJ18" s="203"/>
      <c r="AK18" s="203"/>
      <c r="AL18" s="203"/>
      <c r="AM18" s="203"/>
      <c r="AN18" s="167"/>
      <c r="AO18" s="167"/>
      <c r="AP18" s="167"/>
      <c r="AQ18" s="167"/>
      <c r="AR18" s="167"/>
      <c r="AS18" s="167"/>
      <c r="AT18" s="167"/>
      <c r="AU18" s="167"/>
      <c r="AV18" s="167"/>
      <c r="AW18" s="167"/>
      <c r="AX18" s="167"/>
      <c r="AY18" s="167"/>
    </row>
    <row r="19" spans="1:51" ht="15" x14ac:dyDescent="0.25">
      <c r="A19" s="189">
        <f>YampaRiverInflow.TotalOutflow!A19</f>
        <v>45413</v>
      </c>
      <c r="B19" s="280"/>
      <c r="C19" s="270">
        <v>5.5270000000000001</v>
      </c>
      <c r="D19" s="285">
        <v>21.992999999999999</v>
      </c>
      <c r="E19" s="190">
        <v>17.687328000000001</v>
      </c>
      <c r="F19" s="190">
        <v>30.256135999999998</v>
      </c>
      <c r="G19" s="190">
        <v>9.5716059999999992</v>
      </c>
      <c r="H19" s="190">
        <v>29.325434000000005</v>
      </c>
      <c r="I19" s="190">
        <v>5.5503300000000007</v>
      </c>
      <c r="J19" s="190">
        <v>8.0619300000000003</v>
      </c>
      <c r="K19" s="190">
        <v>-4.66012</v>
      </c>
      <c r="L19" s="190">
        <v>9.683209999999999</v>
      </c>
      <c r="M19" s="190">
        <v>23.337949999999999</v>
      </c>
      <c r="N19" s="190">
        <v>11.09249</v>
      </c>
      <c r="O19" s="190">
        <v>14.89179</v>
      </c>
      <c r="P19" s="190">
        <v>9.6852700000000009</v>
      </c>
      <c r="Q19" s="190">
        <v>5.5847100000000003</v>
      </c>
      <c r="R19" s="190">
        <v>4.1686000000000005</v>
      </c>
      <c r="S19" s="190">
        <v>14.016170000000001</v>
      </c>
      <c r="T19" s="190">
        <v>5.02379</v>
      </c>
      <c r="U19" s="190">
        <v>16.882990000000003</v>
      </c>
      <c r="V19" s="190">
        <v>3.9549799999999999</v>
      </c>
      <c r="W19" s="190">
        <v>10.53945</v>
      </c>
      <c r="X19" s="190">
        <v>19.5229</v>
      </c>
      <c r="Y19" s="190">
        <v>4.9721899999999994</v>
      </c>
      <c r="Z19" s="190">
        <v>1.2309300000000001</v>
      </c>
      <c r="AA19" s="190">
        <v>4.9847600000000005</v>
      </c>
      <c r="AB19" s="190">
        <v>9.3964200000000009</v>
      </c>
      <c r="AC19" s="190">
        <v>9.2539210713396098</v>
      </c>
      <c r="AD19" s="190">
        <v>5.5819525592733701</v>
      </c>
      <c r="AE19" s="190">
        <v>25.107575702810699</v>
      </c>
      <c r="AF19" s="190">
        <v>32.171070661818902</v>
      </c>
      <c r="AG19" s="190">
        <v>22.140587519075002</v>
      </c>
      <c r="AH19" s="190">
        <v>9.3170699999999993</v>
      </c>
      <c r="AI19" s="203"/>
      <c r="AJ19" s="203"/>
      <c r="AK19" s="203"/>
      <c r="AL19" s="203"/>
      <c r="AM19" s="203"/>
      <c r="AN19" s="167"/>
      <c r="AO19" s="167"/>
      <c r="AP19" s="167"/>
      <c r="AQ19" s="167"/>
      <c r="AR19" s="167"/>
      <c r="AS19" s="167"/>
      <c r="AT19" s="167"/>
      <c r="AU19" s="167"/>
      <c r="AV19" s="167"/>
      <c r="AW19" s="167"/>
      <c r="AX19" s="167"/>
      <c r="AY19" s="167"/>
    </row>
    <row r="20" spans="1:51" ht="15" x14ac:dyDescent="0.25">
      <c r="A20" s="189">
        <f>YampaRiverInflow.TotalOutflow!A20</f>
        <v>45444</v>
      </c>
      <c r="B20" s="280"/>
      <c r="C20" s="270">
        <v>4.7450000000000001</v>
      </c>
      <c r="D20" s="285">
        <v>20.56</v>
      </c>
      <c r="E20" s="190">
        <v>1.2684000000000002</v>
      </c>
      <c r="F20" s="190">
        <v>4.9412060000000002</v>
      </c>
      <c r="G20" s="190">
        <v>-1.180104</v>
      </c>
      <c r="H20" s="190">
        <v>16.706314000000003</v>
      </c>
      <c r="I20" s="190">
        <v>1.3633040000000001</v>
      </c>
      <c r="J20" s="190">
        <v>-0.79383999999999999</v>
      </c>
      <c r="K20" s="190">
        <v>-23.251810000000003</v>
      </c>
      <c r="L20" s="190">
        <v>12.69872</v>
      </c>
      <c r="M20" s="190">
        <v>19.039000000000001</v>
      </c>
      <c r="N20" s="190">
        <v>6.8687700000000005</v>
      </c>
      <c r="O20" s="190">
        <v>14.246139999999999</v>
      </c>
      <c r="P20" s="190">
        <v>18.845080000000003</v>
      </c>
      <c r="Q20" s="190">
        <v>7.4909099999999995</v>
      </c>
      <c r="R20" s="190">
        <v>13.8124</v>
      </c>
      <c r="S20" s="190">
        <v>24.775919999999999</v>
      </c>
      <c r="T20" s="190">
        <v>9.7531100000000013</v>
      </c>
      <c r="U20" s="190">
        <v>18.740459999999999</v>
      </c>
      <c r="V20" s="190">
        <v>5.9942099999999998</v>
      </c>
      <c r="W20" s="190">
        <v>10.93661</v>
      </c>
      <c r="X20" s="190">
        <v>14.07673</v>
      </c>
      <c r="Y20" s="190">
        <v>3.54962</v>
      </c>
      <c r="Z20" s="190">
        <v>6.4226899999999993</v>
      </c>
      <c r="AA20" s="190">
        <v>10.59356</v>
      </c>
      <c r="AB20" s="190">
        <v>1.32226</v>
      </c>
      <c r="AC20" s="190">
        <v>6.9610190102487604</v>
      </c>
      <c r="AD20" s="190">
        <v>13.6235045447941</v>
      </c>
      <c r="AE20" s="190">
        <v>21.1430438016537</v>
      </c>
      <c r="AF20" s="190">
        <v>42.150180575868696</v>
      </c>
      <c r="AG20" s="190">
        <v>13.4754590082651</v>
      </c>
      <c r="AH20" s="190">
        <v>19.542680000000001</v>
      </c>
      <c r="AI20" s="203"/>
      <c r="AJ20" s="203"/>
      <c r="AK20" s="203"/>
      <c r="AL20" s="203"/>
      <c r="AM20" s="203"/>
      <c r="AN20" s="167"/>
      <c r="AO20" s="167"/>
      <c r="AP20" s="167"/>
      <c r="AQ20" s="167"/>
      <c r="AR20" s="167"/>
      <c r="AS20" s="167"/>
      <c r="AT20" s="167"/>
      <c r="AU20" s="167"/>
      <c r="AV20" s="167"/>
      <c r="AW20" s="167"/>
      <c r="AX20" s="167"/>
      <c r="AY20" s="167"/>
    </row>
    <row r="21" spans="1:51" ht="15" x14ac:dyDescent="0.25">
      <c r="A21" s="189">
        <f>YampaRiverInflow.TotalOutflow!A21</f>
        <v>45474</v>
      </c>
      <c r="B21" s="280"/>
      <c r="C21" s="270">
        <v>5.4160000000000004</v>
      </c>
      <c r="D21" s="285">
        <v>20.181999999999999</v>
      </c>
      <c r="E21" s="190">
        <v>15.702810000000001</v>
      </c>
      <c r="F21" s="190">
        <v>2.0310160000000002</v>
      </c>
      <c r="G21" s="190">
        <v>8.0089059999999996</v>
      </c>
      <c r="H21" s="190">
        <v>20.697440000000004</v>
      </c>
      <c r="I21" s="190">
        <v>17.755964000000002</v>
      </c>
      <c r="J21" s="190">
        <v>11.63293</v>
      </c>
      <c r="K21" s="190">
        <v>-12.476629999999998</v>
      </c>
      <c r="L21" s="190">
        <v>23.625509999999998</v>
      </c>
      <c r="M21" s="190">
        <v>20.54889</v>
      </c>
      <c r="N21" s="190">
        <v>8.319090000000001</v>
      </c>
      <c r="O21" s="190">
        <v>20.105460000000001</v>
      </c>
      <c r="P21" s="190">
        <v>19.50067</v>
      </c>
      <c r="Q21" s="190">
        <v>8.3446700000000007</v>
      </c>
      <c r="R21" s="190">
        <v>18.455950000000001</v>
      </c>
      <c r="S21" s="190">
        <v>31.79073</v>
      </c>
      <c r="T21" s="190">
        <v>14.55987</v>
      </c>
      <c r="U21" s="190">
        <v>21.886839999999999</v>
      </c>
      <c r="V21" s="190">
        <v>25.583909999999999</v>
      </c>
      <c r="W21" s="190">
        <v>21.074020000000001</v>
      </c>
      <c r="X21" s="190">
        <v>18.544400000000003</v>
      </c>
      <c r="Y21" s="190">
        <v>6.5901300000000003</v>
      </c>
      <c r="Z21" s="190">
        <v>14.91146</v>
      </c>
      <c r="AA21" s="190">
        <v>14.38373</v>
      </c>
      <c r="AB21" s="190">
        <v>27.614090000000001</v>
      </c>
      <c r="AC21" s="190">
        <v>12.5574148766291</v>
      </c>
      <c r="AD21" s="190">
        <v>24.781192150480202</v>
      </c>
      <c r="AE21" s="190">
        <v>16.943357023537999</v>
      </c>
      <c r="AF21" s="190">
        <v>39.1588780983151</v>
      </c>
      <c r="AG21" s="190">
        <v>23.713968098447001</v>
      </c>
      <c r="AH21" s="190">
        <v>3.5028120000000005</v>
      </c>
      <c r="AI21" s="203"/>
      <c r="AJ21" s="203"/>
      <c r="AK21" s="203"/>
      <c r="AL21" s="203"/>
      <c r="AM21" s="203"/>
      <c r="AN21" s="167"/>
      <c r="AO21" s="167"/>
      <c r="AP21" s="167"/>
      <c r="AQ21" s="167"/>
      <c r="AR21" s="167"/>
      <c r="AS21" s="167"/>
      <c r="AT21" s="167"/>
      <c r="AU21" s="167"/>
      <c r="AV21" s="167"/>
      <c r="AW21" s="167"/>
      <c r="AX21" s="167"/>
      <c r="AY21" s="167"/>
    </row>
    <row r="22" spans="1:51" ht="15" x14ac:dyDescent="0.25">
      <c r="A22" s="189">
        <f>YampaRiverInflow.TotalOutflow!A22</f>
        <v>45505</v>
      </c>
      <c r="B22" s="280"/>
      <c r="C22" s="270">
        <v>13.926</v>
      </c>
      <c r="D22" s="285">
        <v>17.675000000000001</v>
      </c>
      <c r="E22" s="190">
        <v>28.766426000000003</v>
      </c>
      <c r="F22" s="190">
        <v>19.739957999999998</v>
      </c>
      <c r="G22" s="190">
        <v>11.451958000000001</v>
      </c>
      <c r="H22" s="190">
        <v>20.660824000000002</v>
      </c>
      <c r="I22" s="190">
        <v>13.796706</v>
      </c>
      <c r="J22" s="190">
        <v>9.7706299999999988</v>
      </c>
      <c r="K22" s="190">
        <v>7.4435000000000002</v>
      </c>
      <c r="L22" s="190">
        <v>20.504860000000001</v>
      </c>
      <c r="M22" s="190">
        <v>22.135639999999999</v>
      </c>
      <c r="N22" s="190">
        <v>5.2130799999999997</v>
      </c>
      <c r="O22" s="190">
        <v>14.802440000000001</v>
      </c>
      <c r="P22" s="190">
        <v>21.94164</v>
      </c>
      <c r="Q22" s="190">
        <v>8.4181799999999996</v>
      </c>
      <c r="R22" s="190">
        <v>21.659500000000001</v>
      </c>
      <c r="S22" s="190">
        <v>35.8294</v>
      </c>
      <c r="T22" s="190">
        <v>14.210139999999999</v>
      </c>
      <c r="U22" s="190">
        <v>24.195160000000001</v>
      </c>
      <c r="V22" s="190">
        <v>26.496269999999999</v>
      </c>
      <c r="W22" s="190">
        <v>24.024999999999999</v>
      </c>
      <c r="X22" s="190">
        <v>22.344560000000001</v>
      </c>
      <c r="Y22" s="190">
        <v>9.8739599999999985</v>
      </c>
      <c r="Z22" s="190">
        <v>13.84548</v>
      </c>
      <c r="AA22" s="190">
        <v>16.93469</v>
      </c>
      <c r="AB22" s="190">
        <v>14.48996</v>
      </c>
      <c r="AC22" s="190">
        <v>14.623601239406</v>
      </c>
      <c r="AD22" s="190">
        <v>29.351938843042298</v>
      </c>
      <c r="AE22" s="190">
        <v>10.6373367791084</v>
      </c>
      <c r="AF22" s="190">
        <v>32.4739838860175</v>
      </c>
      <c r="AG22" s="190">
        <v>32.289258266844001</v>
      </c>
      <c r="AH22" s="190">
        <v>21.988620000000001</v>
      </c>
      <c r="AI22" s="203"/>
      <c r="AJ22" s="203"/>
      <c r="AK22" s="203"/>
      <c r="AL22" s="203"/>
      <c r="AM22" s="203"/>
      <c r="AN22" s="167"/>
      <c r="AO22" s="167"/>
      <c r="AP22" s="167"/>
      <c r="AQ22" s="167"/>
      <c r="AR22" s="167"/>
      <c r="AS22" s="167"/>
      <c r="AT22" s="167"/>
      <c r="AU22" s="167"/>
      <c r="AV22" s="167"/>
      <c r="AW22" s="167"/>
      <c r="AX22" s="167"/>
      <c r="AY22" s="167"/>
    </row>
    <row r="23" spans="1:51" ht="15" x14ac:dyDescent="0.25">
      <c r="A23" s="189">
        <f>YampaRiverInflow.TotalOutflow!A23</f>
        <v>45536</v>
      </c>
      <c r="B23" s="280"/>
      <c r="C23" s="270">
        <v>13.569000000000001</v>
      </c>
      <c r="D23" s="285">
        <v>14.701000000000001</v>
      </c>
      <c r="E23" s="190">
        <v>26.366382000000002</v>
      </c>
      <c r="F23" s="190">
        <v>15.737406</v>
      </c>
      <c r="G23" s="190">
        <v>14.914582000000003</v>
      </c>
      <c r="H23" s="190">
        <v>14.839589999999999</v>
      </c>
      <c r="I23" s="190">
        <v>10.647540000000001</v>
      </c>
      <c r="J23" s="190">
        <v>-6.0112700000000006</v>
      </c>
      <c r="K23" s="190">
        <v>19.914009999999998</v>
      </c>
      <c r="L23" s="190">
        <v>13.555149999999999</v>
      </c>
      <c r="M23" s="190">
        <v>15.397549999999999</v>
      </c>
      <c r="N23" s="190">
        <v>7.1036899999999994</v>
      </c>
      <c r="O23" s="190">
        <v>8.6973899999999986</v>
      </c>
      <c r="P23" s="190">
        <v>11.841569999999999</v>
      </c>
      <c r="Q23" s="190">
        <v>3.6388400000000001</v>
      </c>
      <c r="R23" s="190">
        <v>18.084299999999999</v>
      </c>
      <c r="S23" s="190">
        <v>24.926950000000001</v>
      </c>
      <c r="T23" s="190">
        <v>13.032249999999999</v>
      </c>
      <c r="U23" s="190">
        <v>14.707469999999999</v>
      </c>
      <c r="V23" s="190">
        <v>15.101129999999999</v>
      </c>
      <c r="W23" s="190">
        <v>9.3519199999999998</v>
      </c>
      <c r="X23" s="190">
        <v>35.037589999999994</v>
      </c>
      <c r="Y23" s="190">
        <v>-2.8639899999999998</v>
      </c>
      <c r="Z23" s="190">
        <v>6.7481800000000005</v>
      </c>
      <c r="AA23" s="190">
        <v>15.02529</v>
      </c>
      <c r="AB23" s="190">
        <v>11.451879999999999</v>
      </c>
      <c r="AC23" s="190">
        <v>13.1848636376867</v>
      </c>
      <c r="AD23" s="190">
        <v>8.3238249586783297</v>
      </c>
      <c r="AE23" s="190">
        <v>19.8346958697528</v>
      </c>
      <c r="AF23" s="190">
        <v>16.409711323636998</v>
      </c>
      <c r="AG23" s="190">
        <v>25.7866844641329</v>
      </c>
      <c r="AH23" s="190">
        <v>21.500264000000001</v>
      </c>
      <c r="AI23" s="203"/>
      <c r="AJ23" s="203"/>
      <c r="AK23" s="203"/>
      <c r="AL23" s="203"/>
      <c r="AM23" s="203"/>
      <c r="AN23" s="167"/>
      <c r="AO23" s="167"/>
      <c r="AP23" s="167"/>
      <c r="AQ23" s="167"/>
      <c r="AR23" s="167"/>
      <c r="AS23" s="167"/>
      <c r="AT23" s="167"/>
      <c r="AU23" s="167"/>
      <c r="AV23" s="167"/>
      <c r="AW23" s="167"/>
      <c r="AX23" s="167"/>
      <c r="AY23" s="167"/>
    </row>
    <row r="24" spans="1:51" ht="15" x14ac:dyDescent="0.25">
      <c r="A24" s="189">
        <f>YampaRiverInflow.TotalOutflow!A24</f>
        <v>45566</v>
      </c>
      <c r="B24" s="280"/>
      <c r="C24" s="270">
        <v>12.66</v>
      </c>
      <c r="D24" s="285">
        <v>12.657999999999999</v>
      </c>
      <c r="E24" s="190">
        <v>17.934583999999997</v>
      </c>
      <c r="F24" s="190">
        <v>11.836898000000001</v>
      </c>
      <c r="G24" s="190">
        <v>11.503132000000001</v>
      </c>
      <c r="H24" s="190">
        <v>12.135444000000001</v>
      </c>
      <c r="I24" s="190">
        <v>6.3876860000000004</v>
      </c>
      <c r="J24" s="190">
        <v>-7.82599</v>
      </c>
      <c r="K24" s="190">
        <v>24.362849999999998</v>
      </c>
      <c r="L24" s="190">
        <v>10.95425</v>
      </c>
      <c r="M24" s="190">
        <v>11.723360000000001</v>
      </c>
      <c r="N24" s="190">
        <v>4.6145899999999997</v>
      </c>
      <c r="O24" s="190">
        <v>6.6953500000000004</v>
      </c>
      <c r="P24" s="190">
        <v>9.5123700000000007</v>
      </c>
      <c r="Q24" s="190">
        <v>-0.49925999999999998</v>
      </c>
      <c r="R24" s="190">
        <v>18.132660000000001</v>
      </c>
      <c r="S24" s="190">
        <v>19.22006</v>
      </c>
      <c r="T24" s="190">
        <v>10.97871</v>
      </c>
      <c r="U24" s="190">
        <v>13.21185</v>
      </c>
      <c r="V24" s="190">
        <v>14.04824</v>
      </c>
      <c r="W24" s="190">
        <v>6.9533999999999994</v>
      </c>
      <c r="X24" s="190">
        <v>23.35398</v>
      </c>
      <c r="Y24" s="190">
        <v>-2.8656299999999999</v>
      </c>
      <c r="Z24" s="190">
        <v>2.3012199999999998</v>
      </c>
      <c r="AA24" s="190">
        <v>14.73507</v>
      </c>
      <c r="AB24" s="190">
        <v>8.505370000000001</v>
      </c>
      <c r="AC24" s="190">
        <v>9.0830627261494108</v>
      </c>
      <c r="AD24" s="190">
        <v>-6.2740460311398598</v>
      </c>
      <c r="AE24" s="190">
        <v>25.002335616926402</v>
      </c>
      <c r="AF24" s="190">
        <v>7.7553593381164196</v>
      </c>
      <c r="AG24" s="190">
        <v>26.857120247405899</v>
      </c>
      <c r="AH24" s="190">
        <v>8.6108960000000003</v>
      </c>
      <c r="AI24" s="203"/>
      <c r="AJ24" s="203"/>
      <c r="AK24" s="203"/>
      <c r="AL24" s="203"/>
      <c r="AM24" s="203"/>
      <c r="AN24" s="167"/>
      <c r="AO24" s="167"/>
      <c r="AP24" s="167"/>
      <c r="AQ24" s="167"/>
      <c r="AR24" s="167"/>
      <c r="AS24" s="167"/>
      <c r="AT24" s="167"/>
      <c r="AU24" s="167"/>
      <c r="AV24" s="167"/>
      <c r="AW24" s="167"/>
      <c r="AX24" s="167"/>
      <c r="AY24" s="167"/>
    </row>
    <row r="25" spans="1:51" ht="15" x14ac:dyDescent="0.25">
      <c r="A25" s="189">
        <f>YampaRiverInflow.TotalOutflow!A25</f>
        <v>45597</v>
      </c>
      <c r="B25" s="280"/>
      <c r="C25" s="270">
        <v>1.2</v>
      </c>
      <c r="D25" s="285">
        <v>1.202</v>
      </c>
      <c r="E25" s="190">
        <v>10.960080000000001</v>
      </c>
      <c r="F25" s="190">
        <v>12.147136</v>
      </c>
      <c r="G25" s="190">
        <v>3.6625680000000003</v>
      </c>
      <c r="H25" s="190">
        <v>15.820898000000001</v>
      </c>
      <c r="I25" s="190">
        <v>14.533392000000001</v>
      </c>
      <c r="J25" s="190">
        <v>-12.37326</v>
      </c>
      <c r="K25" s="190">
        <v>14.93168</v>
      </c>
      <c r="L25" s="190">
        <v>-5.1652700000000005</v>
      </c>
      <c r="M25" s="190">
        <v>10.395850000000001</v>
      </c>
      <c r="N25" s="190">
        <v>4.0648400000000002</v>
      </c>
      <c r="O25" s="190">
        <v>3.5380700000000003</v>
      </c>
      <c r="P25" s="190">
        <v>7.5272700000000006</v>
      </c>
      <c r="Q25" s="190">
        <v>13.11669</v>
      </c>
      <c r="R25" s="190">
        <v>15.47784</v>
      </c>
      <c r="S25" s="190">
        <v>21.893450000000001</v>
      </c>
      <c r="T25" s="190">
        <v>12.1463</v>
      </c>
      <c r="U25" s="190">
        <v>8.651209999999999</v>
      </c>
      <c r="V25" s="190">
        <v>9.7618099999999988</v>
      </c>
      <c r="W25" s="190">
        <v>16.488720000000001</v>
      </c>
      <c r="X25" s="190">
        <v>4.6226700000000003</v>
      </c>
      <c r="Y25" s="190">
        <v>5.9689499999999995</v>
      </c>
      <c r="Z25" s="190">
        <v>-1.0023</v>
      </c>
      <c r="AA25" s="190">
        <v>2.8529</v>
      </c>
      <c r="AB25" s="190">
        <v>5.8924399999999997</v>
      </c>
      <c r="AC25" s="190">
        <v>3.9897065276040999</v>
      </c>
      <c r="AD25" s="190">
        <v>-11.4351155371894</v>
      </c>
      <c r="AE25" s="190">
        <v>6.3263246300834401</v>
      </c>
      <c r="AF25" s="190">
        <v>3.8446132224799099</v>
      </c>
      <c r="AG25" s="190">
        <v>10.148976943471901</v>
      </c>
      <c r="AH25" s="190">
        <v>8.991363999999999</v>
      </c>
      <c r="AI25" s="203"/>
      <c r="AJ25" s="203"/>
      <c r="AK25" s="203"/>
      <c r="AL25" s="203"/>
      <c r="AM25" s="203"/>
      <c r="AN25" s="167"/>
      <c r="AO25" s="167"/>
      <c r="AP25" s="167"/>
      <c r="AQ25" s="167"/>
      <c r="AR25" s="167"/>
      <c r="AS25" s="167"/>
      <c r="AT25" s="167"/>
      <c r="AU25" s="167"/>
      <c r="AV25" s="167"/>
      <c r="AW25" s="167"/>
      <c r="AX25" s="167"/>
      <c r="AY25" s="167"/>
    </row>
    <row r="26" spans="1:51" ht="15" x14ac:dyDescent="0.25">
      <c r="A26" s="189">
        <f>YampaRiverInflow.TotalOutflow!A26</f>
        <v>45627</v>
      </c>
      <c r="B26" s="280"/>
      <c r="C26" s="270">
        <v>2.335</v>
      </c>
      <c r="D26" s="285">
        <v>2.335</v>
      </c>
      <c r="E26" s="190">
        <v>23.606604000000004</v>
      </c>
      <c r="F26" s="190">
        <v>11.927992</v>
      </c>
      <c r="G26" s="190">
        <v>18.697578</v>
      </c>
      <c r="H26" s="190">
        <v>16.272072000000001</v>
      </c>
      <c r="I26" s="190">
        <v>6.2282960000000003</v>
      </c>
      <c r="J26" s="190">
        <v>-16.238409999999998</v>
      </c>
      <c r="K26" s="190">
        <v>12.00187</v>
      </c>
      <c r="L26" s="190">
        <v>6.5915499999999998</v>
      </c>
      <c r="M26" s="190">
        <v>12.228569999999999</v>
      </c>
      <c r="N26" s="190">
        <v>1.01868</v>
      </c>
      <c r="O26" s="190">
        <v>6.6875100000000005</v>
      </c>
      <c r="P26" s="190">
        <v>11.483219999999999</v>
      </c>
      <c r="Q26" s="190">
        <v>-2.7016499999999999</v>
      </c>
      <c r="R26" s="190">
        <v>25.948370000000001</v>
      </c>
      <c r="S26" s="190">
        <v>22.778939999999999</v>
      </c>
      <c r="T26" s="190">
        <v>11.792920000000001</v>
      </c>
      <c r="U26" s="190">
        <v>17.610810000000001</v>
      </c>
      <c r="V26" s="190">
        <v>24.307770000000001</v>
      </c>
      <c r="W26" s="190">
        <v>18.407709999999998</v>
      </c>
      <c r="X26" s="190">
        <v>2.61571</v>
      </c>
      <c r="Y26" s="190">
        <v>-1.4079200000000001</v>
      </c>
      <c r="Z26" s="190">
        <v>-6.0315000000000003</v>
      </c>
      <c r="AA26" s="190">
        <v>15.691600000000001</v>
      </c>
      <c r="AB26" s="190">
        <v>6.0872700000000002</v>
      </c>
      <c r="AC26" s="190">
        <v>14.668721902282002</v>
      </c>
      <c r="AD26" s="190">
        <v>-6.0504652876024405</v>
      </c>
      <c r="AE26" s="190">
        <v>3.9440781003643801</v>
      </c>
      <c r="AF26" s="190">
        <v>5.96184380284366</v>
      </c>
      <c r="AG26" s="190">
        <v>-3.3022761146438002</v>
      </c>
      <c r="AH26" s="190">
        <v>16.566911999999999</v>
      </c>
      <c r="AI26" s="203"/>
      <c r="AJ26" s="203"/>
      <c r="AK26" s="203"/>
      <c r="AL26" s="203"/>
      <c r="AM26" s="203"/>
      <c r="AN26" s="167"/>
      <c r="AO26" s="167"/>
      <c r="AP26" s="167"/>
      <c r="AQ26" s="167"/>
      <c r="AR26" s="167"/>
      <c r="AS26" s="167"/>
      <c r="AT26" s="167"/>
      <c r="AU26" s="167"/>
      <c r="AV26" s="167"/>
      <c r="AW26" s="167"/>
      <c r="AX26" s="167"/>
      <c r="AY26" s="167"/>
    </row>
    <row r="27" spans="1:51" ht="15" x14ac:dyDescent="0.25">
      <c r="A27" s="189">
        <f>YampaRiverInflow.TotalOutflow!A27</f>
        <v>45658</v>
      </c>
      <c r="B27" s="280"/>
      <c r="C27" s="270">
        <v>17.521999999999998</v>
      </c>
      <c r="D27" s="285">
        <v>6.62</v>
      </c>
      <c r="E27" s="190">
        <v>101.21908400000001</v>
      </c>
      <c r="F27" s="190">
        <v>14.084605999999999</v>
      </c>
      <c r="G27" s="190">
        <v>35.531559999999999</v>
      </c>
      <c r="H27" s="190">
        <v>11.366462</v>
      </c>
      <c r="I27" s="190">
        <v>12.906422000000001</v>
      </c>
      <c r="J27" s="190">
        <v>-12.26146</v>
      </c>
      <c r="K27" s="190">
        <v>9.9685600000000001</v>
      </c>
      <c r="L27" s="190">
        <v>3.9182399999999999</v>
      </c>
      <c r="M27" s="190">
        <v>5.2524799999999994</v>
      </c>
      <c r="N27" s="190">
        <v>0.65434000000000003</v>
      </c>
      <c r="O27" s="190">
        <v>10.38495</v>
      </c>
      <c r="P27" s="190">
        <v>14.23559</v>
      </c>
      <c r="Q27" s="190">
        <v>9.8203300000000002</v>
      </c>
      <c r="R27" s="190">
        <v>24.700430000000001</v>
      </c>
      <c r="S27" s="190">
        <v>22.069479999999999</v>
      </c>
      <c r="T27" s="190">
        <v>12.57952</v>
      </c>
      <c r="U27" s="190">
        <v>19.210369999999998</v>
      </c>
      <c r="V27" s="190">
        <v>24.414390000000001</v>
      </c>
      <c r="W27" s="190">
        <v>14.356399999999999</v>
      </c>
      <c r="X27" s="190">
        <v>-5.5168900000000001</v>
      </c>
      <c r="Y27" s="190">
        <v>8.7599999999999997E-2</v>
      </c>
      <c r="Z27" s="190">
        <v>10.52117</v>
      </c>
      <c r="AA27" s="190">
        <v>15.80128</v>
      </c>
      <c r="AB27" s="190">
        <v>7.4489752076703502</v>
      </c>
      <c r="AC27" s="190">
        <v>19.8163140489265</v>
      </c>
      <c r="AD27" s="190">
        <v>0.31217231431502396</v>
      </c>
      <c r="AE27" s="190">
        <v>11.158060331372901</v>
      </c>
      <c r="AF27" s="190">
        <v>7.7495685923312703</v>
      </c>
      <c r="AG27" s="190">
        <v>16.305914000000001</v>
      </c>
      <c r="AH27" s="190">
        <v>18.317238</v>
      </c>
      <c r="AI27" s="203"/>
      <c r="AJ27" s="203"/>
      <c r="AK27" s="203"/>
      <c r="AL27" s="203"/>
      <c r="AM27" s="203"/>
      <c r="AN27" s="167"/>
      <c r="AO27" s="167"/>
      <c r="AP27" s="167"/>
      <c r="AQ27" s="167"/>
      <c r="AR27" s="167"/>
      <c r="AS27" s="167"/>
      <c r="AT27" s="167"/>
      <c r="AU27" s="167"/>
      <c r="AV27" s="167"/>
      <c r="AW27" s="167"/>
      <c r="AX27" s="167"/>
      <c r="AY27" s="167"/>
    </row>
    <row r="28" spans="1:51" ht="15" x14ac:dyDescent="0.25">
      <c r="A28" s="189">
        <f>YampaRiverInflow.TotalOutflow!A28</f>
        <v>45689</v>
      </c>
      <c r="B28" s="280"/>
      <c r="C28" s="270">
        <v>14.106</v>
      </c>
      <c r="D28" s="285">
        <v>9.4120000000000008</v>
      </c>
      <c r="E28" s="190">
        <v>75.754664000000005</v>
      </c>
      <c r="F28" s="190">
        <v>14.718234000000001</v>
      </c>
      <c r="G28" s="190">
        <v>33.481140000000003</v>
      </c>
      <c r="H28" s="190">
        <v>10.668854</v>
      </c>
      <c r="I28" s="190">
        <v>-2.5262600000000002</v>
      </c>
      <c r="J28" s="190">
        <v>-10.192350000000001</v>
      </c>
      <c r="K28" s="190">
        <v>6.2821099999999994</v>
      </c>
      <c r="L28" s="190">
        <v>3.13246</v>
      </c>
      <c r="M28" s="190">
        <v>4.1601400000000002</v>
      </c>
      <c r="N28" s="190">
        <v>2.8380700000000001</v>
      </c>
      <c r="O28" s="190">
        <v>9.7490100000000002</v>
      </c>
      <c r="P28" s="190">
        <v>16.001570000000001</v>
      </c>
      <c r="Q28" s="190">
        <v>9.5720700000000001</v>
      </c>
      <c r="R28" s="190">
        <v>21.740169999999999</v>
      </c>
      <c r="S28" s="190">
        <v>14.98456</v>
      </c>
      <c r="T28" s="190">
        <v>10.01197</v>
      </c>
      <c r="U28" s="190">
        <v>10.48507</v>
      </c>
      <c r="V28" s="190">
        <v>13.671299999999999</v>
      </c>
      <c r="W28" s="190">
        <v>11.7835</v>
      </c>
      <c r="X28" s="190">
        <v>1.5763499999999999</v>
      </c>
      <c r="Y28" s="190">
        <v>-4.5615100000000002</v>
      </c>
      <c r="Z28" s="190">
        <v>4.3772399999999996</v>
      </c>
      <c r="AA28" s="190">
        <v>6.30464</v>
      </c>
      <c r="AB28" s="190">
        <v>4.0539722308107295</v>
      </c>
      <c r="AC28" s="190">
        <v>9.3226595036040596</v>
      </c>
      <c r="AD28" s="190">
        <v>19.796036777389201</v>
      </c>
      <c r="AE28" s="190">
        <v>11.065682646744701</v>
      </c>
      <c r="AF28" s="190">
        <v>11.6148235514056</v>
      </c>
      <c r="AG28" s="190">
        <v>19.425978000000001</v>
      </c>
      <c r="AH28" s="190">
        <v>27.521836</v>
      </c>
      <c r="AI28" s="203"/>
      <c r="AJ28" s="203"/>
      <c r="AK28" s="203"/>
      <c r="AL28" s="203"/>
      <c r="AM28" s="203"/>
      <c r="AN28" s="167"/>
      <c r="AO28" s="167"/>
      <c r="AP28" s="167"/>
      <c r="AQ28" s="167"/>
      <c r="AR28" s="167"/>
      <c r="AS28" s="167"/>
      <c r="AT28" s="167"/>
      <c r="AU28" s="167"/>
      <c r="AV28" s="167"/>
      <c r="AW28" s="167"/>
      <c r="AX28" s="167"/>
      <c r="AY28" s="167"/>
    </row>
    <row r="29" spans="1:51" ht="15" x14ac:dyDescent="0.25">
      <c r="A29" s="189">
        <f>YampaRiverInflow.TotalOutflow!A29</f>
        <v>45717</v>
      </c>
      <c r="B29" s="280"/>
      <c r="C29" s="270">
        <v>16.276</v>
      </c>
      <c r="D29" s="285">
        <v>13.116</v>
      </c>
      <c r="E29" s="190">
        <v>66.375816</v>
      </c>
      <c r="F29" s="190">
        <v>17.63081</v>
      </c>
      <c r="G29" s="190">
        <v>62.605969999999999</v>
      </c>
      <c r="H29" s="190">
        <v>-10.494788</v>
      </c>
      <c r="I29" s="190">
        <v>-5.3588699999999996</v>
      </c>
      <c r="J29" s="190">
        <v>-15.49112</v>
      </c>
      <c r="K29" s="190">
        <v>36.322969999999998</v>
      </c>
      <c r="L29" s="190">
        <v>9.210090000000001</v>
      </c>
      <c r="M29" s="190">
        <v>5.7764899999999999</v>
      </c>
      <c r="N29" s="190">
        <v>9.2872199999999996</v>
      </c>
      <c r="O29" s="190">
        <v>8.1139899999999994</v>
      </c>
      <c r="P29" s="190">
        <v>9.8301200000000009</v>
      </c>
      <c r="Q29" s="190">
        <v>14.49926</v>
      </c>
      <c r="R29" s="190">
        <v>12.03308</v>
      </c>
      <c r="S29" s="190">
        <v>4.5342399999999996</v>
      </c>
      <c r="T29" s="190">
        <v>19.332849999999997</v>
      </c>
      <c r="U29" s="190">
        <v>6.37479</v>
      </c>
      <c r="V29" s="190">
        <v>9.2942099999999996</v>
      </c>
      <c r="W29" s="190">
        <v>12.6425</v>
      </c>
      <c r="X29" s="190">
        <v>6.9273500000000006</v>
      </c>
      <c r="Y29" s="190">
        <v>-7.20953</v>
      </c>
      <c r="Z29" s="190">
        <v>6.0791599999999999</v>
      </c>
      <c r="AA29" s="190">
        <v>6.5443199999999999</v>
      </c>
      <c r="AB29" s="190">
        <v>12.9016643799678</v>
      </c>
      <c r="AC29" s="190">
        <v>7.2940712366949301</v>
      </c>
      <c r="AD29" s="190">
        <v>35.068694212232302</v>
      </c>
      <c r="AE29" s="190">
        <v>6.2901128095215002</v>
      </c>
      <c r="AF29" s="190">
        <v>18.741606197686799</v>
      </c>
      <c r="AG29" s="190">
        <v>26.794340000000005</v>
      </c>
      <c r="AH29" s="190">
        <v>39.915998000000002</v>
      </c>
      <c r="AI29" s="203"/>
      <c r="AJ29" s="203"/>
      <c r="AK29" s="203"/>
      <c r="AL29" s="203"/>
      <c r="AM29" s="203"/>
      <c r="AN29" s="167"/>
      <c r="AO29" s="167"/>
      <c r="AP29" s="167"/>
      <c r="AQ29" s="167"/>
      <c r="AR29" s="167"/>
      <c r="AS29" s="167"/>
      <c r="AT29" s="167"/>
      <c r="AU29" s="167"/>
      <c r="AV29" s="167"/>
      <c r="AW29" s="167"/>
      <c r="AX29" s="167"/>
      <c r="AY29" s="167"/>
    </row>
    <row r="30" spans="1:51" ht="15" x14ac:dyDescent="0.25">
      <c r="A30" s="189">
        <f>YampaRiverInflow.TotalOutflow!A30</f>
        <v>45748</v>
      </c>
      <c r="B30" s="280"/>
      <c r="C30" s="270">
        <v>10.015000000000001</v>
      </c>
      <c r="D30" s="285">
        <v>16.518000000000001</v>
      </c>
      <c r="E30" s="190">
        <v>41.261670000000002</v>
      </c>
      <c r="F30" s="190">
        <v>7.7661820000000006</v>
      </c>
      <c r="G30" s="190">
        <v>14.708754000000001</v>
      </c>
      <c r="H30" s="190">
        <v>23.635946000000001</v>
      </c>
      <c r="I30" s="190">
        <v>6.8406400000000005</v>
      </c>
      <c r="J30" s="190">
        <v>-2.2138499999999999</v>
      </c>
      <c r="K30" s="190">
        <v>19.547470000000001</v>
      </c>
      <c r="L30" s="190">
        <v>11.52768</v>
      </c>
      <c r="M30" s="190">
        <v>17.343669999999999</v>
      </c>
      <c r="N30" s="190">
        <v>13.49269</v>
      </c>
      <c r="O30" s="190">
        <v>4.6643299999999996</v>
      </c>
      <c r="P30" s="190">
        <v>2.3306399999999998</v>
      </c>
      <c r="Q30" s="190">
        <v>9.179590000000001</v>
      </c>
      <c r="R30" s="190">
        <v>14.534559999999999</v>
      </c>
      <c r="S30" s="190">
        <v>4.0880400000000003</v>
      </c>
      <c r="T30" s="190">
        <v>12.77216</v>
      </c>
      <c r="U30" s="190">
        <v>7.4774700000000003</v>
      </c>
      <c r="V30" s="190">
        <v>12.525</v>
      </c>
      <c r="W30" s="190">
        <v>22.5366</v>
      </c>
      <c r="X30" s="190">
        <v>5.4246600000000003</v>
      </c>
      <c r="Y30" s="190">
        <v>-1.42597</v>
      </c>
      <c r="Z30" s="190">
        <v>9.8915199999999999</v>
      </c>
      <c r="AA30" s="190">
        <v>9.72743</v>
      </c>
      <c r="AB30" s="190">
        <v>15.713943386447099</v>
      </c>
      <c r="AC30" s="190">
        <v>6.6015394221493597</v>
      </c>
      <c r="AD30" s="190">
        <v>32.830230167934701</v>
      </c>
      <c r="AE30" s="190">
        <v>14.096756611570999</v>
      </c>
      <c r="AF30" s="190">
        <v>21.908179504132999</v>
      </c>
      <c r="AG30" s="190">
        <v>18.399011999999999</v>
      </c>
      <c r="AH30" s="190">
        <v>29.763325999999999</v>
      </c>
      <c r="AI30" s="203"/>
      <c r="AJ30" s="203"/>
      <c r="AK30" s="203"/>
      <c r="AL30" s="203"/>
      <c r="AM30" s="203"/>
      <c r="AN30" s="167"/>
      <c r="AO30" s="167"/>
      <c r="AP30" s="167"/>
      <c r="AQ30" s="167"/>
      <c r="AR30" s="167"/>
      <c r="AS30" s="167"/>
      <c r="AT30" s="167"/>
      <c r="AU30" s="167"/>
      <c r="AV30" s="167"/>
      <c r="AW30" s="167"/>
      <c r="AX30" s="167"/>
      <c r="AY30" s="167"/>
    </row>
    <row r="31" spans="1:51" ht="15" x14ac:dyDescent="0.25">
      <c r="A31" s="189">
        <f>YampaRiverInflow.TotalOutflow!A31</f>
        <v>45778</v>
      </c>
      <c r="B31" s="280"/>
      <c r="C31" s="270">
        <v>5.5270000000000001</v>
      </c>
      <c r="D31" s="285">
        <v>21.992999999999999</v>
      </c>
      <c r="E31" s="190">
        <v>30.256135999999998</v>
      </c>
      <c r="F31" s="190">
        <v>9.5716059999999992</v>
      </c>
      <c r="G31" s="190">
        <v>29.325434000000005</v>
      </c>
      <c r="H31" s="190">
        <v>5.5503300000000007</v>
      </c>
      <c r="I31" s="190">
        <v>8.0619300000000003</v>
      </c>
      <c r="J31" s="190">
        <v>-4.66012</v>
      </c>
      <c r="K31" s="190">
        <v>9.683209999999999</v>
      </c>
      <c r="L31" s="190">
        <v>23.337949999999999</v>
      </c>
      <c r="M31" s="190">
        <v>11.09249</v>
      </c>
      <c r="N31" s="190">
        <v>14.89179</v>
      </c>
      <c r="O31" s="190">
        <v>9.6852700000000009</v>
      </c>
      <c r="P31" s="190">
        <v>5.5847100000000003</v>
      </c>
      <c r="Q31" s="190">
        <v>4.1686000000000005</v>
      </c>
      <c r="R31" s="190">
        <v>14.016170000000001</v>
      </c>
      <c r="S31" s="190">
        <v>5.02379</v>
      </c>
      <c r="T31" s="190">
        <v>16.882990000000003</v>
      </c>
      <c r="U31" s="190">
        <v>3.9549799999999999</v>
      </c>
      <c r="V31" s="190">
        <v>10.53945</v>
      </c>
      <c r="W31" s="190">
        <v>19.5229</v>
      </c>
      <c r="X31" s="190">
        <v>4.9721899999999994</v>
      </c>
      <c r="Y31" s="190">
        <v>1.2309300000000001</v>
      </c>
      <c r="Z31" s="190">
        <v>4.9847600000000005</v>
      </c>
      <c r="AA31" s="190">
        <v>9.3964200000000009</v>
      </c>
      <c r="AB31" s="190">
        <v>9.2539210713396098</v>
      </c>
      <c r="AC31" s="190">
        <v>5.5819525592733701</v>
      </c>
      <c r="AD31" s="190">
        <v>25.107575702810699</v>
      </c>
      <c r="AE31" s="190">
        <v>32.171070661818902</v>
      </c>
      <c r="AF31" s="190">
        <v>22.140587519075002</v>
      </c>
      <c r="AG31" s="190">
        <v>9.3170699999999993</v>
      </c>
      <c r="AH31" s="190">
        <v>17.687328000000001</v>
      </c>
      <c r="AI31" s="203"/>
      <c r="AJ31" s="203"/>
      <c r="AK31" s="203"/>
      <c r="AL31" s="203"/>
      <c r="AM31" s="203"/>
      <c r="AN31" s="167"/>
      <c r="AO31" s="167"/>
      <c r="AP31" s="167"/>
      <c r="AQ31" s="167"/>
      <c r="AR31" s="167"/>
      <c r="AS31" s="167"/>
      <c r="AT31" s="167"/>
      <c r="AU31" s="167"/>
      <c r="AV31" s="167"/>
      <c r="AW31" s="167"/>
      <c r="AX31" s="167"/>
      <c r="AY31" s="167"/>
    </row>
    <row r="32" spans="1:51" ht="15" x14ac:dyDescent="0.25">
      <c r="A32" s="189">
        <f>YampaRiverInflow.TotalOutflow!A32</f>
        <v>45809</v>
      </c>
      <c r="B32" s="280"/>
      <c r="C32" s="270">
        <v>4.7450000000000001</v>
      </c>
      <c r="D32" s="285">
        <v>20.56</v>
      </c>
      <c r="E32" s="190">
        <v>4.9412060000000002</v>
      </c>
      <c r="F32" s="190">
        <v>-1.180104</v>
      </c>
      <c r="G32" s="190">
        <v>16.706314000000003</v>
      </c>
      <c r="H32" s="190">
        <v>1.3633040000000001</v>
      </c>
      <c r="I32" s="190">
        <v>-0.79383999999999999</v>
      </c>
      <c r="J32" s="190">
        <v>-23.251810000000003</v>
      </c>
      <c r="K32" s="190">
        <v>12.69872</v>
      </c>
      <c r="L32" s="190">
        <v>19.039000000000001</v>
      </c>
      <c r="M32" s="190">
        <v>6.8687700000000005</v>
      </c>
      <c r="N32" s="190">
        <v>14.246139999999999</v>
      </c>
      <c r="O32" s="190">
        <v>18.845080000000003</v>
      </c>
      <c r="P32" s="190">
        <v>7.4909099999999995</v>
      </c>
      <c r="Q32" s="190">
        <v>13.8124</v>
      </c>
      <c r="R32" s="190">
        <v>24.775919999999999</v>
      </c>
      <c r="S32" s="190">
        <v>9.7531100000000013</v>
      </c>
      <c r="T32" s="190">
        <v>18.740459999999999</v>
      </c>
      <c r="U32" s="190">
        <v>5.9942099999999998</v>
      </c>
      <c r="V32" s="190">
        <v>10.93661</v>
      </c>
      <c r="W32" s="190">
        <v>14.07673</v>
      </c>
      <c r="X32" s="190">
        <v>3.54962</v>
      </c>
      <c r="Y32" s="190">
        <v>6.4226899999999993</v>
      </c>
      <c r="Z32" s="190">
        <v>10.59356</v>
      </c>
      <c r="AA32" s="190">
        <v>1.32226</v>
      </c>
      <c r="AB32" s="190">
        <v>6.9610190102487604</v>
      </c>
      <c r="AC32" s="190">
        <v>13.6235045447941</v>
      </c>
      <c r="AD32" s="190">
        <v>21.1430438016537</v>
      </c>
      <c r="AE32" s="190">
        <v>42.150180575868696</v>
      </c>
      <c r="AF32" s="190">
        <v>13.4754590082651</v>
      </c>
      <c r="AG32" s="190">
        <v>19.542680000000001</v>
      </c>
      <c r="AH32" s="190">
        <v>1.2684000000000002</v>
      </c>
      <c r="AI32" s="203"/>
      <c r="AJ32" s="203"/>
      <c r="AK32" s="203"/>
      <c r="AL32" s="203"/>
      <c r="AM32" s="203"/>
      <c r="AN32" s="167"/>
      <c r="AO32" s="167"/>
      <c r="AP32" s="167"/>
      <c r="AQ32" s="167"/>
      <c r="AR32" s="167"/>
      <c r="AS32" s="167"/>
      <c r="AT32" s="167"/>
      <c r="AU32" s="167"/>
      <c r="AV32" s="167"/>
      <c r="AW32" s="167"/>
      <c r="AX32" s="167"/>
      <c r="AY32" s="167"/>
    </row>
    <row r="33" spans="1:51" ht="15" x14ac:dyDescent="0.25">
      <c r="A33" s="189">
        <f>YampaRiverInflow.TotalOutflow!A33</f>
        <v>45839</v>
      </c>
      <c r="B33" s="280"/>
      <c r="C33" s="270">
        <v>5.4160000000000004</v>
      </c>
      <c r="D33" s="285">
        <v>20.181999999999999</v>
      </c>
      <c r="E33" s="190">
        <v>2.0310160000000002</v>
      </c>
      <c r="F33" s="190">
        <v>8.0089059999999996</v>
      </c>
      <c r="G33" s="190">
        <v>20.697440000000004</v>
      </c>
      <c r="H33" s="190">
        <v>17.755964000000002</v>
      </c>
      <c r="I33" s="190">
        <v>11.63293</v>
      </c>
      <c r="J33" s="190">
        <v>-12.476629999999998</v>
      </c>
      <c r="K33" s="190">
        <v>23.625509999999998</v>
      </c>
      <c r="L33" s="190">
        <v>20.54889</v>
      </c>
      <c r="M33" s="190">
        <v>8.319090000000001</v>
      </c>
      <c r="N33" s="190">
        <v>20.105460000000001</v>
      </c>
      <c r="O33" s="190">
        <v>19.50067</v>
      </c>
      <c r="P33" s="190">
        <v>8.3446700000000007</v>
      </c>
      <c r="Q33" s="190">
        <v>18.455950000000001</v>
      </c>
      <c r="R33" s="190">
        <v>31.79073</v>
      </c>
      <c r="S33" s="190">
        <v>14.55987</v>
      </c>
      <c r="T33" s="190">
        <v>21.886839999999999</v>
      </c>
      <c r="U33" s="190">
        <v>25.583909999999999</v>
      </c>
      <c r="V33" s="190">
        <v>21.074020000000001</v>
      </c>
      <c r="W33" s="190">
        <v>18.544400000000003</v>
      </c>
      <c r="X33" s="190">
        <v>6.5901300000000003</v>
      </c>
      <c r="Y33" s="190">
        <v>14.91146</v>
      </c>
      <c r="Z33" s="190">
        <v>14.38373</v>
      </c>
      <c r="AA33" s="190">
        <v>27.614090000000001</v>
      </c>
      <c r="AB33" s="190">
        <v>12.5574148766291</v>
      </c>
      <c r="AC33" s="190">
        <v>24.781192150480202</v>
      </c>
      <c r="AD33" s="190">
        <v>16.943357023537999</v>
      </c>
      <c r="AE33" s="190">
        <v>39.1588780983151</v>
      </c>
      <c r="AF33" s="190">
        <v>23.713968098447001</v>
      </c>
      <c r="AG33" s="190">
        <v>3.5028120000000005</v>
      </c>
      <c r="AH33" s="190">
        <v>15.702810000000001</v>
      </c>
      <c r="AI33" s="203"/>
      <c r="AJ33" s="203"/>
      <c r="AK33" s="203"/>
      <c r="AL33" s="203"/>
      <c r="AM33" s="203"/>
      <c r="AN33" s="167"/>
      <c r="AO33" s="167"/>
      <c r="AP33" s="167"/>
      <c r="AQ33" s="167"/>
      <c r="AR33" s="167"/>
      <c r="AS33" s="167"/>
      <c r="AT33" s="167"/>
      <c r="AU33" s="167"/>
      <c r="AV33" s="167"/>
      <c r="AW33" s="167"/>
      <c r="AX33" s="167"/>
      <c r="AY33" s="167"/>
    </row>
    <row r="34" spans="1:51" ht="15" x14ac:dyDescent="0.25">
      <c r="A34" s="189">
        <f>YampaRiverInflow.TotalOutflow!A34</f>
        <v>45870</v>
      </c>
      <c r="B34" s="280"/>
      <c r="C34" s="270">
        <v>13.926</v>
      </c>
      <c r="D34" s="285">
        <v>17.675000000000001</v>
      </c>
      <c r="E34" s="190">
        <v>19.739957999999998</v>
      </c>
      <c r="F34" s="190">
        <v>11.451958000000001</v>
      </c>
      <c r="G34" s="190">
        <v>20.660824000000002</v>
      </c>
      <c r="H34" s="190">
        <v>13.796706</v>
      </c>
      <c r="I34" s="190">
        <v>9.7706299999999988</v>
      </c>
      <c r="J34" s="190">
        <v>7.4435000000000002</v>
      </c>
      <c r="K34" s="190">
        <v>20.504860000000001</v>
      </c>
      <c r="L34" s="190">
        <v>22.135639999999999</v>
      </c>
      <c r="M34" s="190">
        <v>5.2130799999999997</v>
      </c>
      <c r="N34" s="190">
        <v>14.802440000000001</v>
      </c>
      <c r="O34" s="190">
        <v>21.94164</v>
      </c>
      <c r="P34" s="190">
        <v>8.4181799999999996</v>
      </c>
      <c r="Q34" s="190">
        <v>21.659500000000001</v>
      </c>
      <c r="R34" s="190">
        <v>35.8294</v>
      </c>
      <c r="S34" s="190">
        <v>14.210139999999999</v>
      </c>
      <c r="T34" s="190">
        <v>24.195160000000001</v>
      </c>
      <c r="U34" s="190">
        <v>26.496269999999999</v>
      </c>
      <c r="V34" s="190">
        <v>24.024999999999999</v>
      </c>
      <c r="W34" s="190">
        <v>22.344560000000001</v>
      </c>
      <c r="X34" s="190">
        <v>9.8739599999999985</v>
      </c>
      <c r="Y34" s="190">
        <v>13.84548</v>
      </c>
      <c r="Z34" s="190">
        <v>16.93469</v>
      </c>
      <c r="AA34" s="190">
        <v>14.48996</v>
      </c>
      <c r="AB34" s="190">
        <v>14.623601239406</v>
      </c>
      <c r="AC34" s="190">
        <v>29.351938843042298</v>
      </c>
      <c r="AD34" s="190">
        <v>10.6373367791084</v>
      </c>
      <c r="AE34" s="190">
        <v>32.4739838860175</v>
      </c>
      <c r="AF34" s="190">
        <v>32.289258266844001</v>
      </c>
      <c r="AG34" s="190">
        <v>21.988620000000001</v>
      </c>
      <c r="AH34" s="190">
        <v>28.766426000000003</v>
      </c>
      <c r="AI34" s="203"/>
      <c r="AJ34" s="203"/>
      <c r="AK34" s="203"/>
      <c r="AL34" s="203"/>
      <c r="AM34" s="203"/>
      <c r="AN34" s="167"/>
      <c r="AO34" s="167"/>
      <c r="AP34" s="167"/>
      <c r="AQ34" s="167"/>
      <c r="AR34" s="167"/>
      <c r="AS34" s="167"/>
      <c r="AT34" s="167"/>
      <c r="AU34" s="167"/>
      <c r="AV34" s="167"/>
      <c r="AW34" s="167"/>
      <c r="AX34" s="167"/>
      <c r="AY34" s="167"/>
    </row>
    <row r="35" spans="1:51" ht="15" x14ac:dyDescent="0.25">
      <c r="A35" s="189">
        <f>YampaRiverInflow.TotalOutflow!A35</f>
        <v>45901</v>
      </c>
      <c r="B35" s="280"/>
      <c r="C35" s="270">
        <v>13.569000000000001</v>
      </c>
      <c r="D35" s="285">
        <v>14.701000000000001</v>
      </c>
      <c r="E35" s="190">
        <v>15.737406</v>
      </c>
      <c r="F35" s="190">
        <v>14.914582000000003</v>
      </c>
      <c r="G35" s="190">
        <v>14.839589999999999</v>
      </c>
      <c r="H35" s="190">
        <v>10.647540000000001</v>
      </c>
      <c r="I35" s="190">
        <v>-6.0112700000000006</v>
      </c>
      <c r="J35" s="190">
        <v>19.914009999999998</v>
      </c>
      <c r="K35" s="190">
        <v>13.555149999999999</v>
      </c>
      <c r="L35" s="190">
        <v>15.397549999999999</v>
      </c>
      <c r="M35" s="190">
        <v>7.1036899999999994</v>
      </c>
      <c r="N35" s="190">
        <v>8.6973899999999986</v>
      </c>
      <c r="O35" s="190">
        <v>11.841569999999999</v>
      </c>
      <c r="P35" s="190">
        <v>3.6388400000000001</v>
      </c>
      <c r="Q35" s="190">
        <v>18.084299999999999</v>
      </c>
      <c r="R35" s="190">
        <v>24.926950000000001</v>
      </c>
      <c r="S35" s="190">
        <v>13.032249999999999</v>
      </c>
      <c r="T35" s="190">
        <v>14.707469999999999</v>
      </c>
      <c r="U35" s="190">
        <v>15.101129999999999</v>
      </c>
      <c r="V35" s="190">
        <v>9.3519199999999998</v>
      </c>
      <c r="W35" s="190">
        <v>35.037589999999994</v>
      </c>
      <c r="X35" s="190">
        <v>-2.8639899999999998</v>
      </c>
      <c r="Y35" s="190">
        <v>6.7481800000000005</v>
      </c>
      <c r="Z35" s="190">
        <v>15.02529</v>
      </c>
      <c r="AA35" s="190">
        <v>11.451879999999999</v>
      </c>
      <c r="AB35" s="190">
        <v>13.1848636376867</v>
      </c>
      <c r="AC35" s="190">
        <v>8.3238249586783297</v>
      </c>
      <c r="AD35" s="190">
        <v>19.8346958697528</v>
      </c>
      <c r="AE35" s="190">
        <v>16.409711323636998</v>
      </c>
      <c r="AF35" s="190">
        <v>25.7866844641329</v>
      </c>
      <c r="AG35" s="190">
        <v>21.500264000000001</v>
      </c>
      <c r="AH35" s="190">
        <v>26.366382000000002</v>
      </c>
      <c r="AI35" s="203"/>
      <c r="AJ35" s="203"/>
      <c r="AK35" s="203"/>
      <c r="AL35" s="203"/>
      <c r="AM35" s="203"/>
      <c r="AN35" s="167"/>
      <c r="AO35" s="167"/>
      <c r="AP35" s="167"/>
      <c r="AQ35" s="167"/>
      <c r="AR35" s="167"/>
      <c r="AS35" s="167"/>
      <c r="AT35" s="167"/>
      <c r="AU35" s="167"/>
      <c r="AV35" s="167"/>
      <c r="AW35" s="167"/>
      <c r="AX35" s="167"/>
      <c r="AY35" s="167"/>
    </row>
    <row r="36" spans="1:51" ht="15" x14ac:dyDescent="0.25">
      <c r="A36" s="189">
        <f>YampaRiverInflow.TotalOutflow!A36</f>
        <v>45931</v>
      </c>
      <c r="B36" s="280"/>
      <c r="C36" s="270">
        <v>12.66</v>
      </c>
      <c r="D36" s="285">
        <v>12.657999999999999</v>
      </c>
      <c r="E36" s="190">
        <v>11.836898000000001</v>
      </c>
      <c r="F36" s="190">
        <v>11.503132000000001</v>
      </c>
      <c r="G36" s="190">
        <v>12.135444000000001</v>
      </c>
      <c r="H36" s="190">
        <v>6.3876860000000004</v>
      </c>
      <c r="I36" s="190">
        <v>-7.82599</v>
      </c>
      <c r="J36" s="190">
        <v>24.362849999999998</v>
      </c>
      <c r="K36" s="190">
        <v>10.95425</v>
      </c>
      <c r="L36" s="190">
        <v>11.723360000000001</v>
      </c>
      <c r="M36" s="190">
        <v>4.6145899999999997</v>
      </c>
      <c r="N36" s="190">
        <v>6.6953500000000004</v>
      </c>
      <c r="O36" s="190">
        <v>9.5123700000000007</v>
      </c>
      <c r="P36" s="190">
        <v>-0.49925999999999998</v>
      </c>
      <c r="Q36" s="190">
        <v>18.132660000000001</v>
      </c>
      <c r="R36" s="190">
        <v>19.22006</v>
      </c>
      <c r="S36" s="190">
        <v>10.97871</v>
      </c>
      <c r="T36" s="190">
        <v>13.21185</v>
      </c>
      <c r="U36" s="190">
        <v>14.04824</v>
      </c>
      <c r="V36" s="190">
        <v>6.9533999999999994</v>
      </c>
      <c r="W36" s="190">
        <v>23.35398</v>
      </c>
      <c r="X36" s="190">
        <v>-2.8656299999999999</v>
      </c>
      <c r="Y36" s="190">
        <v>2.3012199999999998</v>
      </c>
      <c r="Z36" s="190">
        <v>14.73507</v>
      </c>
      <c r="AA36" s="190">
        <v>8.505370000000001</v>
      </c>
      <c r="AB36" s="190">
        <v>9.0830627261494108</v>
      </c>
      <c r="AC36" s="190">
        <v>-6.2740460311398598</v>
      </c>
      <c r="AD36" s="190">
        <v>25.002335616926402</v>
      </c>
      <c r="AE36" s="190">
        <v>7.7553593381164196</v>
      </c>
      <c r="AF36" s="190">
        <v>26.857120247405899</v>
      </c>
      <c r="AG36" s="190">
        <v>8.6108960000000003</v>
      </c>
      <c r="AH36" s="190">
        <v>17.934583999999997</v>
      </c>
      <c r="AI36" s="203"/>
      <c r="AJ36" s="203"/>
      <c r="AK36" s="203"/>
      <c r="AL36" s="203"/>
      <c r="AM36" s="203"/>
      <c r="AN36" s="167"/>
      <c r="AO36" s="167"/>
      <c r="AP36" s="167"/>
      <c r="AQ36" s="167"/>
      <c r="AR36" s="167"/>
      <c r="AS36" s="167"/>
      <c r="AT36" s="167"/>
      <c r="AU36" s="167"/>
      <c r="AV36" s="167"/>
      <c r="AW36" s="167"/>
      <c r="AX36" s="167"/>
      <c r="AY36" s="167"/>
    </row>
    <row r="37" spans="1:51" ht="15" x14ac:dyDescent="0.25">
      <c r="A37" s="189">
        <f>YampaRiverInflow.TotalOutflow!A37</f>
        <v>45962</v>
      </c>
      <c r="B37" s="280"/>
      <c r="C37" s="270">
        <v>1.2</v>
      </c>
      <c r="D37" s="285">
        <v>1.202</v>
      </c>
      <c r="E37" s="190">
        <v>12.147136</v>
      </c>
      <c r="F37" s="190">
        <v>3.6625680000000003</v>
      </c>
      <c r="G37" s="190">
        <v>15.820898000000001</v>
      </c>
      <c r="H37" s="190">
        <v>14.533392000000001</v>
      </c>
      <c r="I37" s="190">
        <v>-12.37326</v>
      </c>
      <c r="J37" s="190">
        <v>14.93168</v>
      </c>
      <c r="K37" s="190">
        <v>-5.1652700000000005</v>
      </c>
      <c r="L37" s="190">
        <v>10.395850000000001</v>
      </c>
      <c r="M37" s="190">
        <v>4.0648400000000002</v>
      </c>
      <c r="N37" s="190">
        <v>3.5380700000000003</v>
      </c>
      <c r="O37" s="190">
        <v>7.5272700000000006</v>
      </c>
      <c r="P37" s="190">
        <v>13.11669</v>
      </c>
      <c r="Q37" s="190">
        <v>15.47784</v>
      </c>
      <c r="R37" s="190">
        <v>21.893450000000001</v>
      </c>
      <c r="S37" s="190">
        <v>12.1463</v>
      </c>
      <c r="T37" s="190">
        <v>8.651209999999999</v>
      </c>
      <c r="U37" s="190">
        <v>9.7618099999999988</v>
      </c>
      <c r="V37" s="190">
        <v>16.488720000000001</v>
      </c>
      <c r="W37" s="190">
        <v>4.6226700000000003</v>
      </c>
      <c r="X37" s="190">
        <v>5.9689499999999995</v>
      </c>
      <c r="Y37" s="190">
        <v>-1.0023</v>
      </c>
      <c r="Z37" s="190">
        <v>2.8529</v>
      </c>
      <c r="AA37" s="190">
        <v>5.8924399999999997</v>
      </c>
      <c r="AB37" s="190">
        <v>3.9897065276040999</v>
      </c>
      <c r="AC37" s="190">
        <v>-11.4351155371894</v>
      </c>
      <c r="AD37" s="190">
        <v>6.3263246300834401</v>
      </c>
      <c r="AE37" s="190">
        <v>3.8446132224799099</v>
      </c>
      <c r="AF37" s="190">
        <v>10.148976943471901</v>
      </c>
      <c r="AG37" s="190">
        <v>8.991363999999999</v>
      </c>
      <c r="AH37" s="190">
        <v>10.960080000000001</v>
      </c>
      <c r="AI37" s="203"/>
      <c r="AJ37" s="203"/>
      <c r="AK37" s="203"/>
      <c r="AL37" s="203"/>
      <c r="AM37" s="203"/>
      <c r="AN37" s="167"/>
      <c r="AO37" s="167"/>
      <c r="AP37" s="167"/>
      <c r="AQ37" s="167"/>
      <c r="AR37" s="167"/>
      <c r="AS37" s="167"/>
      <c r="AT37" s="167"/>
      <c r="AU37" s="167"/>
      <c r="AV37" s="167"/>
      <c r="AW37" s="167"/>
      <c r="AX37" s="167"/>
      <c r="AY37" s="167"/>
    </row>
    <row r="38" spans="1:51" ht="15" x14ac:dyDescent="0.25">
      <c r="A38" s="189">
        <f>YampaRiverInflow.TotalOutflow!A38</f>
        <v>45992</v>
      </c>
      <c r="B38" s="280"/>
      <c r="C38" s="270">
        <v>2.335</v>
      </c>
      <c r="D38" s="285">
        <v>2.335</v>
      </c>
      <c r="E38" s="190">
        <v>11.927992</v>
      </c>
      <c r="F38" s="190">
        <v>18.697578</v>
      </c>
      <c r="G38" s="190">
        <v>16.272072000000001</v>
      </c>
      <c r="H38" s="190">
        <v>6.2282960000000003</v>
      </c>
      <c r="I38" s="190">
        <v>-16.238409999999998</v>
      </c>
      <c r="J38" s="190">
        <v>12.00187</v>
      </c>
      <c r="K38" s="190">
        <v>6.5915499999999998</v>
      </c>
      <c r="L38" s="190">
        <v>12.228569999999999</v>
      </c>
      <c r="M38" s="190">
        <v>1.01868</v>
      </c>
      <c r="N38" s="190">
        <v>6.6875100000000005</v>
      </c>
      <c r="O38" s="190">
        <v>11.483219999999999</v>
      </c>
      <c r="P38" s="190">
        <v>-2.7016499999999999</v>
      </c>
      <c r="Q38" s="190">
        <v>25.948370000000001</v>
      </c>
      <c r="R38" s="190">
        <v>22.778939999999999</v>
      </c>
      <c r="S38" s="190">
        <v>11.792920000000001</v>
      </c>
      <c r="T38" s="190">
        <v>17.610810000000001</v>
      </c>
      <c r="U38" s="190">
        <v>24.307770000000001</v>
      </c>
      <c r="V38" s="190">
        <v>18.407709999999998</v>
      </c>
      <c r="W38" s="190">
        <v>2.61571</v>
      </c>
      <c r="X38" s="190">
        <v>-1.4079200000000001</v>
      </c>
      <c r="Y38" s="190">
        <v>-6.0315000000000003</v>
      </c>
      <c r="Z38" s="190">
        <v>15.691600000000001</v>
      </c>
      <c r="AA38" s="190">
        <v>6.0872700000000002</v>
      </c>
      <c r="AB38" s="190">
        <v>14.668721902282002</v>
      </c>
      <c r="AC38" s="190">
        <v>-6.0504652876024405</v>
      </c>
      <c r="AD38" s="190">
        <v>3.9440781003643801</v>
      </c>
      <c r="AE38" s="190">
        <v>5.96184380284366</v>
      </c>
      <c r="AF38" s="190">
        <v>-3.3022761146438002</v>
      </c>
      <c r="AG38" s="190">
        <v>16.566911999999999</v>
      </c>
      <c r="AH38" s="190">
        <v>23.606604000000004</v>
      </c>
      <c r="AI38" s="203"/>
      <c r="AJ38" s="203"/>
      <c r="AK38" s="203"/>
      <c r="AL38" s="203"/>
      <c r="AM38" s="203"/>
      <c r="AN38" s="167"/>
      <c r="AO38" s="167"/>
      <c r="AP38" s="167"/>
      <c r="AQ38" s="167"/>
      <c r="AR38" s="167"/>
      <c r="AS38" s="167"/>
      <c r="AT38" s="167"/>
      <c r="AU38" s="167"/>
      <c r="AV38" s="167"/>
      <c r="AW38" s="167"/>
      <c r="AX38" s="167"/>
      <c r="AY38" s="167"/>
    </row>
    <row r="39" spans="1:51" ht="15" x14ac:dyDescent="0.25">
      <c r="A39" s="189">
        <f>YampaRiverInflow.TotalOutflow!A39</f>
        <v>46023</v>
      </c>
      <c r="B39" s="280"/>
      <c r="C39" s="270">
        <v>17.521999999999998</v>
      </c>
      <c r="D39" s="285">
        <v>6.62</v>
      </c>
      <c r="E39" s="190">
        <v>14.084605999999999</v>
      </c>
      <c r="F39" s="190">
        <v>35.531559999999999</v>
      </c>
      <c r="G39" s="190">
        <v>11.366462</v>
      </c>
      <c r="H39" s="190">
        <v>12.906422000000001</v>
      </c>
      <c r="I39" s="190">
        <v>-12.26146</v>
      </c>
      <c r="J39" s="190">
        <v>9.9685600000000001</v>
      </c>
      <c r="K39" s="190">
        <v>3.9182399999999999</v>
      </c>
      <c r="L39" s="190">
        <v>5.2524799999999994</v>
      </c>
      <c r="M39" s="190">
        <v>0.65434000000000003</v>
      </c>
      <c r="N39" s="190">
        <v>10.38495</v>
      </c>
      <c r="O39" s="190">
        <v>14.23559</v>
      </c>
      <c r="P39" s="190">
        <v>9.8203300000000002</v>
      </c>
      <c r="Q39" s="190">
        <v>24.700430000000001</v>
      </c>
      <c r="R39" s="190">
        <v>22.069479999999999</v>
      </c>
      <c r="S39" s="190">
        <v>12.57952</v>
      </c>
      <c r="T39" s="190">
        <v>19.210369999999998</v>
      </c>
      <c r="U39" s="190">
        <v>24.414390000000001</v>
      </c>
      <c r="V39" s="190">
        <v>14.356399999999999</v>
      </c>
      <c r="W39" s="190">
        <v>-5.5168900000000001</v>
      </c>
      <c r="X39" s="190">
        <v>8.7599999999999997E-2</v>
      </c>
      <c r="Y39" s="190">
        <v>10.52117</v>
      </c>
      <c r="Z39" s="190">
        <v>15.80128</v>
      </c>
      <c r="AA39" s="190">
        <v>7.4489752076703502</v>
      </c>
      <c r="AB39" s="190">
        <v>19.8163140489265</v>
      </c>
      <c r="AC39" s="190">
        <v>0.31217231431502396</v>
      </c>
      <c r="AD39" s="190">
        <v>11.158060331372901</v>
      </c>
      <c r="AE39" s="190">
        <v>7.7495685923312703</v>
      </c>
      <c r="AF39" s="190">
        <v>16.305914000000001</v>
      </c>
      <c r="AG39" s="190">
        <v>18.317238</v>
      </c>
      <c r="AH39" s="190">
        <v>101.21908400000001</v>
      </c>
      <c r="AI39" s="203"/>
      <c r="AJ39" s="203"/>
      <c r="AK39" s="203"/>
      <c r="AL39" s="203"/>
      <c r="AM39" s="203"/>
      <c r="AN39" s="167"/>
      <c r="AO39" s="167"/>
      <c r="AP39" s="167"/>
      <c r="AQ39" s="167"/>
      <c r="AR39" s="167"/>
      <c r="AS39" s="167"/>
      <c r="AT39" s="167"/>
      <c r="AU39" s="167"/>
      <c r="AV39" s="167"/>
      <c r="AW39" s="167"/>
      <c r="AX39" s="167"/>
      <c r="AY39" s="167"/>
    </row>
    <row r="40" spans="1:51" ht="15" x14ac:dyDescent="0.25">
      <c r="A40" s="189">
        <f>YampaRiverInflow.TotalOutflow!A40</f>
        <v>46054</v>
      </c>
      <c r="B40" s="280"/>
      <c r="C40" s="270">
        <v>14.106</v>
      </c>
      <c r="D40" s="285">
        <v>9.4120000000000008</v>
      </c>
      <c r="E40" s="190">
        <v>14.718234000000001</v>
      </c>
      <c r="F40" s="190">
        <v>33.481140000000003</v>
      </c>
      <c r="G40" s="190">
        <v>10.668854</v>
      </c>
      <c r="H40" s="190">
        <v>-2.5262600000000002</v>
      </c>
      <c r="I40" s="190">
        <v>-10.192350000000001</v>
      </c>
      <c r="J40" s="190">
        <v>6.2821099999999994</v>
      </c>
      <c r="K40" s="190">
        <v>3.13246</v>
      </c>
      <c r="L40" s="190">
        <v>4.1601400000000002</v>
      </c>
      <c r="M40" s="190">
        <v>2.8380700000000001</v>
      </c>
      <c r="N40" s="190">
        <v>9.7490100000000002</v>
      </c>
      <c r="O40" s="190">
        <v>16.001570000000001</v>
      </c>
      <c r="P40" s="190">
        <v>9.5720700000000001</v>
      </c>
      <c r="Q40" s="190">
        <v>21.740169999999999</v>
      </c>
      <c r="R40" s="190">
        <v>14.98456</v>
      </c>
      <c r="S40" s="190">
        <v>10.01197</v>
      </c>
      <c r="T40" s="190">
        <v>10.48507</v>
      </c>
      <c r="U40" s="190">
        <v>13.671299999999999</v>
      </c>
      <c r="V40" s="190">
        <v>11.7835</v>
      </c>
      <c r="W40" s="190">
        <v>1.5763499999999999</v>
      </c>
      <c r="X40" s="190">
        <v>-4.5615100000000002</v>
      </c>
      <c r="Y40" s="190">
        <v>4.3772399999999996</v>
      </c>
      <c r="Z40" s="190">
        <v>6.30464</v>
      </c>
      <c r="AA40" s="190">
        <v>4.0539722308107295</v>
      </c>
      <c r="AB40" s="190">
        <v>9.3226595036040596</v>
      </c>
      <c r="AC40" s="190">
        <v>19.796036777389201</v>
      </c>
      <c r="AD40" s="190">
        <v>11.065682646744701</v>
      </c>
      <c r="AE40" s="190">
        <v>11.6148235514056</v>
      </c>
      <c r="AF40" s="190">
        <v>19.425978000000001</v>
      </c>
      <c r="AG40" s="190">
        <v>27.521836</v>
      </c>
      <c r="AH40" s="190">
        <v>75.754664000000005</v>
      </c>
      <c r="AI40" s="203"/>
      <c r="AJ40" s="203"/>
      <c r="AK40" s="203"/>
      <c r="AL40" s="203"/>
      <c r="AM40" s="203"/>
      <c r="AN40" s="167"/>
      <c r="AO40" s="167"/>
      <c r="AP40" s="167"/>
      <c r="AQ40" s="167"/>
      <c r="AR40" s="167"/>
      <c r="AS40" s="167"/>
      <c r="AT40" s="167"/>
      <c r="AU40" s="167"/>
      <c r="AV40" s="167"/>
      <c r="AW40" s="167"/>
      <c r="AX40" s="167"/>
      <c r="AY40" s="167"/>
    </row>
    <row r="41" spans="1:51" ht="15" x14ac:dyDescent="0.25">
      <c r="A41" s="189">
        <f>YampaRiverInflow.TotalOutflow!A41</f>
        <v>46082</v>
      </c>
      <c r="B41" s="280"/>
      <c r="C41" s="270">
        <v>16.276</v>
      </c>
      <c r="D41" s="285">
        <v>13.116</v>
      </c>
      <c r="E41" s="190">
        <v>17.63081</v>
      </c>
      <c r="F41" s="190">
        <v>62.605969999999999</v>
      </c>
      <c r="G41" s="190">
        <v>-10.494788</v>
      </c>
      <c r="H41" s="190">
        <v>-5.3588699999999996</v>
      </c>
      <c r="I41" s="190">
        <v>-15.49112</v>
      </c>
      <c r="J41" s="190">
        <v>36.322969999999998</v>
      </c>
      <c r="K41" s="190">
        <v>9.210090000000001</v>
      </c>
      <c r="L41" s="190">
        <v>5.7764899999999999</v>
      </c>
      <c r="M41" s="190">
        <v>9.2872199999999996</v>
      </c>
      <c r="N41" s="190">
        <v>8.1139899999999994</v>
      </c>
      <c r="O41" s="190">
        <v>9.8301200000000009</v>
      </c>
      <c r="P41" s="190">
        <v>14.49926</v>
      </c>
      <c r="Q41" s="190">
        <v>12.03308</v>
      </c>
      <c r="R41" s="190">
        <v>4.5342399999999996</v>
      </c>
      <c r="S41" s="190">
        <v>19.332849999999997</v>
      </c>
      <c r="T41" s="190">
        <v>6.37479</v>
      </c>
      <c r="U41" s="190">
        <v>9.2942099999999996</v>
      </c>
      <c r="V41" s="190">
        <v>12.6425</v>
      </c>
      <c r="W41" s="190">
        <v>6.9273500000000006</v>
      </c>
      <c r="X41" s="190">
        <v>-7.20953</v>
      </c>
      <c r="Y41" s="190">
        <v>6.0791599999999999</v>
      </c>
      <c r="Z41" s="190">
        <v>6.5443199999999999</v>
      </c>
      <c r="AA41" s="190">
        <v>12.9016643799678</v>
      </c>
      <c r="AB41" s="190">
        <v>7.2940712366949301</v>
      </c>
      <c r="AC41" s="190">
        <v>35.068694212232302</v>
      </c>
      <c r="AD41" s="190">
        <v>6.2901128095215002</v>
      </c>
      <c r="AE41" s="190">
        <v>18.741606197686799</v>
      </c>
      <c r="AF41" s="190">
        <v>26.794340000000005</v>
      </c>
      <c r="AG41" s="190">
        <v>39.915998000000002</v>
      </c>
      <c r="AH41" s="190">
        <v>66.375816</v>
      </c>
      <c r="AI41" s="203"/>
      <c r="AJ41" s="203"/>
      <c r="AK41" s="203"/>
      <c r="AL41" s="203"/>
      <c r="AM41" s="203"/>
      <c r="AN41" s="167"/>
      <c r="AO41" s="167"/>
      <c r="AP41" s="167"/>
      <c r="AQ41" s="167"/>
      <c r="AR41" s="167"/>
      <c r="AS41" s="167"/>
      <c r="AT41" s="167"/>
      <c r="AU41" s="167"/>
      <c r="AV41" s="167"/>
      <c r="AW41" s="167"/>
      <c r="AX41" s="167"/>
      <c r="AY41" s="167"/>
    </row>
    <row r="42" spans="1:51" ht="15" x14ac:dyDescent="0.25">
      <c r="A42" s="189">
        <f>YampaRiverInflow.TotalOutflow!A42</f>
        <v>46113</v>
      </c>
      <c r="B42" s="280"/>
      <c r="C42" s="270">
        <v>10.015000000000001</v>
      </c>
      <c r="D42" s="285">
        <v>16.518000000000001</v>
      </c>
      <c r="E42" s="190">
        <v>7.7661820000000006</v>
      </c>
      <c r="F42" s="190">
        <v>14.708754000000001</v>
      </c>
      <c r="G42" s="190">
        <v>23.635946000000001</v>
      </c>
      <c r="H42" s="190">
        <v>6.8406400000000005</v>
      </c>
      <c r="I42" s="190">
        <v>-2.2138499999999999</v>
      </c>
      <c r="J42" s="190">
        <v>19.547470000000001</v>
      </c>
      <c r="K42" s="190">
        <v>11.52768</v>
      </c>
      <c r="L42" s="190">
        <v>17.343669999999999</v>
      </c>
      <c r="M42" s="190">
        <v>13.49269</v>
      </c>
      <c r="N42" s="190">
        <v>4.6643299999999996</v>
      </c>
      <c r="O42" s="190">
        <v>2.3306399999999998</v>
      </c>
      <c r="P42" s="190">
        <v>9.179590000000001</v>
      </c>
      <c r="Q42" s="190">
        <v>14.534559999999999</v>
      </c>
      <c r="R42" s="190">
        <v>4.0880400000000003</v>
      </c>
      <c r="S42" s="190">
        <v>12.77216</v>
      </c>
      <c r="T42" s="190">
        <v>7.4774700000000003</v>
      </c>
      <c r="U42" s="190">
        <v>12.525</v>
      </c>
      <c r="V42" s="190">
        <v>22.5366</v>
      </c>
      <c r="W42" s="190">
        <v>5.4246600000000003</v>
      </c>
      <c r="X42" s="190">
        <v>-1.42597</v>
      </c>
      <c r="Y42" s="190">
        <v>9.8915199999999999</v>
      </c>
      <c r="Z42" s="190">
        <v>9.72743</v>
      </c>
      <c r="AA42" s="190">
        <v>15.713943386447099</v>
      </c>
      <c r="AB42" s="190">
        <v>6.6015394221493597</v>
      </c>
      <c r="AC42" s="190">
        <v>32.830230167934701</v>
      </c>
      <c r="AD42" s="190">
        <v>14.096756611570999</v>
      </c>
      <c r="AE42" s="190">
        <v>21.908179504132999</v>
      </c>
      <c r="AF42" s="190">
        <v>18.399011999999999</v>
      </c>
      <c r="AG42" s="190">
        <v>29.763325999999999</v>
      </c>
      <c r="AH42" s="190">
        <v>41.261670000000002</v>
      </c>
      <c r="AI42" s="203"/>
      <c r="AJ42" s="203"/>
      <c r="AK42" s="203"/>
      <c r="AL42" s="203"/>
      <c r="AM42" s="203"/>
      <c r="AN42" s="167"/>
      <c r="AO42" s="167"/>
      <c r="AP42" s="167"/>
      <c r="AQ42" s="167"/>
      <c r="AR42" s="167"/>
      <c r="AS42" s="167"/>
      <c r="AT42" s="167"/>
      <c r="AU42" s="167"/>
      <c r="AV42" s="167"/>
      <c r="AW42" s="167"/>
      <c r="AX42" s="167"/>
      <c r="AY42" s="167"/>
    </row>
    <row r="43" spans="1:51" ht="15" x14ac:dyDescent="0.25">
      <c r="A43" s="189">
        <f>YampaRiverInflow.TotalOutflow!A43</f>
        <v>46143</v>
      </c>
      <c r="B43" s="280"/>
      <c r="C43" s="270">
        <v>5.5270000000000001</v>
      </c>
      <c r="D43" s="285">
        <v>21.992999999999999</v>
      </c>
      <c r="E43" s="190">
        <v>9.5716059999999992</v>
      </c>
      <c r="F43" s="190">
        <v>29.325434000000005</v>
      </c>
      <c r="G43" s="190">
        <v>5.5503300000000007</v>
      </c>
      <c r="H43" s="190">
        <v>8.0619300000000003</v>
      </c>
      <c r="I43" s="190">
        <v>-4.66012</v>
      </c>
      <c r="J43" s="190">
        <v>9.683209999999999</v>
      </c>
      <c r="K43" s="190">
        <v>23.337949999999999</v>
      </c>
      <c r="L43" s="190">
        <v>11.09249</v>
      </c>
      <c r="M43" s="190">
        <v>14.89179</v>
      </c>
      <c r="N43" s="190">
        <v>9.6852700000000009</v>
      </c>
      <c r="O43" s="190">
        <v>5.5847100000000003</v>
      </c>
      <c r="P43" s="190">
        <v>4.1686000000000005</v>
      </c>
      <c r="Q43" s="190">
        <v>14.016170000000001</v>
      </c>
      <c r="R43" s="190">
        <v>5.02379</v>
      </c>
      <c r="S43" s="190">
        <v>16.882990000000003</v>
      </c>
      <c r="T43" s="190">
        <v>3.9549799999999999</v>
      </c>
      <c r="U43" s="190">
        <v>10.53945</v>
      </c>
      <c r="V43" s="190">
        <v>19.5229</v>
      </c>
      <c r="W43" s="190">
        <v>4.9721899999999994</v>
      </c>
      <c r="X43" s="190">
        <v>1.2309300000000001</v>
      </c>
      <c r="Y43" s="190">
        <v>4.9847600000000005</v>
      </c>
      <c r="Z43" s="190">
        <v>9.3964200000000009</v>
      </c>
      <c r="AA43" s="190">
        <v>9.2539210713396098</v>
      </c>
      <c r="AB43" s="190">
        <v>5.5819525592733701</v>
      </c>
      <c r="AC43" s="190">
        <v>25.107575702810699</v>
      </c>
      <c r="AD43" s="190">
        <v>32.171070661818902</v>
      </c>
      <c r="AE43" s="190">
        <v>22.140587519075002</v>
      </c>
      <c r="AF43" s="190">
        <v>9.3170699999999993</v>
      </c>
      <c r="AG43" s="190">
        <v>17.687328000000001</v>
      </c>
      <c r="AH43" s="190">
        <v>30.256135999999998</v>
      </c>
      <c r="AI43" s="203"/>
      <c r="AJ43" s="203"/>
      <c r="AK43" s="203"/>
      <c r="AL43" s="203"/>
      <c r="AM43" s="203"/>
      <c r="AN43" s="167"/>
      <c r="AO43" s="167"/>
      <c r="AP43" s="167"/>
      <c r="AQ43" s="167"/>
      <c r="AR43" s="167"/>
      <c r="AS43" s="167"/>
      <c r="AT43" s="167"/>
      <c r="AU43" s="167"/>
      <c r="AV43" s="167"/>
      <c r="AW43" s="167"/>
      <c r="AX43" s="167"/>
      <c r="AY43" s="167"/>
    </row>
    <row r="44" spans="1:51" ht="15" x14ac:dyDescent="0.25">
      <c r="A44" s="189">
        <f>YampaRiverInflow.TotalOutflow!A44</f>
        <v>46174</v>
      </c>
      <c r="B44" s="280"/>
      <c r="C44" s="270">
        <v>4.7450000000000001</v>
      </c>
      <c r="D44" s="285">
        <v>20.56</v>
      </c>
      <c r="E44" s="190">
        <v>-1.180104</v>
      </c>
      <c r="F44" s="190">
        <v>16.706314000000003</v>
      </c>
      <c r="G44" s="190">
        <v>1.3633040000000001</v>
      </c>
      <c r="H44" s="190">
        <v>-0.79383999999999999</v>
      </c>
      <c r="I44" s="190">
        <v>-23.251810000000003</v>
      </c>
      <c r="J44" s="190">
        <v>12.69872</v>
      </c>
      <c r="K44" s="190">
        <v>19.039000000000001</v>
      </c>
      <c r="L44" s="190">
        <v>6.8687700000000005</v>
      </c>
      <c r="M44" s="190">
        <v>14.246139999999999</v>
      </c>
      <c r="N44" s="190">
        <v>18.845080000000003</v>
      </c>
      <c r="O44" s="190">
        <v>7.4909099999999995</v>
      </c>
      <c r="P44" s="190">
        <v>13.8124</v>
      </c>
      <c r="Q44" s="190">
        <v>24.775919999999999</v>
      </c>
      <c r="R44" s="190">
        <v>9.7531100000000013</v>
      </c>
      <c r="S44" s="190">
        <v>18.740459999999999</v>
      </c>
      <c r="T44" s="190">
        <v>5.9942099999999998</v>
      </c>
      <c r="U44" s="190">
        <v>10.93661</v>
      </c>
      <c r="V44" s="190">
        <v>14.07673</v>
      </c>
      <c r="W44" s="190">
        <v>3.54962</v>
      </c>
      <c r="X44" s="190">
        <v>6.4226899999999993</v>
      </c>
      <c r="Y44" s="190">
        <v>10.59356</v>
      </c>
      <c r="Z44" s="190">
        <v>1.32226</v>
      </c>
      <c r="AA44" s="190">
        <v>6.9610190102487604</v>
      </c>
      <c r="AB44" s="190">
        <v>13.6235045447941</v>
      </c>
      <c r="AC44" s="190">
        <v>21.1430438016537</v>
      </c>
      <c r="AD44" s="190">
        <v>42.150180575868696</v>
      </c>
      <c r="AE44" s="190">
        <v>13.4754590082651</v>
      </c>
      <c r="AF44" s="190">
        <v>19.542680000000001</v>
      </c>
      <c r="AG44" s="190">
        <v>1.2684000000000002</v>
      </c>
      <c r="AH44" s="190">
        <v>4.9412060000000002</v>
      </c>
      <c r="AI44" s="203"/>
      <c r="AJ44" s="203"/>
      <c r="AK44" s="203"/>
      <c r="AL44" s="203"/>
      <c r="AM44" s="203"/>
      <c r="AN44" s="167"/>
      <c r="AO44" s="167"/>
      <c r="AP44" s="167"/>
      <c r="AQ44" s="167"/>
      <c r="AR44" s="167"/>
      <c r="AS44" s="167"/>
      <c r="AT44" s="167"/>
      <c r="AU44" s="167"/>
      <c r="AV44" s="167"/>
      <c r="AW44" s="167"/>
      <c r="AX44" s="167"/>
      <c r="AY44" s="167"/>
    </row>
    <row r="45" spans="1:51" ht="15" x14ac:dyDescent="0.25">
      <c r="A45" s="189">
        <f>YampaRiverInflow.TotalOutflow!A45</f>
        <v>46204</v>
      </c>
      <c r="B45" s="280"/>
      <c r="C45" s="270">
        <v>5.4160000000000004</v>
      </c>
      <c r="D45" s="285">
        <v>20.181999999999999</v>
      </c>
      <c r="E45" s="190">
        <v>8.0089059999999996</v>
      </c>
      <c r="F45" s="190">
        <v>20.697440000000004</v>
      </c>
      <c r="G45" s="190">
        <v>17.755964000000002</v>
      </c>
      <c r="H45" s="190">
        <v>11.63293</v>
      </c>
      <c r="I45" s="190">
        <v>-12.476629999999998</v>
      </c>
      <c r="J45" s="190">
        <v>23.625509999999998</v>
      </c>
      <c r="K45" s="190">
        <v>20.54889</v>
      </c>
      <c r="L45" s="190">
        <v>8.319090000000001</v>
      </c>
      <c r="M45" s="190">
        <v>20.105460000000001</v>
      </c>
      <c r="N45" s="190">
        <v>19.50067</v>
      </c>
      <c r="O45" s="190">
        <v>8.3446700000000007</v>
      </c>
      <c r="P45" s="190">
        <v>18.455950000000001</v>
      </c>
      <c r="Q45" s="190">
        <v>31.79073</v>
      </c>
      <c r="R45" s="190">
        <v>14.55987</v>
      </c>
      <c r="S45" s="190">
        <v>21.886839999999999</v>
      </c>
      <c r="T45" s="190">
        <v>25.583909999999999</v>
      </c>
      <c r="U45" s="190">
        <v>21.074020000000001</v>
      </c>
      <c r="V45" s="190">
        <v>18.544400000000003</v>
      </c>
      <c r="W45" s="190">
        <v>6.5901300000000003</v>
      </c>
      <c r="X45" s="190">
        <v>14.91146</v>
      </c>
      <c r="Y45" s="190">
        <v>14.38373</v>
      </c>
      <c r="Z45" s="190">
        <v>27.614090000000001</v>
      </c>
      <c r="AA45" s="190">
        <v>12.5574148766291</v>
      </c>
      <c r="AB45" s="190">
        <v>24.781192150480202</v>
      </c>
      <c r="AC45" s="190">
        <v>16.943357023537999</v>
      </c>
      <c r="AD45" s="190">
        <v>39.1588780983151</v>
      </c>
      <c r="AE45" s="190">
        <v>23.713968098447001</v>
      </c>
      <c r="AF45" s="190">
        <v>3.5028120000000005</v>
      </c>
      <c r="AG45" s="190">
        <v>15.702810000000001</v>
      </c>
      <c r="AH45" s="190">
        <v>2.0310160000000002</v>
      </c>
      <c r="AI45" s="203"/>
      <c r="AJ45" s="203"/>
      <c r="AK45" s="203"/>
      <c r="AL45" s="203"/>
      <c r="AM45" s="203"/>
      <c r="AN45" s="167"/>
      <c r="AO45" s="167"/>
      <c r="AP45" s="167"/>
      <c r="AQ45" s="167"/>
      <c r="AR45" s="167"/>
      <c r="AS45" s="167"/>
      <c r="AT45" s="167"/>
      <c r="AU45" s="167"/>
      <c r="AV45" s="167"/>
      <c r="AW45" s="167"/>
      <c r="AX45" s="167"/>
      <c r="AY45" s="167"/>
    </row>
    <row r="46" spans="1:51" ht="15" x14ac:dyDescent="0.25">
      <c r="A46" s="189">
        <f>YampaRiverInflow.TotalOutflow!A46</f>
        <v>46235</v>
      </c>
      <c r="B46" s="280"/>
      <c r="C46" s="270">
        <v>13.926</v>
      </c>
      <c r="D46" s="285">
        <v>17.675000000000001</v>
      </c>
      <c r="E46" s="190">
        <v>11.451958000000001</v>
      </c>
      <c r="F46" s="190">
        <v>20.660824000000002</v>
      </c>
      <c r="G46" s="190">
        <v>13.796706</v>
      </c>
      <c r="H46" s="190">
        <v>9.7706299999999988</v>
      </c>
      <c r="I46" s="190">
        <v>7.4435000000000002</v>
      </c>
      <c r="J46" s="190">
        <v>20.504860000000001</v>
      </c>
      <c r="K46" s="190">
        <v>22.135639999999999</v>
      </c>
      <c r="L46" s="190">
        <v>5.2130799999999997</v>
      </c>
      <c r="M46" s="190">
        <v>14.802440000000001</v>
      </c>
      <c r="N46" s="190">
        <v>21.94164</v>
      </c>
      <c r="O46" s="190">
        <v>8.4181799999999996</v>
      </c>
      <c r="P46" s="190">
        <v>21.659500000000001</v>
      </c>
      <c r="Q46" s="190">
        <v>35.8294</v>
      </c>
      <c r="R46" s="190">
        <v>14.210139999999999</v>
      </c>
      <c r="S46" s="190">
        <v>24.195160000000001</v>
      </c>
      <c r="T46" s="190">
        <v>26.496269999999999</v>
      </c>
      <c r="U46" s="190">
        <v>24.024999999999999</v>
      </c>
      <c r="V46" s="190">
        <v>22.344560000000001</v>
      </c>
      <c r="W46" s="190">
        <v>9.8739599999999985</v>
      </c>
      <c r="X46" s="190">
        <v>13.84548</v>
      </c>
      <c r="Y46" s="190">
        <v>16.93469</v>
      </c>
      <c r="Z46" s="190">
        <v>14.48996</v>
      </c>
      <c r="AA46" s="190">
        <v>14.623601239406</v>
      </c>
      <c r="AB46" s="190">
        <v>29.351938843042298</v>
      </c>
      <c r="AC46" s="190">
        <v>10.6373367791084</v>
      </c>
      <c r="AD46" s="190">
        <v>32.4739838860175</v>
      </c>
      <c r="AE46" s="190">
        <v>32.289258266844001</v>
      </c>
      <c r="AF46" s="190">
        <v>21.988620000000001</v>
      </c>
      <c r="AG46" s="190">
        <v>28.766426000000003</v>
      </c>
      <c r="AH46" s="190">
        <v>19.739957999999998</v>
      </c>
      <c r="AI46" s="203"/>
      <c r="AJ46" s="203"/>
      <c r="AK46" s="203"/>
      <c r="AL46" s="203"/>
      <c r="AM46" s="203"/>
      <c r="AN46" s="167"/>
      <c r="AO46" s="167"/>
      <c r="AP46" s="167"/>
      <c r="AQ46" s="167"/>
      <c r="AR46" s="167"/>
      <c r="AS46" s="167"/>
      <c r="AT46" s="167"/>
      <c r="AU46" s="167"/>
      <c r="AV46" s="167"/>
      <c r="AW46" s="167"/>
      <c r="AX46" s="167"/>
      <c r="AY46" s="167"/>
    </row>
    <row r="47" spans="1:51" ht="15" x14ac:dyDescent="0.25">
      <c r="A47" s="189">
        <f>YampaRiverInflow.TotalOutflow!A47</f>
        <v>46266</v>
      </c>
      <c r="B47" s="280"/>
      <c r="C47" s="270">
        <v>13.569000000000001</v>
      </c>
      <c r="D47" s="285">
        <v>14.701000000000001</v>
      </c>
      <c r="E47" s="190">
        <v>14.914582000000003</v>
      </c>
      <c r="F47" s="190">
        <v>14.839589999999999</v>
      </c>
      <c r="G47" s="190">
        <v>10.647540000000001</v>
      </c>
      <c r="H47" s="190">
        <v>-6.0112700000000006</v>
      </c>
      <c r="I47" s="190">
        <v>19.914009999999998</v>
      </c>
      <c r="J47" s="190">
        <v>13.555149999999999</v>
      </c>
      <c r="K47" s="190">
        <v>15.397549999999999</v>
      </c>
      <c r="L47" s="190">
        <v>7.1036899999999994</v>
      </c>
      <c r="M47" s="190">
        <v>8.6973899999999986</v>
      </c>
      <c r="N47" s="190">
        <v>11.841569999999999</v>
      </c>
      <c r="O47" s="190">
        <v>3.6388400000000001</v>
      </c>
      <c r="P47" s="190">
        <v>18.084299999999999</v>
      </c>
      <c r="Q47" s="190">
        <v>24.926950000000001</v>
      </c>
      <c r="R47" s="190">
        <v>13.032249999999999</v>
      </c>
      <c r="S47" s="190">
        <v>14.707469999999999</v>
      </c>
      <c r="T47" s="190">
        <v>15.101129999999999</v>
      </c>
      <c r="U47" s="190">
        <v>9.3519199999999998</v>
      </c>
      <c r="V47" s="190">
        <v>35.037589999999994</v>
      </c>
      <c r="W47" s="190">
        <v>-2.8639899999999998</v>
      </c>
      <c r="X47" s="190">
        <v>6.7481800000000005</v>
      </c>
      <c r="Y47" s="190">
        <v>15.02529</v>
      </c>
      <c r="Z47" s="190">
        <v>11.451879999999999</v>
      </c>
      <c r="AA47" s="190">
        <v>13.1848636376867</v>
      </c>
      <c r="AB47" s="190">
        <v>8.3238249586783297</v>
      </c>
      <c r="AC47" s="190">
        <v>19.8346958697528</v>
      </c>
      <c r="AD47" s="190">
        <v>16.409711323636998</v>
      </c>
      <c r="AE47" s="190">
        <v>25.7866844641329</v>
      </c>
      <c r="AF47" s="190">
        <v>21.500264000000001</v>
      </c>
      <c r="AG47" s="190">
        <v>26.366382000000002</v>
      </c>
      <c r="AH47" s="190">
        <v>15.737406</v>
      </c>
      <c r="AI47" s="203"/>
      <c r="AJ47" s="203"/>
      <c r="AK47" s="203"/>
      <c r="AL47" s="203"/>
      <c r="AM47" s="203"/>
      <c r="AN47" s="167"/>
      <c r="AO47" s="167"/>
      <c r="AP47" s="167"/>
      <c r="AQ47" s="167"/>
      <c r="AR47" s="167"/>
      <c r="AS47" s="167"/>
      <c r="AT47" s="167"/>
      <c r="AU47" s="167"/>
      <c r="AV47" s="167"/>
      <c r="AW47" s="167"/>
      <c r="AX47" s="167"/>
      <c r="AY47" s="167"/>
    </row>
    <row r="48" spans="1:51" ht="15" x14ac:dyDescent="0.25">
      <c r="A48" s="189">
        <f>YampaRiverInflow.TotalOutflow!A48</f>
        <v>46296</v>
      </c>
      <c r="B48" s="280"/>
      <c r="C48" s="270">
        <v>12.66</v>
      </c>
      <c r="D48" s="285">
        <v>12.657999999999999</v>
      </c>
      <c r="E48" s="190">
        <v>11.503132000000001</v>
      </c>
      <c r="F48" s="190">
        <v>12.135444000000001</v>
      </c>
      <c r="G48" s="190">
        <v>6.3876860000000004</v>
      </c>
      <c r="H48" s="190">
        <v>-7.82599</v>
      </c>
      <c r="I48" s="190">
        <v>24.362849999999998</v>
      </c>
      <c r="J48" s="190">
        <v>10.95425</v>
      </c>
      <c r="K48" s="190">
        <v>11.723360000000001</v>
      </c>
      <c r="L48" s="190">
        <v>4.6145899999999997</v>
      </c>
      <c r="M48" s="190">
        <v>6.6953500000000004</v>
      </c>
      <c r="N48" s="190">
        <v>9.5123700000000007</v>
      </c>
      <c r="O48" s="190">
        <v>-0.49925999999999998</v>
      </c>
      <c r="P48" s="190">
        <v>18.132660000000001</v>
      </c>
      <c r="Q48" s="190">
        <v>19.22006</v>
      </c>
      <c r="R48" s="190">
        <v>10.97871</v>
      </c>
      <c r="S48" s="190">
        <v>13.21185</v>
      </c>
      <c r="T48" s="190">
        <v>14.04824</v>
      </c>
      <c r="U48" s="190">
        <v>6.9533999999999994</v>
      </c>
      <c r="V48" s="190">
        <v>23.35398</v>
      </c>
      <c r="W48" s="190">
        <v>-2.8656299999999999</v>
      </c>
      <c r="X48" s="190">
        <v>2.3012199999999998</v>
      </c>
      <c r="Y48" s="190">
        <v>14.73507</v>
      </c>
      <c r="Z48" s="190">
        <v>8.505370000000001</v>
      </c>
      <c r="AA48" s="190">
        <v>9.0830627261494108</v>
      </c>
      <c r="AB48" s="190">
        <v>-6.2740460311398598</v>
      </c>
      <c r="AC48" s="190">
        <v>25.002335616926402</v>
      </c>
      <c r="AD48" s="190">
        <v>7.7553593381164196</v>
      </c>
      <c r="AE48" s="190">
        <v>26.857120247405899</v>
      </c>
      <c r="AF48" s="190">
        <v>8.6108960000000003</v>
      </c>
      <c r="AG48" s="190">
        <v>17.934583999999997</v>
      </c>
      <c r="AH48" s="190">
        <v>11.836898000000001</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89">
        <f>YampaRiverInflow.TotalOutflow!A49</f>
        <v>46327</v>
      </c>
      <c r="B49" s="280"/>
      <c r="C49" s="270">
        <v>1.2</v>
      </c>
      <c r="D49" s="285">
        <v>1.202</v>
      </c>
      <c r="E49" s="190">
        <v>3.6625680000000003</v>
      </c>
      <c r="F49" s="190">
        <v>15.820898000000001</v>
      </c>
      <c r="G49" s="190">
        <v>14.533392000000001</v>
      </c>
      <c r="H49" s="190">
        <v>-12.37326</v>
      </c>
      <c r="I49" s="190">
        <v>14.93168</v>
      </c>
      <c r="J49" s="190">
        <v>-5.1652700000000005</v>
      </c>
      <c r="K49" s="190">
        <v>10.395850000000001</v>
      </c>
      <c r="L49" s="190">
        <v>4.0648400000000002</v>
      </c>
      <c r="M49" s="190">
        <v>3.5380700000000003</v>
      </c>
      <c r="N49" s="190">
        <v>7.5272700000000006</v>
      </c>
      <c r="O49" s="190">
        <v>13.11669</v>
      </c>
      <c r="P49" s="190">
        <v>15.47784</v>
      </c>
      <c r="Q49" s="190">
        <v>21.893450000000001</v>
      </c>
      <c r="R49" s="190">
        <v>12.1463</v>
      </c>
      <c r="S49" s="190">
        <v>8.651209999999999</v>
      </c>
      <c r="T49" s="190">
        <v>9.7618099999999988</v>
      </c>
      <c r="U49" s="190">
        <v>16.488720000000001</v>
      </c>
      <c r="V49" s="190">
        <v>4.6226700000000003</v>
      </c>
      <c r="W49" s="190">
        <v>5.9689499999999995</v>
      </c>
      <c r="X49" s="190">
        <v>-1.0023</v>
      </c>
      <c r="Y49" s="190">
        <v>2.8529</v>
      </c>
      <c r="Z49" s="190">
        <v>5.8924399999999997</v>
      </c>
      <c r="AA49" s="190">
        <v>3.9897065276040999</v>
      </c>
      <c r="AB49" s="190">
        <v>-11.4351155371894</v>
      </c>
      <c r="AC49" s="190">
        <v>6.3263246300834401</v>
      </c>
      <c r="AD49" s="190">
        <v>3.8446132224799099</v>
      </c>
      <c r="AE49" s="190">
        <v>10.148976943471901</v>
      </c>
      <c r="AF49" s="190">
        <v>8.991363999999999</v>
      </c>
      <c r="AG49" s="190">
        <v>10.960080000000001</v>
      </c>
      <c r="AH49" s="190">
        <v>12.147136</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89">
        <f>YampaRiverInflow.TotalOutflow!A50</f>
        <v>46357</v>
      </c>
      <c r="B50" s="280"/>
      <c r="C50" s="270">
        <v>2.335</v>
      </c>
      <c r="D50" s="285">
        <v>2.335</v>
      </c>
      <c r="E50" s="190">
        <v>18.697578</v>
      </c>
      <c r="F50" s="190">
        <v>16.272072000000001</v>
      </c>
      <c r="G50" s="190">
        <v>6.2282960000000003</v>
      </c>
      <c r="H50" s="190">
        <v>-16.238409999999998</v>
      </c>
      <c r="I50" s="190">
        <v>12.00187</v>
      </c>
      <c r="J50" s="190">
        <v>6.5915499999999998</v>
      </c>
      <c r="K50" s="190">
        <v>12.228569999999999</v>
      </c>
      <c r="L50" s="190">
        <v>1.01868</v>
      </c>
      <c r="M50" s="190">
        <v>6.6875100000000005</v>
      </c>
      <c r="N50" s="190">
        <v>11.483219999999999</v>
      </c>
      <c r="O50" s="190">
        <v>-2.7016499999999999</v>
      </c>
      <c r="P50" s="190">
        <v>25.948370000000001</v>
      </c>
      <c r="Q50" s="190">
        <v>22.778939999999999</v>
      </c>
      <c r="R50" s="190">
        <v>11.792920000000001</v>
      </c>
      <c r="S50" s="190">
        <v>17.610810000000001</v>
      </c>
      <c r="T50" s="190">
        <v>24.307770000000001</v>
      </c>
      <c r="U50" s="190">
        <v>18.407709999999998</v>
      </c>
      <c r="V50" s="190">
        <v>2.61571</v>
      </c>
      <c r="W50" s="190">
        <v>-1.4079200000000001</v>
      </c>
      <c r="X50" s="190">
        <v>-6.0315000000000003</v>
      </c>
      <c r="Y50" s="190">
        <v>15.691600000000001</v>
      </c>
      <c r="Z50" s="190">
        <v>6.0872700000000002</v>
      </c>
      <c r="AA50" s="190">
        <v>14.668721902282002</v>
      </c>
      <c r="AB50" s="190">
        <v>-6.0504652876024405</v>
      </c>
      <c r="AC50" s="190">
        <v>3.9440781003643801</v>
      </c>
      <c r="AD50" s="190">
        <v>5.96184380284366</v>
      </c>
      <c r="AE50" s="190">
        <v>-3.3022761146438002</v>
      </c>
      <c r="AF50" s="190">
        <v>16.566911999999999</v>
      </c>
      <c r="AG50" s="190">
        <v>23.606604000000004</v>
      </c>
      <c r="AH50" s="190">
        <v>11.927992</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89">
        <f>YampaRiverInflow.TotalOutflow!A51</f>
        <v>46388</v>
      </c>
      <c r="B51" s="280"/>
      <c r="C51" s="270">
        <v>17.521999999999998</v>
      </c>
      <c r="D51" s="285">
        <v>6.62</v>
      </c>
      <c r="E51" s="190">
        <v>35.531559999999999</v>
      </c>
      <c r="F51" s="190">
        <v>11.366462</v>
      </c>
      <c r="G51" s="190">
        <v>12.906422000000001</v>
      </c>
      <c r="H51" s="190">
        <v>-12.26146</v>
      </c>
      <c r="I51" s="190">
        <v>9.9685600000000001</v>
      </c>
      <c r="J51" s="190">
        <v>3.9182399999999999</v>
      </c>
      <c r="K51" s="190">
        <v>5.2524799999999994</v>
      </c>
      <c r="L51" s="190">
        <v>0.65434000000000003</v>
      </c>
      <c r="M51" s="190">
        <v>10.38495</v>
      </c>
      <c r="N51" s="190">
        <v>14.23559</v>
      </c>
      <c r="O51" s="190">
        <v>9.8203300000000002</v>
      </c>
      <c r="P51" s="190">
        <v>24.700430000000001</v>
      </c>
      <c r="Q51" s="190">
        <v>22.069479999999999</v>
      </c>
      <c r="R51" s="190">
        <v>12.57952</v>
      </c>
      <c r="S51" s="190">
        <v>19.210369999999998</v>
      </c>
      <c r="T51" s="190">
        <v>24.414390000000001</v>
      </c>
      <c r="U51" s="190">
        <v>14.356399999999999</v>
      </c>
      <c r="V51" s="190">
        <v>-5.5168900000000001</v>
      </c>
      <c r="W51" s="190">
        <v>8.7599999999999997E-2</v>
      </c>
      <c r="X51" s="190">
        <v>10.52117</v>
      </c>
      <c r="Y51" s="190">
        <v>15.80128</v>
      </c>
      <c r="Z51" s="190">
        <v>7.4489752076703502</v>
      </c>
      <c r="AA51" s="190">
        <v>19.8163140489265</v>
      </c>
      <c r="AB51" s="190">
        <v>0.31217231431502396</v>
      </c>
      <c r="AC51" s="190">
        <v>11.158060331372901</v>
      </c>
      <c r="AD51" s="190">
        <v>7.7495685923312703</v>
      </c>
      <c r="AE51" s="190">
        <v>16.305914000000001</v>
      </c>
      <c r="AF51" s="190">
        <v>18.317238</v>
      </c>
      <c r="AG51" s="190">
        <v>101.21908400000001</v>
      </c>
      <c r="AH51" s="190">
        <v>14.084605999999999</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89">
        <f>YampaRiverInflow.TotalOutflow!A52</f>
        <v>46419</v>
      </c>
      <c r="B52" s="280"/>
      <c r="C52" s="270">
        <v>14.106</v>
      </c>
      <c r="D52" s="285">
        <v>9.4120000000000008</v>
      </c>
      <c r="E52" s="190">
        <v>33.481140000000003</v>
      </c>
      <c r="F52" s="190">
        <v>10.668854</v>
      </c>
      <c r="G52" s="190">
        <v>-2.5262600000000002</v>
      </c>
      <c r="H52" s="190">
        <v>-10.192350000000001</v>
      </c>
      <c r="I52" s="190">
        <v>6.2821099999999994</v>
      </c>
      <c r="J52" s="190">
        <v>3.13246</v>
      </c>
      <c r="K52" s="190">
        <v>4.1601400000000002</v>
      </c>
      <c r="L52" s="190">
        <v>2.8380700000000001</v>
      </c>
      <c r="M52" s="190">
        <v>9.7490100000000002</v>
      </c>
      <c r="N52" s="190">
        <v>16.001570000000001</v>
      </c>
      <c r="O52" s="190">
        <v>9.5720700000000001</v>
      </c>
      <c r="P52" s="190">
        <v>21.740169999999999</v>
      </c>
      <c r="Q52" s="190">
        <v>14.98456</v>
      </c>
      <c r="R52" s="190">
        <v>10.01197</v>
      </c>
      <c r="S52" s="190">
        <v>10.48507</v>
      </c>
      <c r="T52" s="190">
        <v>13.671299999999999</v>
      </c>
      <c r="U52" s="190">
        <v>11.7835</v>
      </c>
      <c r="V52" s="190">
        <v>1.5763499999999999</v>
      </c>
      <c r="W52" s="190">
        <v>-4.5615100000000002</v>
      </c>
      <c r="X52" s="190">
        <v>4.3772399999999996</v>
      </c>
      <c r="Y52" s="190">
        <v>6.30464</v>
      </c>
      <c r="Z52" s="190">
        <v>4.0539722308107295</v>
      </c>
      <c r="AA52" s="190">
        <v>9.3226595036040596</v>
      </c>
      <c r="AB52" s="190">
        <v>19.796036777389201</v>
      </c>
      <c r="AC52" s="190">
        <v>11.065682646744701</v>
      </c>
      <c r="AD52" s="190">
        <v>11.6148235514056</v>
      </c>
      <c r="AE52" s="190">
        <v>19.425978000000001</v>
      </c>
      <c r="AF52" s="190">
        <v>27.521836</v>
      </c>
      <c r="AG52" s="190">
        <v>75.754664000000005</v>
      </c>
      <c r="AH52" s="190">
        <v>14.718234000000001</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89">
        <f>YampaRiverInflow.TotalOutflow!A53</f>
        <v>46447</v>
      </c>
      <c r="B53" s="280"/>
      <c r="C53" s="270">
        <v>16.276</v>
      </c>
      <c r="D53" s="285">
        <v>13.116</v>
      </c>
      <c r="E53" s="190">
        <v>62.605969999999999</v>
      </c>
      <c r="F53" s="190">
        <v>-10.494788</v>
      </c>
      <c r="G53" s="190">
        <v>-5.3588699999999996</v>
      </c>
      <c r="H53" s="190">
        <v>-15.49112</v>
      </c>
      <c r="I53" s="190">
        <v>36.322969999999998</v>
      </c>
      <c r="J53" s="190">
        <v>9.210090000000001</v>
      </c>
      <c r="K53" s="190">
        <v>5.7764899999999999</v>
      </c>
      <c r="L53" s="190">
        <v>9.2872199999999996</v>
      </c>
      <c r="M53" s="190">
        <v>8.1139899999999994</v>
      </c>
      <c r="N53" s="190">
        <v>9.8301200000000009</v>
      </c>
      <c r="O53" s="190">
        <v>14.49926</v>
      </c>
      <c r="P53" s="190">
        <v>12.03308</v>
      </c>
      <c r="Q53" s="190">
        <v>4.5342399999999996</v>
      </c>
      <c r="R53" s="190">
        <v>19.332849999999997</v>
      </c>
      <c r="S53" s="190">
        <v>6.37479</v>
      </c>
      <c r="T53" s="190">
        <v>9.2942099999999996</v>
      </c>
      <c r="U53" s="190">
        <v>12.6425</v>
      </c>
      <c r="V53" s="190">
        <v>6.9273500000000006</v>
      </c>
      <c r="W53" s="190">
        <v>-7.20953</v>
      </c>
      <c r="X53" s="190">
        <v>6.0791599999999999</v>
      </c>
      <c r="Y53" s="190">
        <v>6.5443199999999999</v>
      </c>
      <c r="Z53" s="190">
        <v>12.9016643799678</v>
      </c>
      <c r="AA53" s="190">
        <v>7.2940712366949301</v>
      </c>
      <c r="AB53" s="190">
        <v>35.068694212232302</v>
      </c>
      <c r="AC53" s="190">
        <v>6.2901128095215002</v>
      </c>
      <c r="AD53" s="190">
        <v>18.741606197686799</v>
      </c>
      <c r="AE53" s="190">
        <v>26.794340000000005</v>
      </c>
      <c r="AF53" s="190">
        <v>39.915998000000002</v>
      </c>
      <c r="AG53" s="190">
        <v>66.375816</v>
      </c>
      <c r="AH53" s="190">
        <v>17.63081</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89">
        <f>YampaRiverInflow.TotalOutflow!A54</f>
        <v>46478</v>
      </c>
      <c r="B54" s="280"/>
      <c r="C54" s="270">
        <v>10.015000000000001</v>
      </c>
      <c r="D54" s="285">
        <v>16.518000000000001</v>
      </c>
      <c r="E54" s="190">
        <v>14.708754000000001</v>
      </c>
      <c r="F54" s="190">
        <v>23.635946000000001</v>
      </c>
      <c r="G54" s="190">
        <v>6.8406400000000005</v>
      </c>
      <c r="H54" s="190">
        <v>-2.2138499999999999</v>
      </c>
      <c r="I54" s="190">
        <v>19.547470000000001</v>
      </c>
      <c r="J54" s="190">
        <v>11.52768</v>
      </c>
      <c r="K54" s="190">
        <v>17.343669999999999</v>
      </c>
      <c r="L54" s="190">
        <v>13.49269</v>
      </c>
      <c r="M54" s="190">
        <v>4.6643299999999996</v>
      </c>
      <c r="N54" s="190">
        <v>2.3306399999999998</v>
      </c>
      <c r="O54" s="190">
        <v>9.179590000000001</v>
      </c>
      <c r="P54" s="190">
        <v>14.534559999999999</v>
      </c>
      <c r="Q54" s="190">
        <v>4.0880400000000003</v>
      </c>
      <c r="R54" s="190">
        <v>12.77216</v>
      </c>
      <c r="S54" s="190">
        <v>7.4774700000000003</v>
      </c>
      <c r="T54" s="190">
        <v>12.525</v>
      </c>
      <c r="U54" s="190">
        <v>22.5366</v>
      </c>
      <c r="V54" s="190">
        <v>5.4246600000000003</v>
      </c>
      <c r="W54" s="190">
        <v>-1.42597</v>
      </c>
      <c r="X54" s="190">
        <v>9.8915199999999999</v>
      </c>
      <c r="Y54" s="190">
        <v>9.72743</v>
      </c>
      <c r="Z54" s="190">
        <v>15.713943386447099</v>
      </c>
      <c r="AA54" s="190">
        <v>6.6015394221493597</v>
      </c>
      <c r="AB54" s="190">
        <v>32.830230167934701</v>
      </c>
      <c r="AC54" s="190">
        <v>14.096756611570999</v>
      </c>
      <c r="AD54" s="190">
        <v>21.908179504132999</v>
      </c>
      <c r="AE54" s="190">
        <v>18.399011999999999</v>
      </c>
      <c r="AF54" s="190">
        <v>29.763325999999999</v>
      </c>
      <c r="AG54" s="190">
        <v>41.261670000000002</v>
      </c>
      <c r="AH54" s="190">
        <v>7.7661820000000006</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89">
        <f>YampaRiverInflow.TotalOutflow!A55</f>
        <v>46508</v>
      </c>
      <c r="B55" s="280"/>
      <c r="C55" s="270">
        <v>5.5270000000000001</v>
      </c>
      <c r="D55" s="285">
        <v>21.992999999999999</v>
      </c>
      <c r="E55" s="190">
        <v>29.325434000000005</v>
      </c>
      <c r="F55" s="190">
        <v>5.5503300000000007</v>
      </c>
      <c r="G55" s="190">
        <v>8.0619300000000003</v>
      </c>
      <c r="H55" s="190">
        <v>-4.66012</v>
      </c>
      <c r="I55" s="190">
        <v>9.683209999999999</v>
      </c>
      <c r="J55" s="190">
        <v>23.337949999999999</v>
      </c>
      <c r="K55" s="190">
        <v>11.09249</v>
      </c>
      <c r="L55" s="190">
        <v>14.89179</v>
      </c>
      <c r="M55" s="190">
        <v>9.6852700000000009</v>
      </c>
      <c r="N55" s="190">
        <v>5.5847100000000003</v>
      </c>
      <c r="O55" s="190">
        <v>4.1686000000000005</v>
      </c>
      <c r="P55" s="190">
        <v>14.016170000000001</v>
      </c>
      <c r="Q55" s="190">
        <v>5.02379</v>
      </c>
      <c r="R55" s="190">
        <v>16.882990000000003</v>
      </c>
      <c r="S55" s="190">
        <v>3.9549799999999999</v>
      </c>
      <c r="T55" s="190">
        <v>10.53945</v>
      </c>
      <c r="U55" s="190">
        <v>19.5229</v>
      </c>
      <c r="V55" s="190">
        <v>4.9721899999999994</v>
      </c>
      <c r="W55" s="190">
        <v>1.2309300000000001</v>
      </c>
      <c r="X55" s="190">
        <v>4.9847600000000005</v>
      </c>
      <c r="Y55" s="190">
        <v>9.3964200000000009</v>
      </c>
      <c r="Z55" s="190">
        <v>9.2539210713396098</v>
      </c>
      <c r="AA55" s="190">
        <v>5.5819525592733701</v>
      </c>
      <c r="AB55" s="190">
        <v>25.107575702810699</v>
      </c>
      <c r="AC55" s="190">
        <v>32.171070661818902</v>
      </c>
      <c r="AD55" s="190">
        <v>22.140587519075002</v>
      </c>
      <c r="AE55" s="190">
        <v>9.3170699999999993</v>
      </c>
      <c r="AF55" s="190">
        <v>17.687328000000001</v>
      </c>
      <c r="AG55" s="190">
        <v>30.256135999999998</v>
      </c>
      <c r="AH55" s="190">
        <v>9.5716059999999992</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89">
        <f>YampaRiverInflow.TotalOutflow!A56</f>
        <v>46539</v>
      </c>
      <c r="B56" s="280"/>
      <c r="C56" s="270">
        <v>4.7450000000000001</v>
      </c>
      <c r="D56" s="285">
        <v>20.56</v>
      </c>
      <c r="E56" s="190">
        <v>16.706314000000003</v>
      </c>
      <c r="F56" s="190">
        <v>1.3633040000000001</v>
      </c>
      <c r="G56" s="190">
        <v>-0.79383999999999999</v>
      </c>
      <c r="H56" s="190">
        <v>-23.251810000000003</v>
      </c>
      <c r="I56" s="190">
        <v>12.69872</v>
      </c>
      <c r="J56" s="190">
        <v>19.039000000000001</v>
      </c>
      <c r="K56" s="190">
        <v>6.8687700000000005</v>
      </c>
      <c r="L56" s="190">
        <v>14.246139999999999</v>
      </c>
      <c r="M56" s="190">
        <v>18.845080000000003</v>
      </c>
      <c r="N56" s="190">
        <v>7.4909099999999995</v>
      </c>
      <c r="O56" s="190">
        <v>13.8124</v>
      </c>
      <c r="P56" s="190">
        <v>24.775919999999999</v>
      </c>
      <c r="Q56" s="190">
        <v>9.7531100000000013</v>
      </c>
      <c r="R56" s="190">
        <v>18.740459999999999</v>
      </c>
      <c r="S56" s="190">
        <v>5.9942099999999998</v>
      </c>
      <c r="T56" s="190">
        <v>10.93661</v>
      </c>
      <c r="U56" s="190">
        <v>14.07673</v>
      </c>
      <c r="V56" s="190">
        <v>3.54962</v>
      </c>
      <c r="W56" s="190">
        <v>6.4226899999999993</v>
      </c>
      <c r="X56" s="190">
        <v>10.59356</v>
      </c>
      <c r="Y56" s="190">
        <v>1.32226</v>
      </c>
      <c r="Z56" s="190">
        <v>6.9610190102487604</v>
      </c>
      <c r="AA56" s="190">
        <v>13.6235045447941</v>
      </c>
      <c r="AB56" s="190">
        <v>21.1430438016537</v>
      </c>
      <c r="AC56" s="190">
        <v>42.150180575868696</v>
      </c>
      <c r="AD56" s="190">
        <v>13.4754590082651</v>
      </c>
      <c r="AE56" s="190">
        <v>19.542680000000001</v>
      </c>
      <c r="AF56" s="190">
        <v>1.2684000000000002</v>
      </c>
      <c r="AG56" s="190">
        <v>4.9412060000000002</v>
      </c>
      <c r="AH56" s="190">
        <v>-1.180104</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89">
        <f>YampaRiverInflow.TotalOutflow!A57</f>
        <v>46569</v>
      </c>
      <c r="B57" s="280"/>
      <c r="C57" s="270">
        <v>5.4160000000000004</v>
      </c>
      <c r="D57" s="285">
        <v>20.181999999999999</v>
      </c>
      <c r="E57" s="190">
        <v>20.697440000000004</v>
      </c>
      <c r="F57" s="190">
        <v>17.755964000000002</v>
      </c>
      <c r="G57" s="190">
        <v>11.63293</v>
      </c>
      <c r="H57" s="190">
        <v>-12.476629999999998</v>
      </c>
      <c r="I57" s="190">
        <v>23.625509999999998</v>
      </c>
      <c r="J57" s="190">
        <v>20.54889</v>
      </c>
      <c r="K57" s="190">
        <v>8.319090000000001</v>
      </c>
      <c r="L57" s="190">
        <v>20.105460000000001</v>
      </c>
      <c r="M57" s="190">
        <v>19.50067</v>
      </c>
      <c r="N57" s="190">
        <v>8.3446700000000007</v>
      </c>
      <c r="O57" s="190">
        <v>18.455950000000001</v>
      </c>
      <c r="P57" s="190">
        <v>31.79073</v>
      </c>
      <c r="Q57" s="190">
        <v>14.55987</v>
      </c>
      <c r="R57" s="190">
        <v>21.886839999999999</v>
      </c>
      <c r="S57" s="190">
        <v>25.583909999999999</v>
      </c>
      <c r="T57" s="190">
        <v>21.074020000000001</v>
      </c>
      <c r="U57" s="190">
        <v>18.544400000000003</v>
      </c>
      <c r="V57" s="190">
        <v>6.5901300000000003</v>
      </c>
      <c r="W57" s="190">
        <v>14.91146</v>
      </c>
      <c r="X57" s="190">
        <v>14.38373</v>
      </c>
      <c r="Y57" s="190">
        <v>27.614090000000001</v>
      </c>
      <c r="Z57" s="190">
        <v>12.5574148766291</v>
      </c>
      <c r="AA57" s="190">
        <v>24.781192150480202</v>
      </c>
      <c r="AB57" s="190">
        <v>16.943357023537999</v>
      </c>
      <c r="AC57" s="190">
        <v>39.1588780983151</v>
      </c>
      <c r="AD57" s="190">
        <v>23.713968098447001</v>
      </c>
      <c r="AE57" s="190">
        <v>3.5028120000000005</v>
      </c>
      <c r="AF57" s="190">
        <v>15.702810000000001</v>
      </c>
      <c r="AG57" s="190">
        <v>2.0310160000000002</v>
      </c>
      <c r="AH57" s="190">
        <v>8.0089059999999996</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89">
        <f>YampaRiverInflow.TotalOutflow!A58</f>
        <v>46600</v>
      </c>
      <c r="B58" s="280"/>
      <c r="C58" s="270">
        <v>13.926</v>
      </c>
      <c r="D58" s="285">
        <v>17.675000000000001</v>
      </c>
      <c r="E58" s="190">
        <v>20.660824000000002</v>
      </c>
      <c r="F58" s="190">
        <v>13.796706</v>
      </c>
      <c r="G58" s="190">
        <v>9.7706299999999988</v>
      </c>
      <c r="H58" s="190">
        <v>7.4435000000000002</v>
      </c>
      <c r="I58" s="190">
        <v>20.504860000000001</v>
      </c>
      <c r="J58" s="190">
        <v>22.135639999999999</v>
      </c>
      <c r="K58" s="190">
        <v>5.2130799999999997</v>
      </c>
      <c r="L58" s="190">
        <v>14.802440000000001</v>
      </c>
      <c r="M58" s="190">
        <v>21.94164</v>
      </c>
      <c r="N58" s="190">
        <v>8.4181799999999996</v>
      </c>
      <c r="O58" s="190">
        <v>21.659500000000001</v>
      </c>
      <c r="P58" s="190">
        <v>35.8294</v>
      </c>
      <c r="Q58" s="190">
        <v>14.210139999999999</v>
      </c>
      <c r="R58" s="190">
        <v>24.195160000000001</v>
      </c>
      <c r="S58" s="190">
        <v>26.496269999999999</v>
      </c>
      <c r="T58" s="190">
        <v>24.024999999999999</v>
      </c>
      <c r="U58" s="190">
        <v>22.344560000000001</v>
      </c>
      <c r="V58" s="190">
        <v>9.8739599999999985</v>
      </c>
      <c r="W58" s="190">
        <v>13.84548</v>
      </c>
      <c r="X58" s="190">
        <v>16.93469</v>
      </c>
      <c r="Y58" s="190">
        <v>14.48996</v>
      </c>
      <c r="Z58" s="190">
        <v>14.623601239406</v>
      </c>
      <c r="AA58" s="190">
        <v>29.351938843042298</v>
      </c>
      <c r="AB58" s="190">
        <v>10.6373367791084</v>
      </c>
      <c r="AC58" s="190">
        <v>32.4739838860175</v>
      </c>
      <c r="AD58" s="190">
        <v>32.289258266844001</v>
      </c>
      <c r="AE58" s="190">
        <v>21.988620000000001</v>
      </c>
      <c r="AF58" s="190">
        <v>28.766426000000003</v>
      </c>
      <c r="AG58" s="190">
        <v>19.739957999999998</v>
      </c>
      <c r="AH58" s="190">
        <v>11.451958000000001</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89">
        <f>YampaRiverInflow.TotalOutflow!A59</f>
        <v>46631</v>
      </c>
      <c r="B59" s="280"/>
      <c r="C59" s="270">
        <v>13.569000000000001</v>
      </c>
      <c r="D59" s="285">
        <v>14.701000000000001</v>
      </c>
      <c r="E59" s="190">
        <v>14.839589999999999</v>
      </c>
      <c r="F59" s="190">
        <v>10.647540000000001</v>
      </c>
      <c r="G59" s="190">
        <v>-6.0112700000000006</v>
      </c>
      <c r="H59" s="190">
        <v>19.914009999999998</v>
      </c>
      <c r="I59" s="190">
        <v>13.555149999999999</v>
      </c>
      <c r="J59" s="190">
        <v>15.397549999999999</v>
      </c>
      <c r="K59" s="190">
        <v>7.1036899999999994</v>
      </c>
      <c r="L59" s="190">
        <v>8.6973899999999986</v>
      </c>
      <c r="M59" s="190">
        <v>11.841569999999999</v>
      </c>
      <c r="N59" s="190">
        <v>3.6388400000000001</v>
      </c>
      <c r="O59" s="190">
        <v>18.084299999999999</v>
      </c>
      <c r="P59" s="190">
        <v>24.926950000000001</v>
      </c>
      <c r="Q59" s="190">
        <v>13.032249999999999</v>
      </c>
      <c r="R59" s="190">
        <v>14.707469999999999</v>
      </c>
      <c r="S59" s="190">
        <v>15.101129999999999</v>
      </c>
      <c r="T59" s="190">
        <v>9.3519199999999998</v>
      </c>
      <c r="U59" s="190">
        <v>35.037589999999994</v>
      </c>
      <c r="V59" s="190">
        <v>-2.8639899999999998</v>
      </c>
      <c r="W59" s="190">
        <v>6.7481800000000005</v>
      </c>
      <c r="X59" s="190">
        <v>15.02529</v>
      </c>
      <c r="Y59" s="190">
        <v>11.451879999999999</v>
      </c>
      <c r="Z59" s="190">
        <v>13.1848636376867</v>
      </c>
      <c r="AA59" s="190">
        <v>8.3238249586783297</v>
      </c>
      <c r="AB59" s="190">
        <v>19.8346958697528</v>
      </c>
      <c r="AC59" s="190">
        <v>16.409711323636998</v>
      </c>
      <c r="AD59" s="190">
        <v>25.7866844641329</v>
      </c>
      <c r="AE59" s="190">
        <v>21.500264000000001</v>
      </c>
      <c r="AF59" s="190">
        <v>26.366382000000002</v>
      </c>
      <c r="AG59" s="190">
        <v>15.737406</v>
      </c>
      <c r="AH59" s="190">
        <v>14.914582000000003</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89">
        <f>YampaRiverInflow.TotalOutflow!A60</f>
        <v>46661</v>
      </c>
      <c r="B60" s="280"/>
      <c r="C60" s="270">
        <v>12.66</v>
      </c>
      <c r="D60" s="285">
        <v>12.657999999999999</v>
      </c>
      <c r="E60" s="190">
        <v>12.135444000000001</v>
      </c>
      <c r="F60" s="190">
        <v>6.3876860000000004</v>
      </c>
      <c r="G60" s="190">
        <v>-7.82599</v>
      </c>
      <c r="H60" s="190">
        <v>24.362849999999998</v>
      </c>
      <c r="I60" s="190">
        <v>10.95425</v>
      </c>
      <c r="J60" s="190">
        <v>11.723360000000001</v>
      </c>
      <c r="K60" s="190">
        <v>4.6145899999999997</v>
      </c>
      <c r="L60" s="190">
        <v>6.6953500000000004</v>
      </c>
      <c r="M60" s="190">
        <v>9.5123700000000007</v>
      </c>
      <c r="N60" s="190">
        <v>-0.49925999999999998</v>
      </c>
      <c r="O60" s="190">
        <v>18.132660000000001</v>
      </c>
      <c r="P60" s="190">
        <v>19.22006</v>
      </c>
      <c r="Q60" s="190">
        <v>10.97871</v>
      </c>
      <c r="R60" s="190">
        <v>13.21185</v>
      </c>
      <c r="S60" s="190">
        <v>14.04824</v>
      </c>
      <c r="T60" s="190">
        <v>6.9533999999999994</v>
      </c>
      <c r="U60" s="190">
        <v>23.35398</v>
      </c>
      <c r="V60" s="190">
        <v>-2.8656299999999999</v>
      </c>
      <c r="W60" s="190">
        <v>2.3012199999999998</v>
      </c>
      <c r="X60" s="190">
        <v>14.73507</v>
      </c>
      <c r="Y60" s="190">
        <v>8.505370000000001</v>
      </c>
      <c r="Z60" s="190">
        <v>9.0830627261494108</v>
      </c>
      <c r="AA60" s="190">
        <v>-6.2740460311398598</v>
      </c>
      <c r="AB60" s="190">
        <v>25.002335616926402</v>
      </c>
      <c r="AC60" s="190">
        <v>7.7553593381164196</v>
      </c>
      <c r="AD60" s="190">
        <v>26.857120247405899</v>
      </c>
      <c r="AE60" s="190">
        <v>8.6108960000000003</v>
      </c>
      <c r="AF60" s="190">
        <v>17.934583999999997</v>
      </c>
      <c r="AG60" s="190">
        <v>11.836898000000001</v>
      </c>
      <c r="AH60" s="190">
        <v>11.503132000000001</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89">
        <f>YampaRiverInflow.TotalOutflow!A61</f>
        <v>46692</v>
      </c>
      <c r="B61" s="280"/>
      <c r="C61" s="270">
        <v>1.2</v>
      </c>
      <c r="D61" s="285">
        <v>1.202</v>
      </c>
      <c r="E61" s="190">
        <v>15.820898000000001</v>
      </c>
      <c r="F61" s="190">
        <v>14.533392000000001</v>
      </c>
      <c r="G61" s="190">
        <v>-12.37326</v>
      </c>
      <c r="H61" s="190">
        <v>14.93168</v>
      </c>
      <c r="I61" s="190">
        <v>-5.1652700000000005</v>
      </c>
      <c r="J61" s="190">
        <v>10.395850000000001</v>
      </c>
      <c r="K61" s="190">
        <v>4.0648400000000002</v>
      </c>
      <c r="L61" s="190">
        <v>3.5380700000000003</v>
      </c>
      <c r="M61" s="190">
        <v>7.5272700000000006</v>
      </c>
      <c r="N61" s="190">
        <v>13.11669</v>
      </c>
      <c r="O61" s="190">
        <v>15.47784</v>
      </c>
      <c r="P61" s="190">
        <v>21.893450000000001</v>
      </c>
      <c r="Q61" s="190">
        <v>12.1463</v>
      </c>
      <c r="R61" s="190">
        <v>8.651209999999999</v>
      </c>
      <c r="S61" s="190">
        <v>9.7618099999999988</v>
      </c>
      <c r="T61" s="190">
        <v>16.488720000000001</v>
      </c>
      <c r="U61" s="190">
        <v>4.6226700000000003</v>
      </c>
      <c r="V61" s="190">
        <v>5.9689499999999995</v>
      </c>
      <c r="W61" s="190">
        <v>-1.0023</v>
      </c>
      <c r="X61" s="190">
        <v>2.8529</v>
      </c>
      <c r="Y61" s="190">
        <v>5.8924399999999997</v>
      </c>
      <c r="Z61" s="190">
        <v>3.9897065276040999</v>
      </c>
      <c r="AA61" s="190">
        <v>-11.4351155371894</v>
      </c>
      <c r="AB61" s="190">
        <v>6.3263246300834401</v>
      </c>
      <c r="AC61" s="190">
        <v>3.8446132224799099</v>
      </c>
      <c r="AD61" s="190">
        <v>10.148976943471901</v>
      </c>
      <c r="AE61" s="190">
        <v>8.991363999999999</v>
      </c>
      <c r="AF61" s="190">
        <v>10.960080000000001</v>
      </c>
      <c r="AG61" s="190">
        <v>12.147136</v>
      </c>
      <c r="AH61" s="190">
        <v>3.6625680000000003</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89">
        <f>YampaRiverInflow.TotalOutflow!A62</f>
        <v>46722</v>
      </c>
      <c r="B62" s="280"/>
      <c r="C62" s="270">
        <v>2.335</v>
      </c>
      <c r="D62" s="285">
        <v>2.335</v>
      </c>
      <c r="E62" s="190">
        <v>16.272072000000001</v>
      </c>
      <c r="F62" s="190">
        <v>6.2282960000000003</v>
      </c>
      <c r="G62" s="190">
        <v>-16.238409999999998</v>
      </c>
      <c r="H62" s="190">
        <v>12.00187</v>
      </c>
      <c r="I62" s="190">
        <v>6.5915499999999998</v>
      </c>
      <c r="J62" s="190">
        <v>12.228569999999999</v>
      </c>
      <c r="K62" s="190">
        <v>1.01868</v>
      </c>
      <c r="L62" s="190">
        <v>6.6875100000000005</v>
      </c>
      <c r="M62" s="190">
        <v>11.483219999999999</v>
      </c>
      <c r="N62" s="190">
        <v>-2.7016499999999999</v>
      </c>
      <c r="O62" s="190">
        <v>25.948370000000001</v>
      </c>
      <c r="P62" s="190">
        <v>22.778939999999999</v>
      </c>
      <c r="Q62" s="190">
        <v>11.792920000000001</v>
      </c>
      <c r="R62" s="190">
        <v>17.610810000000001</v>
      </c>
      <c r="S62" s="190">
        <v>24.307770000000001</v>
      </c>
      <c r="T62" s="190">
        <v>18.407709999999998</v>
      </c>
      <c r="U62" s="190">
        <v>2.61571</v>
      </c>
      <c r="V62" s="190">
        <v>-1.4079200000000001</v>
      </c>
      <c r="W62" s="190">
        <v>-6.0315000000000003</v>
      </c>
      <c r="X62" s="190">
        <v>15.691600000000001</v>
      </c>
      <c r="Y62" s="190">
        <v>6.0872700000000002</v>
      </c>
      <c r="Z62" s="190">
        <v>14.668721902282002</v>
      </c>
      <c r="AA62" s="190">
        <v>-6.0504652876024405</v>
      </c>
      <c r="AB62" s="190">
        <v>3.9440781003643801</v>
      </c>
      <c r="AC62" s="190">
        <v>5.96184380284366</v>
      </c>
      <c r="AD62" s="190">
        <v>-3.3022761146438002</v>
      </c>
      <c r="AE62" s="190">
        <v>16.566911999999999</v>
      </c>
      <c r="AF62" s="190">
        <v>23.606604000000004</v>
      </c>
      <c r="AG62" s="190">
        <v>11.927992</v>
      </c>
      <c r="AH62" s="190">
        <v>18.697578</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89">
        <f>YampaRiverInflow.TotalOutflow!A63</f>
        <v>46753</v>
      </c>
      <c r="B63" s="280"/>
      <c r="C63" s="270">
        <v>17.521999999999998</v>
      </c>
      <c r="D63" s="285">
        <v>6.62</v>
      </c>
      <c r="E63" s="190">
        <v>11.366462</v>
      </c>
      <c r="F63" s="190">
        <v>12.906422000000001</v>
      </c>
      <c r="G63" s="190">
        <v>-12.26146</v>
      </c>
      <c r="H63" s="190">
        <v>9.9685600000000001</v>
      </c>
      <c r="I63" s="190">
        <v>3.9182399999999999</v>
      </c>
      <c r="J63" s="190">
        <v>5.2524799999999994</v>
      </c>
      <c r="K63" s="190">
        <v>0.65434000000000003</v>
      </c>
      <c r="L63" s="190">
        <v>10.38495</v>
      </c>
      <c r="M63" s="190">
        <v>14.23559</v>
      </c>
      <c r="N63" s="190">
        <v>9.8203300000000002</v>
      </c>
      <c r="O63" s="190">
        <v>24.700430000000001</v>
      </c>
      <c r="P63" s="190">
        <v>22.069479999999999</v>
      </c>
      <c r="Q63" s="190">
        <v>12.57952</v>
      </c>
      <c r="R63" s="190">
        <v>19.210369999999998</v>
      </c>
      <c r="S63" s="190">
        <v>24.414390000000001</v>
      </c>
      <c r="T63" s="190">
        <v>14.356399999999999</v>
      </c>
      <c r="U63" s="190">
        <v>-5.5168900000000001</v>
      </c>
      <c r="V63" s="190">
        <v>8.7599999999999997E-2</v>
      </c>
      <c r="W63" s="190">
        <v>10.52117</v>
      </c>
      <c r="X63" s="190">
        <v>15.80128</v>
      </c>
      <c r="Y63" s="190">
        <v>7.4489752076703502</v>
      </c>
      <c r="Z63" s="190">
        <v>19.8163140489265</v>
      </c>
      <c r="AA63" s="190">
        <v>0.31217231431502396</v>
      </c>
      <c r="AB63" s="190">
        <v>11.158060331372901</v>
      </c>
      <c r="AC63" s="190">
        <v>7.7495685923312703</v>
      </c>
      <c r="AD63" s="190">
        <v>16.305914000000001</v>
      </c>
      <c r="AE63" s="190">
        <v>18.317238</v>
      </c>
      <c r="AF63" s="190">
        <v>101.21908400000001</v>
      </c>
      <c r="AG63" s="190">
        <v>14.084605999999999</v>
      </c>
      <c r="AH63" s="190">
        <v>35.531559999999999</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89">
        <f>YampaRiverInflow.TotalOutflow!A64</f>
        <v>46784</v>
      </c>
      <c r="B64" s="280"/>
      <c r="C64" s="270">
        <v>14.106</v>
      </c>
      <c r="D64" s="285">
        <v>9.4120000000000008</v>
      </c>
      <c r="E64" s="190">
        <v>10.668854</v>
      </c>
      <c r="F64" s="190">
        <v>-2.5262600000000002</v>
      </c>
      <c r="G64" s="190">
        <v>-10.192350000000001</v>
      </c>
      <c r="H64" s="190">
        <v>6.2821099999999994</v>
      </c>
      <c r="I64" s="190">
        <v>3.13246</v>
      </c>
      <c r="J64" s="190">
        <v>4.1601400000000002</v>
      </c>
      <c r="K64" s="190">
        <v>2.8380700000000001</v>
      </c>
      <c r="L64" s="190">
        <v>9.7490100000000002</v>
      </c>
      <c r="M64" s="190">
        <v>16.001570000000001</v>
      </c>
      <c r="N64" s="190">
        <v>9.5720700000000001</v>
      </c>
      <c r="O64" s="190">
        <v>21.740169999999999</v>
      </c>
      <c r="P64" s="190">
        <v>14.98456</v>
      </c>
      <c r="Q64" s="190">
        <v>10.01197</v>
      </c>
      <c r="R64" s="190">
        <v>10.48507</v>
      </c>
      <c r="S64" s="190">
        <v>13.671299999999999</v>
      </c>
      <c r="T64" s="190">
        <v>11.7835</v>
      </c>
      <c r="U64" s="190">
        <v>1.5763499999999999</v>
      </c>
      <c r="V64" s="190">
        <v>-4.5615100000000002</v>
      </c>
      <c r="W64" s="190">
        <v>4.3772399999999996</v>
      </c>
      <c r="X64" s="190">
        <v>6.30464</v>
      </c>
      <c r="Y64" s="190">
        <v>4.0539722308107295</v>
      </c>
      <c r="Z64" s="190">
        <v>9.3226595036040596</v>
      </c>
      <c r="AA64" s="190">
        <v>19.796036777389201</v>
      </c>
      <c r="AB64" s="190">
        <v>11.065682646744701</v>
      </c>
      <c r="AC64" s="190">
        <v>11.6148235514056</v>
      </c>
      <c r="AD64" s="190">
        <v>19.425978000000001</v>
      </c>
      <c r="AE64" s="190">
        <v>27.521836</v>
      </c>
      <c r="AF64" s="190">
        <v>75.754664000000005</v>
      </c>
      <c r="AG64" s="190">
        <v>14.718234000000001</v>
      </c>
      <c r="AH64" s="190">
        <v>33.481140000000003</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89">
        <f>YampaRiverInflow.TotalOutflow!A65</f>
        <v>46813</v>
      </c>
      <c r="B65" s="280"/>
      <c r="C65" s="270">
        <v>16.276</v>
      </c>
      <c r="D65" s="285">
        <v>13.116</v>
      </c>
      <c r="E65" s="190">
        <v>-10.494788</v>
      </c>
      <c r="F65" s="190">
        <v>-5.3588699999999996</v>
      </c>
      <c r="G65" s="190">
        <v>-15.49112</v>
      </c>
      <c r="H65" s="190">
        <v>36.322969999999998</v>
      </c>
      <c r="I65" s="190">
        <v>9.210090000000001</v>
      </c>
      <c r="J65" s="190">
        <v>5.7764899999999999</v>
      </c>
      <c r="K65" s="190">
        <v>9.2872199999999996</v>
      </c>
      <c r="L65" s="190">
        <v>8.1139899999999994</v>
      </c>
      <c r="M65" s="190">
        <v>9.8301200000000009</v>
      </c>
      <c r="N65" s="190">
        <v>14.49926</v>
      </c>
      <c r="O65" s="190">
        <v>12.03308</v>
      </c>
      <c r="P65" s="190">
        <v>4.5342399999999996</v>
      </c>
      <c r="Q65" s="190">
        <v>19.332849999999997</v>
      </c>
      <c r="R65" s="190">
        <v>6.37479</v>
      </c>
      <c r="S65" s="190">
        <v>9.2942099999999996</v>
      </c>
      <c r="T65" s="190">
        <v>12.6425</v>
      </c>
      <c r="U65" s="190">
        <v>6.9273500000000006</v>
      </c>
      <c r="V65" s="190">
        <v>-7.20953</v>
      </c>
      <c r="W65" s="190">
        <v>6.0791599999999999</v>
      </c>
      <c r="X65" s="190">
        <v>6.5443199999999999</v>
      </c>
      <c r="Y65" s="190">
        <v>12.9016643799678</v>
      </c>
      <c r="Z65" s="190">
        <v>7.2940712366949301</v>
      </c>
      <c r="AA65" s="190">
        <v>35.068694212232302</v>
      </c>
      <c r="AB65" s="190">
        <v>6.2901128095215002</v>
      </c>
      <c r="AC65" s="190">
        <v>18.741606197686799</v>
      </c>
      <c r="AD65" s="190">
        <v>26.794340000000005</v>
      </c>
      <c r="AE65" s="190">
        <v>39.915998000000002</v>
      </c>
      <c r="AF65" s="190">
        <v>66.375816</v>
      </c>
      <c r="AG65" s="190">
        <v>17.63081</v>
      </c>
      <c r="AH65" s="190">
        <v>62.605969999999999</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89">
        <f>YampaRiverInflow.TotalOutflow!A66</f>
        <v>46844</v>
      </c>
      <c r="B66" s="280"/>
      <c r="C66" s="270">
        <v>10.015000000000001</v>
      </c>
      <c r="D66" s="285">
        <v>16.518000000000001</v>
      </c>
      <c r="E66" s="190">
        <v>23.635946000000001</v>
      </c>
      <c r="F66" s="190">
        <v>6.8406400000000005</v>
      </c>
      <c r="G66" s="190">
        <v>-2.2138499999999999</v>
      </c>
      <c r="H66" s="190">
        <v>19.547470000000001</v>
      </c>
      <c r="I66" s="190">
        <v>11.52768</v>
      </c>
      <c r="J66" s="190">
        <v>17.343669999999999</v>
      </c>
      <c r="K66" s="190">
        <v>13.49269</v>
      </c>
      <c r="L66" s="190">
        <v>4.6643299999999996</v>
      </c>
      <c r="M66" s="190">
        <v>2.3306399999999998</v>
      </c>
      <c r="N66" s="190">
        <v>9.179590000000001</v>
      </c>
      <c r="O66" s="190">
        <v>14.534559999999999</v>
      </c>
      <c r="P66" s="190">
        <v>4.0880400000000003</v>
      </c>
      <c r="Q66" s="190">
        <v>12.77216</v>
      </c>
      <c r="R66" s="190">
        <v>7.4774700000000003</v>
      </c>
      <c r="S66" s="190">
        <v>12.525</v>
      </c>
      <c r="T66" s="190">
        <v>22.5366</v>
      </c>
      <c r="U66" s="190">
        <v>5.4246600000000003</v>
      </c>
      <c r="V66" s="190">
        <v>-1.42597</v>
      </c>
      <c r="W66" s="190">
        <v>9.8915199999999999</v>
      </c>
      <c r="X66" s="190">
        <v>9.72743</v>
      </c>
      <c r="Y66" s="190">
        <v>15.713943386447099</v>
      </c>
      <c r="Z66" s="190">
        <v>6.6015394221493597</v>
      </c>
      <c r="AA66" s="190">
        <v>32.830230167934701</v>
      </c>
      <c r="AB66" s="190">
        <v>14.096756611570999</v>
      </c>
      <c r="AC66" s="190">
        <v>21.908179504132999</v>
      </c>
      <c r="AD66" s="190">
        <v>18.399011999999999</v>
      </c>
      <c r="AE66" s="190">
        <v>29.763325999999999</v>
      </c>
      <c r="AF66" s="190">
        <v>41.261670000000002</v>
      </c>
      <c r="AG66" s="190">
        <v>7.7661820000000006</v>
      </c>
      <c r="AH66" s="190">
        <v>14.708754000000001</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89">
        <f>YampaRiverInflow.TotalOutflow!A67</f>
        <v>46874</v>
      </c>
      <c r="B67" s="280"/>
      <c r="C67" s="270">
        <v>5.5270000000000001</v>
      </c>
      <c r="D67" s="285">
        <v>21.992999999999999</v>
      </c>
      <c r="E67" s="190">
        <v>5.5503300000000007</v>
      </c>
      <c r="F67" s="190">
        <v>8.0619300000000003</v>
      </c>
      <c r="G67" s="190">
        <v>-4.66012</v>
      </c>
      <c r="H67" s="190">
        <v>9.683209999999999</v>
      </c>
      <c r="I67" s="190">
        <v>23.337949999999999</v>
      </c>
      <c r="J67" s="190">
        <v>11.09249</v>
      </c>
      <c r="K67" s="190">
        <v>14.89179</v>
      </c>
      <c r="L67" s="190">
        <v>9.6852700000000009</v>
      </c>
      <c r="M67" s="190">
        <v>5.5847100000000003</v>
      </c>
      <c r="N67" s="190">
        <v>4.1686000000000005</v>
      </c>
      <c r="O67" s="190">
        <v>14.016170000000001</v>
      </c>
      <c r="P67" s="190">
        <v>5.02379</v>
      </c>
      <c r="Q67" s="190">
        <v>16.882990000000003</v>
      </c>
      <c r="R67" s="190">
        <v>3.9549799999999999</v>
      </c>
      <c r="S67" s="190">
        <v>10.53945</v>
      </c>
      <c r="T67" s="190">
        <v>19.5229</v>
      </c>
      <c r="U67" s="190">
        <v>4.9721899999999994</v>
      </c>
      <c r="V67" s="190">
        <v>1.2309300000000001</v>
      </c>
      <c r="W67" s="190">
        <v>4.9847600000000005</v>
      </c>
      <c r="X67" s="190">
        <v>9.3964200000000009</v>
      </c>
      <c r="Y67" s="190">
        <v>9.2539210713396098</v>
      </c>
      <c r="Z67" s="190">
        <v>5.5819525592733701</v>
      </c>
      <c r="AA67" s="190">
        <v>25.107575702810699</v>
      </c>
      <c r="AB67" s="190">
        <v>32.171070661818902</v>
      </c>
      <c r="AC67" s="190">
        <v>22.140587519075002</v>
      </c>
      <c r="AD67" s="190">
        <v>9.3170699999999993</v>
      </c>
      <c r="AE67" s="190">
        <v>17.687328000000001</v>
      </c>
      <c r="AF67" s="190">
        <v>30.256135999999998</v>
      </c>
      <c r="AG67" s="190">
        <v>9.5716059999999992</v>
      </c>
      <c r="AH67" s="190">
        <v>29.325434000000005</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89">
        <f>YampaRiverInflow.TotalOutflow!A68</f>
        <v>46905</v>
      </c>
      <c r="B68" s="280"/>
      <c r="C68" s="270">
        <v>4.7450000000000001</v>
      </c>
      <c r="D68" s="285">
        <v>20.56</v>
      </c>
      <c r="E68" s="190">
        <v>1.3633040000000001</v>
      </c>
      <c r="F68" s="190">
        <v>-0.79383999999999999</v>
      </c>
      <c r="G68" s="190">
        <v>-23.251810000000003</v>
      </c>
      <c r="H68" s="190">
        <v>12.69872</v>
      </c>
      <c r="I68" s="190">
        <v>19.039000000000001</v>
      </c>
      <c r="J68" s="190">
        <v>6.8687700000000005</v>
      </c>
      <c r="K68" s="190">
        <v>14.246139999999999</v>
      </c>
      <c r="L68" s="190">
        <v>18.845080000000003</v>
      </c>
      <c r="M68" s="190">
        <v>7.4909099999999995</v>
      </c>
      <c r="N68" s="190">
        <v>13.8124</v>
      </c>
      <c r="O68" s="190">
        <v>24.775919999999999</v>
      </c>
      <c r="P68" s="190">
        <v>9.7531100000000013</v>
      </c>
      <c r="Q68" s="190">
        <v>18.740459999999999</v>
      </c>
      <c r="R68" s="190">
        <v>5.9942099999999998</v>
      </c>
      <c r="S68" s="190">
        <v>10.93661</v>
      </c>
      <c r="T68" s="190">
        <v>14.07673</v>
      </c>
      <c r="U68" s="190">
        <v>3.54962</v>
      </c>
      <c r="V68" s="190">
        <v>6.4226899999999993</v>
      </c>
      <c r="W68" s="190">
        <v>10.59356</v>
      </c>
      <c r="X68" s="190">
        <v>1.32226</v>
      </c>
      <c r="Y68" s="190">
        <v>6.9610190102487604</v>
      </c>
      <c r="Z68" s="190">
        <v>13.6235045447941</v>
      </c>
      <c r="AA68" s="190">
        <v>21.1430438016537</v>
      </c>
      <c r="AB68" s="190">
        <v>42.150180575868696</v>
      </c>
      <c r="AC68" s="190">
        <v>13.4754590082651</v>
      </c>
      <c r="AD68" s="190">
        <v>19.542680000000001</v>
      </c>
      <c r="AE68" s="190">
        <v>1.2684000000000002</v>
      </c>
      <c r="AF68" s="190">
        <v>4.9412060000000002</v>
      </c>
      <c r="AG68" s="190">
        <v>-1.180104</v>
      </c>
      <c r="AH68" s="190">
        <v>16.706314000000003</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89">
        <f>YampaRiverInflow.TotalOutflow!A69</f>
        <v>46935</v>
      </c>
      <c r="B69" s="280"/>
      <c r="C69" s="270">
        <v>5.4160000000000004</v>
      </c>
      <c r="D69" s="285">
        <v>20.181999999999999</v>
      </c>
      <c r="E69" s="190">
        <v>17.755964000000002</v>
      </c>
      <c r="F69" s="190">
        <v>11.63293</v>
      </c>
      <c r="G69" s="190">
        <v>-12.476629999999998</v>
      </c>
      <c r="H69" s="190">
        <v>23.625509999999998</v>
      </c>
      <c r="I69" s="190">
        <v>20.54889</v>
      </c>
      <c r="J69" s="190">
        <v>8.319090000000001</v>
      </c>
      <c r="K69" s="190">
        <v>20.105460000000001</v>
      </c>
      <c r="L69" s="190">
        <v>19.50067</v>
      </c>
      <c r="M69" s="190">
        <v>8.3446700000000007</v>
      </c>
      <c r="N69" s="190">
        <v>18.455950000000001</v>
      </c>
      <c r="O69" s="190">
        <v>31.79073</v>
      </c>
      <c r="P69" s="190">
        <v>14.55987</v>
      </c>
      <c r="Q69" s="190">
        <v>21.886839999999999</v>
      </c>
      <c r="R69" s="190">
        <v>25.583909999999999</v>
      </c>
      <c r="S69" s="190">
        <v>21.074020000000001</v>
      </c>
      <c r="T69" s="190">
        <v>18.544400000000003</v>
      </c>
      <c r="U69" s="190">
        <v>6.5901300000000003</v>
      </c>
      <c r="V69" s="190">
        <v>14.91146</v>
      </c>
      <c r="W69" s="190">
        <v>14.38373</v>
      </c>
      <c r="X69" s="190">
        <v>27.614090000000001</v>
      </c>
      <c r="Y69" s="190">
        <v>12.5574148766291</v>
      </c>
      <c r="Z69" s="190">
        <v>24.781192150480202</v>
      </c>
      <c r="AA69" s="190">
        <v>16.943357023537999</v>
      </c>
      <c r="AB69" s="190">
        <v>39.1588780983151</v>
      </c>
      <c r="AC69" s="190">
        <v>23.713968098447001</v>
      </c>
      <c r="AD69" s="190">
        <v>3.5028120000000005</v>
      </c>
      <c r="AE69" s="190">
        <v>15.702810000000001</v>
      </c>
      <c r="AF69" s="190">
        <v>2.0310160000000002</v>
      </c>
      <c r="AG69" s="190">
        <v>8.0089059999999996</v>
      </c>
      <c r="AH69" s="190">
        <v>20.697440000000004</v>
      </c>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89">
        <f>YampaRiverInflow.TotalOutflow!A70</f>
        <v>46966</v>
      </c>
      <c r="B70" s="280"/>
      <c r="C70" s="270">
        <v>13.926</v>
      </c>
      <c r="D70" s="285">
        <v>17.675000000000001</v>
      </c>
      <c r="E70" s="190">
        <v>13.796706</v>
      </c>
      <c r="F70" s="190">
        <v>9.7706299999999988</v>
      </c>
      <c r="G70" s="190">
        <v>7.4435000000000002</v>
      </c>
      <c r="H70" s="190">
        <v>20.504860000000001</v>
      </c>
      <c r="I70" s="190">
        <v>22.135639999999999</v>
      </c>
      <c r="J70" s="190">
        <v>5.2130799999999997</v>
      </c>
      <c r="K70" s="190">
        <v>14.802440000000001</v>
      </c>
      <c r="L70" s="190">
        <v>21.94164</v>
      </c>
      <c r="M70" s="190">
        <v>8.4181799999999996</v>
      </c>
      <c r="N70" s="190">
        <v>21.659500000000001</v>
      </c>
      <c r="O70" s="190">
        <v>35.8294</v>
      </c>
      <c r="P70" s="190">
        <v>14.210139999999999</v>
      </c>
      <c r="Q70" s="190">
        <v>24.195160000000001</v>
      </c>
      <c r="R70" s="190">
        <v>26.496269999999999</v>
      </c>
      <c r="S70" s="190">
        <v>24.024999999999999</v>
      </c>
      <c r="T70" s="190">
        <v>22.344560000000001</v>
      </c>
      <c r="U70" s="190">
        <v>9.8739599999999985</v>
      </c>
      <c r="V70" s="190">
        <v>13.84548</v>
      </c>
      <c r="W70" s="190">
        <v>16.93469</v>
      </c>
      <c r="X70" s="190">
        <v>14.48996</v>
      </c>
      <c r="Y70" s="190">
        <v>14.623601239406</v>
      </c>
      <c r="Z70" s="190">
        <v>29.351938843042298</v>
      </c>
      <c r="AA70" s="190">
        <v>10.6373367791084</v>
      </c>
      <c r="AB70" s="190">
        <v>32.4739838860175</v>
      </c>
      <c r="AC70" s="190">
        <v>32.289258266844001</v>
      </c>
      <c r="AD70" s="190">
        <v>21.988620000000001</v>
      </c>
      <c r="AE70" s="190">
        <v>28.766426000000003</v>
      </c>
      <c r="AF70" s="190">
        <v>19.739957999999998</v>
      </c>
      <c r="AG70" s="190">
        <v>11.451958000000001</v>
      </c>
      <c r="AH70" s="190">
        <v>20.660824000000002</v>
      </c>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89">
        <f>YampaRiverInflow.TotalOutflow!A71</f>
        <v>46997</v>
      </c>
      <c r="B71" s="280"/>
      <c r="C71" s="270">
        <v>13.569000000000001</v>
      </c>
      <c r="D71" s="285">
        <v>14.701000000000001</v>
      </c>
      <c r="E71" s="190">
        <v>10.647540000000001</v>
      </c>
      <c r="F71" s="190">
        <v>-6.0112700000000006</v>
      </c>
      <c r="G71" s="190">
        <v>19.914009999999998</v>
      </c>
      <c r="H71" s="190">
        <v>13.555149999999999</v>
      </c>
      <c r="I71" s="190">
        <v>15.397549999999999</v>
      </c>
      <c r="J71" s="190">
        <v>7.1036899999999994</v>
      </c>
      <c r="K71" s="190">
        <v>8.6973899999999986</v>
      </c>
      <c r="L71" s="190">
        <v>11.841569999999999</v>
      </c>
      <c r="M71" s="190">
        <v>3.6388400000000001</v>
      </c>
      <c r="N71" s="190">
        <v>18.084299999999999</v>
      </c>
      <c r="O71" s="190">
        <v>24.926950000000001</v>
      </c>
      <c r="P71" s="190">
        <v>13.032249999999999</v>
      </c>
      <c r="Q71" s="190">
        <v>14.707469999999999</v>
      </c>
      <c r="R71" s="190">
        <v>15.101129999999999</v>
      </c>
      <c r="S71" s="190">
        <v>9.3519199999999998</v>
      </c>
      <c r="T71" s="190">
        <v>35.037589999999994</v>
      </c>
      <c r="U71" s="190">
        <v>-2.8639899999999998</v>
      </c>
      <c r="V71" s="190">
        <v>6.7481800000000005</v>
      </c>
      <c r="W71" s="190">
        <v>15.02529</v>
      </c>
      <c r="X71" s="190">
        <v>11.451879999999999</v>
      </c>
      <c r="Y71" s="190">
        <v>13.1848636376867</v>
      </c>
      <c r="Z71" s="190">
        <v>8.3238249586783297</v>
      </c>
      <c r="AA71" s="190">
        <v>19.8346958697528</v>
      </c>
      <c r="AB71" s="190">
        <v>16.409711323636998</v>
      </c>
      <c r="AC71" s="190">
        <v>25.7866844641329</v>
      </c>
      <c r="AD71" s="190">
        <v>21.500264000000001</v>
      </c>
      <c r="AE71" s="190">
        <v>26.366382000000002</v>
      </c>
      <c r="AF71" s="190">
        <v>15.737406</v>
      </c>
      <c r="AG71" s="190">
        <v>14.914582000000003</v>
      </c>
      <c r="AH71" s="190">
        <v>14.839589999999999</v>
      </c>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89"/>
      <c r="B72" s="279"/>
      <c r="C72" s="269"/>
      <c r="D72" s="296"/>
      <c r="ALQ72" s="172" t="e">
        <v>#N/A</v>
      </c>
    </row>
    <row r="73" spans="1:1005" ht="12.75" customHeight="1" x14ac:dyDescent="0.25">
      <c r="A73" s="189"/>
      <c r="B73" s="279"/>
      <c r="C73" s="269"/>
      <c r="D73" s="296"/>
    </row>
    <row r="74" spans="1:1005" ht="12.75" customHeight="1" x14ac:dyDescent="0.25">
      <c r="A74" s="189"/>
      <c r="B74" s="279"/>
      <c r="C74" s="269"/>
      <c r="D74" s="296"/>
    </row>
    <row r="75" spans="1:1005" ht="12.75" customHeight="1" x14ac:dyDescent="0.25">
      <c r="A75" s="189"/>
      <c r="B75" s="279"/>
      <c r="C75" s="269"/>
      <c r="D75" s="296"/>
    </row>
    <row r="76" spans="1:1005" ht="12.75" customHeight="1" x14ac:dyDescent="0.25">
      <c r="A76" s="189"/>
      <c r="B76" s="279"/>
      <c r="C76" s="269"/>
      <c r="D76" s="296"/>
    </row>
    <row r="77" spans="1:1005" ht="12.75" customHeight="1" x14ac:dyDescent="0.25">
      <c r="A77" s="189"/>
      <c r="B77" s="279"/>
      <c r="C77" s="269"/>
      <c r="D77" s="296"/>
    </row>
    <row r="78" spans="1:1005" ht="12.75" customHeight="1" x14ac:dyDescent="0.25">
      <c r="A78" s="189"/>
      <c r="B78" s="279"/>
      <c r="C78" s="269"/>
      <c r="D78" s="296"/>
    </row>
    <row r="79" spans="1:1005" ht="12.75" customHeight="1" x14ac:dyDescent="0.25">
      <c r="A79" s="189"/>
      <c r="B79" s="279"/>
      <c r="C79" s="269"/>
      <c r="D79" s="296"/>
    </row>
    <row r="80" spans="1:1005" ht="12.75" customHeight="1" x14ac:dyDescent="0.25">
      <c r="A80" s="189"/>
      <c r="B80" s="279"/>
      <c r="C80" s="269"/>
      <c r="D80" s="296"/>
    </row>
    <row r="81" spans="1:4" ht="12.75" customHeight="1" x14ac:dyDescent="0.25">
      <c r="A81" s="189"/>
      <c r="B81" s="279"/>
      <c r="C81" s="269"/>
      <c r="D81" s="296"/>
    </row>
    <row r="82" spans="1:4" ht="12.75" customHeight="1" x14ac:dyDescent="0.25">
      <c r="A82" s="189"/>
      <c r="B82" s="279"/>
      <c r="C82" s="269"/>
      <c r="D82" s="296"/>
    </row>
    <row r="83" spans="1:4" ht="12.75" customHeight="1" x14ac:dyDescent="0.25">
      <c r="A83" s="189"/>
      <c r="B83" s="279"/>
      <c r="C83" s="269"/>
      <c r="D83" s="296"/>
    </row>
    <row r="84" spans="1:4" ht="12.75" customHeight="1" x14ac:dyDescent="0.25">
      <c r="A84" s="189"/>
      <c r="B84" s="279"/>
      <c r="C84" s="269"/>
      <c r="D84" s="296"/>
    </row>
    <row r="101" spans="3:4" ht="12.75" customHeight="1" x14ac:dyDescent="0.25">
      <c r="C101" s="172">
        <v>16.276</v>
      </c>
      <c r="D101" s="172">
        <v>13.116</v>
      </c>
    </row>
    <row r="102" spans="3:4" ht="12.75" customHeight="1" x14ac:dyDescent="0.25">
      <c r="C102" s="172">
        <v>10.015000000000001</v>
      </c>
      <c r="D102" s="172">
        <v>16.518000000000001</v>
      </c>
    </row>
    <row r="103" spans="3:4" ht="12.75" customHeight="1" x14ac:dyDescent="0.25">
      <c r="C103" s="172">
        <v>5.5270000000000001</v>
      </c>
      <c r="D103" s="172">
        <v>21.992999999999999</v>
      </c>
    </row>
    <row r="104" spans="3:4" ht="12.75" customHeight="1" x14ac:dyDescent="0.25">
      <c r="C104" s="172">
        <v>4.7450000000000001</v>
      </c>
      <c r="D104" s="172">
        <v>20.56</v>
      </c>
    </row>
    <row r="105" spans="3:4" ht="12.75" customHeight="1" x14ac:dyDescent="0.25">
      <c r="C105" s="172">
        <v>5.4160000000000004</v>
      </c>
      <c r="D105" s="172">
        <v>20.181999999999999</v>
      </c>
    </row>
    <row r="106" spans="3:4" ht="12.75" customHeight="1" x14ac:dyDescent="0.25">
      <c r="C106" s="172">
        <v>13.926</v>
      </c>
      <c r="D106" s="172">
        <v>17.675000000000001</v>
      </c>
    </row>
    <row r="107" spans="3:4" ht="12.75" customHeight="1" x14ac:dyDescent="0.25">
      <c r="C107" s="172">
        <v>13.569000000000001</v>
      </c>
      <c r="D107" s="172">
        <v>14.701000000000001</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107"/>
  <sheetViews>
    <sheetView topLeftCell="A37" workbookViewId="0">
      <selection activeCell="B4" sqref="B4"/>
    </sheetView>
  </sheetViews>
  <sheetFormatPr defaultColWidth="18.7109375" defaultRowHeight="12.75" customHeight="1" x14ac:dyDescent="0.25"/>
  <cols>
    <col min="1" max="1" width="14.28515625" style="172" customWidth="1"/>
    <col min="2" max="2" width="9.140625" style="172" customWidth="1"/>
    <col min="3" max="3" width="9.7109375" style="172" bestFit="1" customWidth="1"/>
    <col min="4" max="54" width="9.140625" style="172" customWidth="1"/>
    <col min="55" max="16384" width="18.7109375" style="172"/>
  </cols>
  <sheetData>
    <row r="1" spans="1:51"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ht="15" x14ac:dyDescent="0.25">
      <c r="A2" s="132" t="s">
        <v>174</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ImpToMex_In_Time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44958</v>
      </c>
      <c r="B4" s="292"/>
      <c r="C4" s="293">
        <v>-2.7010000000000001</v>
      </c>
      <c r="D4" s="303">
        <v>-2.7010000000000001</v>
      </c>
      <c r="E4" s="190">
        <f ca="1">INDEX(INDIRECT("ImpToMex_"&amp;E$2+YEAR($A4)-YEAR($A$4)),MONTH($A4))/1000</f>
        <v>9.9543199999999992</v>
      </c>
      <c r="F4" s="190">
        <f t="shared" ref="F4:AH12" ca="1" si="0">INDEX(INDIRECT("ImpToMex_"&amp;F$2+YEAR($A4)-YEAR($A$4)),MONTH($A4))/1000</f>
        <v>4.1059299999999999</v>
      </c>
      <c r="G4" s="190">
        <f t="shared" ca="1" si="0"/>
        <v>-45.490699999999997</v>
      </c>
      <c r="H4" s="190">
        <f t="shared" ca="1" si="0"/>
        <v>-8.9389900000000004</v>
      </c>
      <c r="I4" s="190">
        <f t="shared" ca="1" si="0"/>
        <v>14.93486</v>
      </c>
      <c r="J4" s="190">
        <f t="shared" ca="1" si="0"/>
        <v>-2.7169299999999996</v>
      </c>
      <c r="K4" s="190">
        <f t="shared" ca="1" si="0"/>
        <v>1.1206400000000001</v>
      </c>
      <c r="L4" s="190">
        <f t="shared" ca="1" si="0"/>
        <v>-12.965299999999999</v>
      </c>
      <c r="M4" s="190">
        <f t="shared" ca="1" si="0"/>
        <v>0.91830999999999996</v>
      </c>
      <c r="N4" s="190">
        <f t="shared" ca="1" si="0"/>
        <v>1.91351</v>
      </c>
      <c r="O4" s="190">
        <f t="shared" ca="1" si="0"/>
        <v>-9.2040600000000001</v>
      </c>
      <c r="P4" s="190">
        <f t="shared" ca="1" si="0"/>
        <v>-8.6602700000000006</v>
      </c>
      <c r="Q4" s="190">
        <f t="shared" ca="1" si="0"/>
        <v>-7.7134099999999997</v>
      </c>
      <c r="R4" s="190">
        <f t="shared" ca="1" si="0"/>
        <v>-7.8451700000000004</v>
      </c>
      <c r="S4" s="190">
        <f t="shared" ca="1" si="0"/>
        <v>-18.252200000000002</v>
      </c>
      <c r="T4" s="190">
        <f t="shared" ca="1" si="0"/>
        <v>-3.1171700000000002</v>
      </c>
      <c r="U4" s="190">
        <f t="shared" ca="1" si="0"/>
        <v>-7.3280799999999999</v>
      </c>
      <c r="V4" s="190">
        <f t="shared" ca="1" si="0"/>
        <v>1.02014</v>
      </c>
      <c r="W4" s="190">
        <f t="shared" ca="1" si="0"/>
        <v>-14.3032</v>
      </c>
      <c r="X4" s="190">
        <f t="shared" ca="1" si="0"/>
        <v>-13.955</v>
      </c>
      <c r="Y4" s="190">
        <f t="shared" ca="1" si="0"/>
        <v>-11.963200000000001</v>
      </c>
      <c r="Z4" s="190">
        <f t="shared" ca="1" si="0"/>
        <v>-5.2006099999999993</v>
      </c>
      <c r="AA4" s="190">
        <f t="shared" ca="1" si="0"/>
        <v>-1.8404100000000001</v>
      </c>
      <c r="AB4" s="190">
        <f t="shared" ca="1" si="0"/>
        <v>4.1879590000000002</v>
      </c>
      <c r="AC4" s="190">
        <f t="shared" ca="1" si="0"/>
        <v>8.0341699999999996</v>
      </c>
      <c r="AD4" s="190">
        <f t="shared" ca="1" si="0"/>
        <v>-3.2283200000000001</v>
      </c>
      <c r="AE4" s="190">
        <f t="shared" ca="1" si="0"/>
        <v>-5.3345600000000006</v>
      </c>
      <c r="AF4" s="190">
        <f t="shared" ca="1" si="0"/>
        <v>-3.9803500000000001</v>
      </c>
      <c r="AG4" s="190">
        <f t="shared" ca="1" si="0"/>
        <v>3.725031</v>
      </c>
      <c r="AH4" s="190">
        <f t="shared" ca="1" si="0"/>
        <v>11.38289</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44986</v>
      </c>
      <c r="B5" s="280"/>
      <c r="C5" s="270">
        <v>-3.2639999999999998</v>
      </c>
      <c r="D5" s="285">
        <v>-3.2639999999999998</v>
      </c>
      <c r="E5" s="190">
        <v>2.51511</v>
      </c>
      <c r="F5" s="190">
        <v>-1.48194</v>
      </c>
      <c r="G5" s="190">
        <v>-85.616900000000001</v>
      </c>
      <c r="H5" s="190">
        <v>-18.977</v>
      </c>
      <c r="I5" s="190">
        <v>-3.0748000000000002</v>
      </c>
      <c r="J5" s="190">
        <v>33.225720000000003</v>
      </c>
      <c r="K5" s="190">
        <v>11.037510000000001</v>
      </c>
      <c r="L5" s="190">
        <v>4.6733700000000002</v>
      </c>
      <c r="M5" s="190">
        <v>4.0890000000000003E-2</v>
      </c>
      <c r="N5" s="190">
        <v>8.1969799999999999</v>
      </c>
      <c r="O5" s="190">
        <v>5.5769299999999999</v>
      </c>
      <c r="P5" s="190">
        <v>-5.0199499999999997</v>
      </c>
      <c r="Q5" s="190">
        <v>-3.68032</v>
      </c>
      <c r="R5" s="190">
        <v>-25.690300000000001</v>
      </c>
      <c r="S5" s="190">
        <v>16.045670000000001</v>
      </c>
      <c r="T5" s="190">
        <v>-10.3043</v>
      </c>
      <c r="U5" s="190">
        <v>-11.892200000000001</v>
      </c>
      <c r="V5" s="190">
        <v>0.31795999999999996</v>
      </c>
      <c r="W5" s="190">
        <v>-9.7432599999999994</v>
      </c>
      <c r="X5" s="190">
        <v>-12.145200000000001</v>
      </c>
      <c r="Y5" s="190">
        <v>-6.3741000000000003</v>
      </c>
      <c r="Z5" s="190">
        <v>-11.247</v>
      </c>
      <c r="AA5" s="190">
        <v>-5.8244099999999994</v>
      </c>
      <c r="AB5" s="190">
        <v>-14.067500000000001</v>
      </c>
      <c r="AC5" s="190">
        <v>-1.27335</v>
      </c>
      <c r="AD5" s="190">
        <v>-1.8987400000000001</v>
      </c>
      <c r="AE5" s="190">
        <v>-12.0581</v>
      </c>
      <c r="AF5" s="190">
        <v>-1.39941</v>
      </c>
      <c r="AG5" s="190">
        <v>3.0619520000000002</v>
      </c>
      <c r="AH5" s="190">
        <v>0.5556236</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45017</v>
      </c>
      <c r="B6" s="280"/>
      <c r="C6" s="270">
        <v>-8.6609999999999996</v>
      </c>
      <c r="D6" s="285">
        <v>-8.6609999999999996</v>
      </c>
      <c r="E6" s="190">
        <v>5.76356</v>
      </c>
      <c r="F6" s="190">
        <v>12.84352</v>
      </c>
      <c r="G6" s="190">
        <v>-51.0623</v>
      </c>
      <c r="H6" s="190">
        <v>-15.1135</v>
      </c>
      <c r="I6" s="190">
        <v>-4.2431000000000001</v>
      </c>
      <c r="J6" s="190">
        <v>-7.57599</v>
      </c>
      <c r="K6" s="190">
        <v>15.395820000000001</v>
      </c>
      <c r="L6" s="190">
        <v>39.174210000000002</v>
      </c>
      <c r="M6" s="190">
        <v>-0.41738999999999998</v>
      </c>
      <c r="N6" s="190">
        <v>-3.9382700000000002</v>
      </c>
      <c r="O6" s="190">
        <v>0.93055999999999994</v>
      </c>
      <c r="P6" s="190">
        <v>-11.8729</v>
      </c>
      <c r="Q6" s="190">
        <v>-13.3843</v>
      </c>
      <c r="R6" s="190">
        <v>-6.9093299999999997</v>
      </c>
      <c r="S6" s="190">
        <v>4.2983100000000007</v>
      </c>
      <c r="T6" s="190">
        <v>-1.6048699999999998</v>
      </c>
      <c r="U6" s="190">
        <v>-3.3881199999999998</v>
      </c>
      <c r="V6" s="190">
        <v>-8.2623700000000007</v>
      </c>
      <c r="W6" s="190">
        <v>-14.0764</v>
      </c>
      <c r="X6" s="190">
        <v>-15.644399999999999</v>
      </c>
      <c r="Y6" s="190">
        <v>-20.3934</v>
      </c>
      <c r="Z6" s="190">
        <v>-12.2591</v>
      </c>
      <c r="AA6" s="190">
        <v>-6.0398699999999996</v>
      </c>
      <c r="AB6" s="190">
        <v>14.186459999999999</v>
      </c>
      <c r="AC6" s="190">
        <v>-9.3056399999999986</v>
      </c>
      <c r="AD6" s="190">
        <v>-4.80497</v>
      </c>
      <c r="AE6" s="190">
        <v>-4.7238199999999999</v>
      </c>
      <c r="AF6" s="190">
        <v>-4.9565900000000003</v>
      </c>
      <c r="AG6" s="190">
        <v>-3.62934</v>
      </c>
      <c r="AH6" s="190">
        <v>-36.724299999999999</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45047</v>
      </c>
      <c r="B7" s="280"/>
      <c r="C7" s="270">
        <v>-3.11</v>
      </c>
      <c r="D7" s="285">
        <v>-3.11</v>
      </c>
      <c r="E7" s="190">
        <v>7.5992100000000002</v>
      </c>
      <c r="F7" s="190">
        <v>4.7034399999999996</v>
      </c>
      <c r="G7" s="190">
        <v>-61.748899999999999</v>
      </c>
      <c r="H7" s="190">
        <v>-4.7955200000000007</v>
      </c>
      <c r="I7" s="190">
        <v>-13.974399999999999</v>
      </c>
      <c r="J7" s="190">
        <v>-8.2093600000000002</v>
      </c>
      <c r="K7" s="190">
        <v>11.730090000000001</v>
      </c>
      <c r="L7" s="190">
        <v>21.999099999999999</v>
      </c>
      <c r="M7" s="190">
        <v>0.11092</v>
      </c>
      <c r="N7" s="190">
        <v>-14.867799999999999</v>
      </c>
      <c r="O7" s="190">
        <v>-7.1809500000000002</v>
      </c>
      <c r="P7" s="190">
        <v>-5.66974</v>
      </c>
      <c r="Q7" s="190">
        <v>-33.700400000000002</v>
      </c>
      <c r="R7" s="190">
        <v>-4.7220800000000001</v>
      </c>
      <c r="S7" s="190">
        <v>-17.381799999999998</v>
      </c>
      <c r="T7" s="190">
        <v>-33.279300000000006</v>
      </c>
      <c r="U7" s="190">
        <v>-5.4207200000000002</v>
      </c>
      <c r="V7" s="190">
        <v>-5.2464300000000001</v>
      </c>
      <c r="W7" s="190">
        <v>3.1493000000000002</v>
      </c>
      <c r="X7" s="190">
        <v>-9.5569299999999995</v>
      </c>
      <c r="Y7" s="190">
        <v>4.5381899999999993</v>
      </c>
      <c r="Z7" s="190">
        <v>2.7454499999999999</v>
      </c>
      <c r="AA7" s="190">
        <v>4.5651899999999994</v>
      </c>
      <c r="AB7" s="190">
        <v>0.1095455</v>
      </c>
      <c r="AC7" s="190">
        <v>7.3637499999999996</v>
      </c>
      <c r="AD7" s="190">
        <v>8.667313</v>
      </c>
      <c r="AE7" s="190">
        <v>9.6379000000000001</v>
      </c>
      <c r="AF7" s="190">
        <v>-0.59501400000000004</v>
      </c>
      <c r="AG7" s="190">
        <v>-7.1286899999999997</v>
      </c>
      <c r="AH7" s="190">
        <v>13.089129999999999</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45078</v>
      </c>
      <c r="B8" s="280"/>
      <c r="C8" s="270">
        <v>-7.532</v>
      </c>
      <c r="D8" s="285">
        <v>-7.532</v>
      </c>
      <c r="E8" s="190">
        <v>4.59762</v>
      </c>
      <c r="F8" s="190">
        <v>13.497540000000001</v>
      </c>
      <c r="G8" s="190">
        <v>-26.186700000000002</v>
      </c>
      <c r="H8" s="190">
        <v>-3.3491300000000002</v>
      </c>
      <c r="I8" s="190">
        <v>4.0840300000000003</v>
      </c>
      <c r="J8" s="190">
        <v>-11.6759</v>
      </c>
      <c r="K8" s="190">
        <v>-4.1159999999999995E-2</v>
      </c>
      <c r="L8" s="190">
        <v>5.6090299999999997</v>
      </c>
      <c r="M8" s="190">
        <v>-3.69754</v>
      </c>
      <c r="N8" s="190">
        <v>-11.8339</v>
      </c>
      <c r="O8" s="190">
        <v>-9.2286099999999998</v>
      </c>
      <c r="P8" s="190">
        <v>-8.5176200000000009</v>
      </c>
      <c r="Q8" s="190">
        <v>-26.906099999999999</v>
      </c>
      <c r="R8" s="190">
        <v>-30.0809</v>
      </c>
      <c r="S8" s="190">
        <v>1.8562000000000001</v>
      </c>
      <c r="T8" s="190">
        <v>-14.7171</v>
      </c>
      <c r="U8" s="190">
        <v>-14.012499999999999</v>
      </c>
      <c r="V8" s="190">
        <v>-1.51996</v>
      </c>
      <c r="W8" s="190">
        <v>-16.566500000000001</v>
      </c>
      <c r="X8" s="190">
        <v>-17.7789</v>
      </c>
      <c r="Y8" s="190">
        <v>-8.3348700000000004</v>
      </c>
      <c r="Z8" s="190">
        <v>-5.4185299999999996</v>
      </c>
      <c r="AA8" s="190">
        <v>-7.2006999999999994</v>
      </c>
      <c r="AB8" s="190">
        <v>-0.73851199999999995</v>
      </c>
      <c r="AC8" s="190">
        <v>2.2777600000000002</v>
      </c>
      <c r="AD8" s="190">
        <v>-1.24882</v>
      </c>
      <c r="AE8" s="190">
        <v>-2.2548400000000002</v>
      </c>
      <c r="AF8" s="190">
        <v>-7.8657200000000005</v>
      </c>
      <c r="AG8" s="190">
        <v>-7.5185699999999995</v>
      </c>
      <c r="AH8" s="190">
        <v>-7.5434399999999995</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45108</v>
      </c>
      <c r="B9" s="280"/>
      <c r="C9" s="270">
        <v>-8.2880000000000003</v>
      </c>
      <c r="D9" s="285">
        <v>-8.2880000000000003</v>
      </c>
      <c r="E9" s="190">
        <v>1.85019</v>
      </c>
      <c r="F9" s="190">
        <v>3.09552</v>
      </c>
      <c r="G9" s="190">
        <v>-10.6083</v>
      </c>
      <c r="H9" s="190">
        <v>-7.64445</v>
      </c>
      <c r="I9" s="190">
        <v>8.1272700000000011</v>
      </c>
      <c r="J9" s="190">
        <v>-11.493399999999999</v>
      </c>
      <c r="K9" s="190">
        <v>10.728009999999999</v>
      </c>
      <c r="L9" s="190">
        <v>8.7200199999999999</v>
      </c>
      <c r="M9" s="190">
        <v>-1.2666099999999998</v>
      </c>
      <c r="N9" s="190">
        <v>-11.347200000000001</v>
      </c>
      <c r="O9" s="190">
        <v>-18.336200000000002</v>
      </c>
      <c r="P9" s="190">
        <v>-2.94312</v>
      </c>
      <c r="Q9" s="190">
        <v>-31.489599999999999</v>
      </c>
      <c r="R9" s="190">
        <v>-20.471400000000003</v>
      </c>
      <c r="S9" s="190">
        <v>-11.8964</v>
      </c>
      <c r="T9" s="190">
        <v>-5.89581</v>
      </c>
      <c r="U9" s="190">
        <v>-9.4188299999999998</v>
      </c>
      <c r="V9" s="190">
        <v>-9.6500499999999985</v>
      </c>
      <c r="W9" s="190">
        <v>-13.497399999999999</v>
      </c>
      <c r="X9" s="190">
        <v>-20.7821</v>
      </c>
      <c r="Y9" s="190">
        <v>-5.3935699999999995</v>
      </c>
      <c r="Z9" s="190">
        <v>-16.034399999999998</v>
      </c>
      <c r="AA9" s="190">
        <v>-7.2505600000000001</v>
      </c>
      <c r="AB9" s="190">
        <v>-12.2248</v>
      </c>
      <c r="AC9" s="190">
        <v>-2.5033499999999997</v>
      </c>
      <c r="AD9" s="190">
        <v>-0.440502</v>
      </c>
      <c r="AE9" s="190">
        <v>11.24718</v>
      </c>
      <c r="AF9" s="190">
        <v>-1.8387200000000001</v>
      </c>
      <c r="AG9" s="190">
        <v>-11.0794</v>
      </c>
      <c r="AH9" s="190">
        <v>-4.7515900000000002</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45139</v>
      </c>
      <c r="B10" s="280"/>
      <c r="C10" s="270">
        <v>-5.89</v>
      </c>
      <c r="D10" s="285">
        <v>-5.89</v>
      </c>
      <c r="E10" s="190">
        <v>4.3259999999999996</v>
      </c>
      <c r="F10" s="190">
        <v>3.7869800000000002</v>
      </c>
      <c r="G10" s="190">
        <v>-3.9497499999999999</v>
      </c>
      <c r="H10" s="190">
        <v>-0.94598000000000004</v>
      </c>
      <c r="I10" s="190">
        <v>2.1968100000000002</v>
      </c>
      <c r="J10" s="190">
        <v>-4.3264100000000001</v>
      </c>
      <c r="K10" s="190">
        <v>-10.6752</v>
      </c>
      <c r="L10" s="190">
        <v>1.8042</v>
      </c>
      <c r="M10" s="190">
        <v>4.2788000000000004</v>
      </c>
      <c r="N10" s="190">
        <v>-12.226000000000001</v>
      </c>
      <c r="O10" s="190">
        <v>-3.8130300000000004</v>
      </c>
      <c r="P10" s="190">
        <v>-0.78469000000000011</v>
      </c>
      <c r="Q10" s="190">
        <v>-7.6042100000000001</v>
      </c>
      <c r="R10" s="190">
        <v>-5.4120699999999999</v>
      </c>
      <c r="S10" s="190">
        <v>-13.8598</v>
      </c>
      <c r="T10" s="190">
        <v>-14.737</v>
      </c>
      <c r="U10" s="190">
        <v>-6.2569600000000003</v>
      </c>
      <c r="V10" s="190">
        <v>-22.553799999999999</v>
      </c>
      <c r="W10" s="190">
        <v>-2.4493899999999997</v>
      </c>
      <c r="X10" s="190">
        <v>-15.1355</v>
      </c>
      <c r="Y10" s="190">
        <v>2.9768400000000002</v>
      </c>
      <c r="Z10" s="190">
        <v>5.9177799999999996</v>
      </c>
      <c r="AA10" s="190">
        <v>3.3304999999999998</v>
      </c>
      <c r="AB10" s="190">
        <v>10.576969999999999</v>
      </c>
      <c r="AC10" s="190">
        <v>-7.4222299999999999</v>
      </c>
      <c r="AD10" s="190">
        <v>-2.7236199999999999</v>
      </c>
      <c r="AE10" s="190">
        <v>11.2767</v>
      </c>
      <c r="AF10" s="190">
        <v>-2.6559499999999998</v>
      </c>
      <c r="AG10" s="190">
        <v>3.1679930000000001</v>
      </c>
      <c r="AH10" s="190">
        <v>-8.08446</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45170</v>
      </c>
      <c r="B11" s="280"/>
      <c r="C11" s="270">
        <v>-9.9890000000000008</v>
      </c>
      <c r="D11" s="285">
        <v>-9.9890000000000008</v>
      </c>
      <c r="E11" s="190">
        <v>2.4840100000000001</v>
      </c>
      <c r="F11" s="190">
        <v>5.2410399999999999</v>
      </c>
      <c r="G11" s="190">
        <v>-12.903600000000001</v>
      </c>
      <c r="H11" s="190">
        <v>8.5776000000000003</v>
      </c>
      <c r="I11" s="190">
        <v>15.860709999999999</v>
      </c>
      <c r="J11" s="190">
        <v>4.2184399999999993</v>
      </c>
      <c r="K11" s="190">
        <v>2.1504499999999998</v>
      </c>
      <c r="L11" s="190">
        <v>-6.8963000000000001</v>
      </c>
      <c r="M11" s="190">
        <v>-12.975100000000001</v>
      </c>
      <c r="N11" s="190">
        <v>-7.1190200000000008</v>
      </c>
      <c r="O11" s="190">
        <v>-2.2877899999999998</v>
      </c>
      <c r="P11" s="190">
        <v>-15.519200000000001</v>
      </c>
      <c r="Q11" s="190">
        <v>-21.1785</v>
      </c>
      <c r="R11" s="190">
        <v>-6.0739200000000002</v>
      </c>
      <c r="S11" s="190">
        <v>-3.6959299999999997</v>
      </c>
      <c r="T11" s="190">
        <v>0.22959000000000002</v>
      </c>
      <c r="U11" s="190">
        <v>-2.0469200000000001</v>
      </c>
      <c r="V11" s="190">
        <v>-1.55017</v>
      </c>
      <c r="W11" s="190">
        <v>8.7733099999999986</v>
      </c>
      <c r="X11" s="190">
        <v>-8.4957199999999986</v>
      </c>
      <c r="Y11" s="190">
        <v>10.460270000000001</v>
      </c>
      <c r="Z11" s="190">
        <v>-5.7617600000000007</v>
      </c>
      <c r="AA11" s="190">
        <v>-2.9507099999999999</v>
      </c>
      <c r="AB11" s="190">
        <v>5.573264</v>
      </c>
      <c r="AC11" s="190">
        <v>6.7049099999999999</v>
      </c>
      <c r="AD11" s="190">
        <v>-0.37902999999999998</v>
      </c>
      <c r="AE11" s="190">
        <v>1.002618</v>
      </c>
      <c r="AF11" s="190">
        <v>4.0797420000000004</v>
      </c>
      <c r="AG11" s="190">
        <v>-5.3277200000000002</v>
      </c>
      <c r="AH11" s="190">
        <v>-6.2411499999999993</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45200</v>
      </c>
      <c r="B12" s="280"/>
      <c r="C12" s="270">
        <v>-1.8360000000000001</v>
      </c>
      <c r="D12" s="285">
        <v>-1.8360000000000001</v>
      </c>
      <c r="E12" s="190">
        <v>4.5726499999999994</v>
      </c>
      <c r="F12" s="190">
        <v>16.06822</v>
      </c>
      <c r="G12" s="190">
        <v>-0.16736000000000001</v>
      </c>
      <c r="H12" s="190">
        <v>3.9343000000000004</v>
      </c>
      <c r="I12" s="190">
        <v>-8.1954599999999989</v>
      </c>
      <c r="J12" s="190">
        <v>1.15303</v>
      </c>
      <c r="K12" s="190">
        <v>4.8546899999999997</v>
      </c>
      <c r="L12" s="190">
        <v>-2.7721900000000002</v>
      </c>
      <c r="M12" s="190">
        <v>10.111030000000001</v>
      </c>
      <c r="N12" s="190">
        <v>-7.8798000000000004</v>
      </c>
      <c r="O12" s="190">
        <v>4.2608300000000003</v>
      </c>
      <c r="P12" s="190">
        <v>-9.0296399999999988</v>
      </c>
      <c r="Q12" s="190">
        <v>-19.219099999999997</v>
      </c>
      <c r="R12" s="190">
        <v>-22.1523</v>
      </c>
      <c r="S12" s="190">
        <v>1.00861</v>
      </c>
      <c r="T12" s="190">
        <v>-7.54697</v>
      </c>
      <c r="U12" s="190">
        <v>3.05389</v>
      </c>
      <c r="V12" s="190">
        <v>-0.55309000000000008</v>
      </c>
      <c r="W12" s="190">
        <v>-10.613</v>
      </c>
      <c r="X12" s="190">
        <v>-11.085899999999999</v>
      </c>
      <c r="Y12" s="190">
        <v>5.77902</v>
      </c>
      <c r="Z12" s="190">
        <v>-2.5799099999999999</v>
      </c>
      <c r="AA12" s="190">
        <v>11.36007</v>
      </c>
      <c r="AB12" s="190">
        <v>13.28439</v>
      </c>
      <c r="AC12" s="190">
        <v>-1.07623</v>
      </c>
      <c r="AD12" s="190">
        <v>6.7392950000000003</v>
      </c>
      <c r="AE12" s="190">
        <v>9.3276970000000006</v>
      </c>
      <c r="AF12" s="190">
        <v>9.8532309999999992</v>
      </c>
      <c r="AG12" s="190">
        <v>2.3867620000000001</v>
      </c>
      <c r="AH12" s="190">
        <v>-14.003299999999999</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45231</v>
      </c>
      <c r="B13" s="280"/>
      <c r="C13" s="270">
        <v>-5.6420000000000003</v>
      </c>
      <c r="D13" s="285">
        <v>-5.6420000000000003</v>
      </c>
      <c r="E13" s="190">
        <v>6.7825500000000005</v>
      </c>
      <c r="F13" s="190">
        <v>12.2211</v>
      </c>
      <c r="G13" s="190">
        <v>-13.3376</v>
      </c>
      <c r="H13" s="190">
        <v>4.8029599999999997</v>
      </c>
      <c r="I13" s="190">
        <v>7.5139499999999995</v>
      </c>
      <c r="J13" s="190">
        <v>2.73468</v>
      </c>
      <c r="K13" s="190">
        <v>6.6013000000000002</v>
      </c>
      <c r="L13" s="190">
        <v>0.97684000000000004</v>
      </c>
      <c r="M13" s="190">
        <v>8.3629300000000004</v>
      </c>
      <c r="N13" s="190">
        <v>1.9108499999999999</v>
      </c>
      <c r="O13" s="190">
        <v>-3.2407300000000001</v>
      </c>
      <c r="P13" s="190">
        <v>2.9348700000000001</v>
      </c>
      <c r="Q13" s="190">
        <v>-7.6372900000000001</v>
      </c>
      <c r="R13" s="190">
        <v>3.4327800000000002</v>
      </c>
      <c r="S13" s="190">
        <v>5.0682</v>
      </c>
      <c r="T13" s="190">
        <v>-2.44712</v>
      </c>
      <c r="U13" s="190">
        <v>9.4311000000000007</v>
      </c>
      <c r="V13" s="190">
        <v>-7.2890100000000002</v>
      </c>
      <c r="W13" s="190">
        <v>-3.6388499999999997</v>
      </c>
      <c r="X13" s="190">
        <v>0.89403999999999995</v>
      </c>
      <c r="Y13" s="190">
        <v>10.06827</v>
      </c>
      <c r="Z13" s="190">
        <v>6.3182299999999998</v>
      </c>
      <c r="AA13" s="190">
        <v>14.429110000000001</v>
      </c>
      <c r="AB13" s="190">
        <v>13.14282</v>
      </c>
      <c r="AC13" s="190">
        <v>0.30604999999999999</v>
      </c>
      <c r="AD13" s="190">
        <v>3.2879200000000002</v>
      </c>
      <c r="AE13" s="190">
        <v>9.6716720000000009</v>
      </c>
      <c r="AF13" s="190">
        <v>20.124560000000002</v>
      </c>
      <c r="AG13" s="190">
        <v>-11.070600000000001</v>
      </c>
      <c r="AH13" s="190">
        <v>-13.8909</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45261</v>
      </c>
      <c r="B14" s="280"/>
      <c r="C14" s="270">
        <v>0.45500000000000002</v>
      </c>
      <c r="D14" s="285">
        <v>0.45500000000000002</v>
      </c>
      <c r="E14" s="190">
        <v>8.3700100000000006</v>
      </c>
      <c r="F14" s="190">
        <v>26.24044</v>
      </c>
      <c r="G14" s="190">
        <v>9.7062999999999988</v>
      </c>
      <c r="H14" s="190">
        <v>15.84782</v>
      </c>
      <c r="I14" s="190">
        <v>94.941029999999998</v>
      </c>
      <c r="J14" s="190">
        <v>-1.6679900000000001</v>
      </c>
      <c r="K14" s="190">
        <v>27.110379999999999</v>
      </c>
      <c r="L14" s="190">
        <v>15.47331</v>
      </c>
      <c r="M14" s="190">
        <v>23.397189999999998</v>
      </c>
      <c r="N14" s="190">
        <v>-21.467200000000002</v>
      </c>
      <c r="O14" s="190">
        <v>-1.96912</v>
      </c>
      <c r="P14" s="190">
        <v>6.1689999999999996</v>
      </c>
      <c r="Q14" s="190">
        <v>-8.7340999999999998</v>
      </c>
      <c r="R14" s="190">
        <v>2.1890200000000002</v>
      </c>
      <c r="S14" s="190">
        <v>6.2199300000000006</v>
      </c>
      <c r="T14" s="190">
        <v>-1.9193900000000002</v>
      </c>
      <c r="U14" s="190">
        <v>-0.40073999999999999</v>
      </c>
      <c r="V14" s="190">
        <v>-10.7593</v>
      </c>
      <c r="W14" s="190">
        <v>-7.3306499999999994</v>
      </c>
      <c r="X14" s="190">
        <v>7.5781999999999998</v>
      </c>
      <c r="Y14" s="190">
        <v>10.29767</v>
      </c>
      <c r="Z14" s="190">
        <v>-5.8699700000000004</v>
      </c>
      <c r="AA14" s="190">
        <v>24.633080000000003</v>
      </c>
      <c r="AB14" s="190">
        <v>23.363189999999999</v>
      </c>
      <c r="AC14" s="190">
        <v>-1.2471300000000001</v>
      </c>
      <c r="AD14" s="190">
        <v>-6.3736999999999995</v>
      </c>
      <c r="AE14" s="190">
        <v>5.9137360000000001</v>
      </c>
      <c r="AF14" s="190">
        <v>15.60941</v>
      </c>
      <c r="AG14" s="190">
        <v>24.042540000000002</v>
      </c>
      <c r="AH14" s="190">
        <v>-3.4043299999999999</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45292</v>
      </c>
      <c r="B15" s="280"/>
      <c r="C15" s="270">
        <v>3.9950000000000001</v>
      </c>
      <c r="D15" s="285">
        <v>3.9950000000000001</v>
      </c>
      <c r="E15" s="190">
        <v>6.9913500000000006</v>
      </c>
      <c r="F15" s="190">
        <v>-30.0366</v>
      </c>
      <c r="G15" s="190">
        <v>0.34805000000000003</v>
      </c>
      <c r="H15" s="190">
        <v>8.1073400000000007</v>
      </c>
      <c r="I15" s="190">
        <v>-4.0167999999999999</v>
      </c>
      <c r="J15" s="190">
        <v>-0.42529</v>
      </c>
      <c r="K15" s="190">
        <v>-9.22471</v>
      </c>
      <c r="L15" s="190">
        <v>16.908450000000002</v>
      </c>
      <c r="M15" s="190">
        <v>1.48193</v>
      </c>
      <c r="N15" s="190">
        <v>-11.1562</v>
      </c>
      <c r="O15" s="190">
        <v>-10.2127</v>
      </c>
      <c r="P15" s="190">
        <v>-20.743200000000002</v>
      </c>
      <c r="Q15" s="190">
        <v>-9.2751999999999999</v>
      </c>
      <c r="R15" s="190">
        <v>-13.9984</v>
      </c>
      <c r="S15" s="190">
        <v>-0.47846</v>
      </c>
      <c r="T15" s="190">
        <v>-2.4032600000000004</v>
      </c>
      <c r="U15" s="190">
        <v>3.4120999999999997</v>
      </c>
      <c r="V15" s="190">
        <v>-10.2646</v>
      </c>
      <c r="W15" s="190">
        <v>17.93282</v>
      </c>
      <c r="X15" s="190">
        <v>-2.55436</v>
      </c>
      <c r="Y15" s="190">
        <v>-2.7433800000000002</v>
      </c>
      <c r="Z15" s="190">
        <v>-21.323400000000003</v>
      </c>
      <c r="AA15" s="190">
        <v>2.622719</v>
      </c>
      <c r="AB15" s="190">
        <v>3.4634200000000002</v>
      </c>
      <c r="AC15" s="190">
        <v>7.8842790000000003</v>
      </c>
      <c r="AD15" s="190">
        <v>16.61054</v>
      </c>
      <c r="AE15" s="190">
        <v>8.8169590000000007</v>
      </c>
      <c r="AF15" s="190">
        <v>17.907229999999998</v>
      </c>
      <c r="AG15" s="190">
        <v>12.460120000000002</v>
      </c>
      <c r="AH15" s="190">
        <v>7.4652799999999999</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45323</v>
      </c>
      <c r="B16" s="280"/>
      <c r="C16" s="270">
        <v>-2.7010000000000001</v>
      </c>
      <c r="D16" s="285">
        <v>-2.7010000000000001</v>
      </c>
      <c r="E16" s="190">
        <v>4.1059299999999999</v>
      </c>
      <c r="F16" s="190">
        <v>-45.490699999999997</v>
      </c>
      <c r="G16" s="190">
        <v>-8.9389900000000004</v>
      </c>
      <c r="H16" s="190">
        <v>14.93486</v>
      </c>
      <c r="I16" s="190">
        <v>-2.7169299999999996</v>
      </c>
      <c r="J16" s="190">
        <v>1.1206400000000001</v>
      </c>
      <c r="K16" s="190">
        <v>-12.965299999999999</v>
      </c>
      <c r="L16" s="190">
        <v>0.91830999999999996</v>
      </c>
      <c r="M16" s="190">
        <v>1.91351</v>
      </c>
      <c r="N16" s="190">
        <v>-9.2040600000000001</v>
      </c>
      <c r="O16" s="190">
        <v>-8.6602700000000006</v>
      </c>
      <c r="P16" s="190">
        <v>-7.7134099999999997</v>
      </c>
      <c r="Q16" s="190">
        <v>-7.8451700000000004</v>
      </c>
      <c r="R16" s="190">
        <v>-18.252200000000002</v>
      </c>
      <c r="S16" s="190">
        <v>-3.1171700000000002</v>
      </c>
      <c r="T16" s="190">
        <v>-7.3280799999999999</v>
      </c>
      <c r="U16" s="190">
        <v>1.02014</v>
      </c>
      <c r="V16" s="190">
        <v>-14.3032</v>
      </c>
      <c r="W16" s="190">
        <v>-13.955</v>
      </c>
      <c r="X16" s="190">
        <v>-11.963200000000001</v>
      </c>
      <c r="Y16" s="190">
        <v>-5.2006099999999993</v>
      </c>
      <c r="Z16" s="190">
        <v>-1.8404100000000001</v>
      </c>
      <c r="AA16" s="190">
        <v>4.1879590000000002</v>
      </c>
      <c r="AB16" s="190">
        <v>8.0341699999999996</v>
      </c>
      <c r="AC16" s="190">
        <v>-3.2283200000000001</v>
      </c>
      <c r="AD16" s="190">
        <v>-5.3345600000000006</v>
      </c>
      <c r="AE16" s="190">
        <v>-3.9803500000000001</v>
      </c>
      <c r="AF16" s="190">
        <v>3.725031</v>
      </c>
      <c r="AG16" s="190">
        <v>11.38289</v>
      </c>
      <c r="AH16" s="190">
        <v>9.9543199999999992</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45352</v>
      </c>
      <c r="B17" s="280"/>
      <c r="C17" s="270">
        <v>-3.2639999999999998</v>
      </c>
      <c r="D17" s="285">
        <v>-3.2639999999999998</v>
      </c>
      <c r="E17" s="190">
        <v>-1.48194</v>
      </c>
      <c r="F17" s="190">
        <v>-85.616900000000001</v>
      </c>
      <c r="G17" s="190">
        <v>-18.977</v>
      </c>
      <c r="H17" s="190">
        <v>-3.0748000000000002</v>
      </c>
      <c r="I17" s="190">
        <v>33.225720000000003</v>
      </c>
      <c r="J17" s="190">
        <v>11.037510000000001</v>
      </c>
      <c r="K17" s="190">
        <v>4.6733700000000002</v>
      </c>
      <c r="L17" s="190">
        <v>4.0890000000000003E-2</v>
      </c>
      <c r="M17" s="190">
        <v>8.1969799999999999</v>
      </c>
      <c r="N17" s="190">
        <v>5.5769299999999999</v>
      </c>
      <c r="O17" s="190">
        <v>-5.0199499999999997</v>
      </c>
      <c r="P17" s="190">
        <v>-3.68032</v>
      </c>
      <c r="Q17" s="190">
        <v>-25.690300000000001</v>
      </c>
      <c r="R17" s="190">
        <v>16.045670000000001</v>
      </c>
      <c r="S17" s="190">
        <v>-10.3043</v>
      </c>
      <c r="T17" s="190">
        <v>-11.892200000000001</v>
      </c>
      <c r="U17" s="190">
        <v>0.31795999999999996</v>
      </c>
      <c r="V17" s="190">
        <v>-9.7432599999999994</v>
      </c>
      <c r="W17" s="190">
        <v>-12.145200000000001</v>
      </c>
      <c r="X17" s="190">
        <v>-6.3741000000000003</v>
      </c>
      <c r="Y17" s="190">
        <v>-11.247</v>
      </c>
      <c r="Z17" s="190">
        <v>-5.8244099999999994</v>
      </c>
      <c r="AA17" s="190">
        <v>-14.067500000000001</v>
      </c>
      <c r="AB17" s="190">
        <v>-1.27335</v>
      </c>
      <c r="AC17" s="190">
        <v>-1.8987400000000001</v>
      </c>
      <c r="AD17" s="190">
        <v>-12.0581</v>
      </c>
      <c r="AE17" s="190">
        <v>-1.39941</v>
      </c>
      <c r="AF17" s="190">
        <v>3.0619520000000002</v>
      </c>
      <c r="AG17" s="190">
        <v>0.5556236</v>
      </c>
      <c r="AH17" s="190">
        <v>2.51511</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45383</v>
      </c>
      <c r="B18" s="280"/>
      <c r="C18" s="270">
        <v>-8.6609999999999996</v>
      </c>
      <c r="D18" s="285">
        <v>-8.6609999999999996</v>
      </c>
      <c r="E18" s="190">
        <v>12.84352</v>
      </c>
      <c r="F18" s="190">
        <v>-51.0623</v>
      </c>
      <c r="G18" s="190">
        <v>-15.1135</v>
      </c>
      <c r="H18" s="190">
        <v>-4.2431000000000001</v>
      </c>
      <c r="I18" s="190">
        <v>-7.57599</v>
      </c>
      <c r="J18" s="190">
        <v>15.395820000000001</v>
      </c>
      <c r="K18" s="190">
        <v>39.174210000000002</v>
      </c>
      <c r="L18" s="190">
        <v>-0.41738999999999998</v>
      </c>
      <c r="M18" s="190">
        <v>-3.9382700000000002</v>
      </c>
      <c r="N18" s="190">
        <v>0.93055999999999994</v>
      </c>
      <c r="O18" s="190">
        <v>-11.8729</v>
      </c>
      <c r="P18" s="190">
        <v>-13.3843</v>
      </c>
      <c r="Q18" s="190">
        <v>-6.9093299999999997</v>
      </c>
      <c r="R18" s="190">
        <v>4.2983100000000007</v>
      </c>
      <c r="S18" s="190">
        <v>-1.6048699999999998</v>
      </c>
      <c r="T18" s="190">
        <v>-3.3881199999999998</v>
      </c>
      <c r="U18" s="190">
        <v>-8.2623700000000007</v>
      </c>
      <c r="V18" s="190">
        <v>-14.0764</v>
      </c>
      <c r="W18" s="190">
        <v>-15.644399999999999</v>
      </c>
      <c r="X18" s="190">
        <v>-20.3934</v>
      </c>
      <c r="Y18" s="190">
        <v>-12.2591</v>
      </c>
      <c r="Z18" s="190">
        <v>-6.0398699999999996</v>
      </c>
      <c r="AA18" s="190">
        <v>14.186459999999999</v>
      </c>
      <c r="AB18" s="190">
        <v>-9.3056399999999986</v>
      </c>
      <c r="AC18" s="190">
        <v>-4.80497</v>
      </c>
      <c r="AD18" s="190">
        <v>-4.7238199999999999</v>
      </c>
      <c r="AE18" s="190">
        <v>-4.9565900000000003</v>
      </c>
      <c r="AF18" s="190">
        <v>-3.62934</v>
      </c>
      <c r="AG18" s="190">
        <v>-36.724299999999999</v>
      </c>
      <c r="AH18" s="190">
        <v>5.76356</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45413</v>
      </c>
      <c r="B19" s="280"/>
      <c r="C19" s="270">
        <v>-3.11</v>
      </c>
      <c r="D19" s="285">
        <v>-3.11</v>
      </c>
      <c r="E19" s="190">
        <v>4.7034399999999996</v>
      </c>
      <c r="F19" s="190">
        <v>-61.748899999999999</v>
      </c>
      <c r="G19" s="190">
        <v>-4.7955200000000007</v>
      </c>
      <c r="H19" s="190">
        <v>-13.974399999999999</v>
      </c>
      <c r="I19" s="190">
        <v>-8.2093600000000002</v>
      </c>
      <c r="J19" s="190">
        <v>11.730090000000001</v>
      </c>
      <c r="K19" s="190">
        <v>21.999099999999999</v>
      </c>
      <c r="L19" s="190">
        <v>0.11092</v>
      </c>
      <c r="M19" s="190">
        <v>-14.867799999999999</v>
      </c>
      <c r="N19" s="190">
        <v>-7.1809500000000002</v>
      </c>
      <c r="O19" s="190">
        <v>-5.66974</v>
      </c>
      <c r="P19" s="190">
        <v>-33.700400000000002</v>
      </c>
      <c r="Q19" s="190">
        <v>-4.7220800000000001</v>
      </c>
      <c r="R19" s="190">
        <v>-17.381799999999998</v>
      </c>
      <c r="S19" s="190">
        <v>-33.279300000000006</v>
      </c>
      <c r="T19" s="190">
        <v>-5.4207200000000002</v>
      </c>
      <c r="U19" s="190">
        <v>-5.2464300000000001</v>
      </c>
      <c r="V19" s="190">
        <v>3.1493000000000002</v>
      </c>
      <c r="W19" s="190">
        <v>-9.5569299999999995</v>
      </c>
      <c r="X19" s="190">
        <v>4.5381899999999993</v>
      </c>
      <c r="Y19" s="190">
        <v>2.7454499999999999</v>
      </c>
      <c r="Z19" s="190">
        <v>4.5651899999999994</v>
      </c>
      <c r="AA19" s="190">
        <v>0.1095455</v>
      </c>
      <c r="AB19" s="190">
        <v>7.3637499999999996</v>
      </c>
      <c r="AC19" s="190">
        <v>8.667313</v>
      </c>
      <c r="AD19" s="190">
        <v>9.6379000000000001</v>
      </c>
      <c r="AE19" s="190">
        <v>-0.59501400000000004</v>
      </c>
      <c r="AF19" s="190">
        <v>-7.1286899999999997</v>
      </c>
      <c r="AG19" s="190">
        <v>13.089129999999999</v>
      </c>
      <c r="AH19" s="190">
        <v>7.5992100000000002</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45444</v>
      </c>
      <c r="B20" s="280"/>
      <c r="C20" s="270">
        <v>-7.532</v>
      </c>
      <c r="D20" s="285">
        <v>-7.532</v>
      </c>
      <c r="E20" s="190">
        <v>13.497540000000001</v>
      </c>
      <c r="F20" s="190">
        <v>-26.186700000000002</v>
      </c>
      <c r="G20" s="190">
        <v>-3.3491300000000002</v>
      </c>
      <c r="H20" s="190">
        <v>4.0840300000000003</v>
      </c>
      <c r="I20" s="190">
        <v>-11.6759</v>
      </c>
      <c r="J20" s="190">
        <v>-4.1159999999999995E-2</v>
      </c>
      <c r="K20" s="190">
        <v>5.6090299999999997</v>
      </c>
      <c r="L20" s="190">
        <v>-3.69754</v>
      </c>
      <c r="M20" s="190">
        <v>-11.8339</v>
      </c>
      <c r="N20" s="190">
        <v>-9.2286099999999998</v>
      </c>
      <c r="O20" s="190">
        <v>-8.5176200000000009</v>
      </c>
      <c r="P20" s="190">
        <v>-26.906099999999999</v>
      </c>
      <c r="Q20" s="190">
        <v>-30.0809</v>
      </c>
      <c r="R20" s="190">
        <v>1.8562000000000001</v>
      </c>
      <c r="S20" s="190">
        <v>-14.7171</v>
      </c>
      <c r="T20" s="190">
        <v>-14.012499999999999</v>
      </c>
      <c r="U20" s="190">
        <v>-1.51996</v>
      </c>
      <c r="V20" s="190">
        <v>-16.566500000000001</v>
      </c>
      <c r="W20" s="190">
        <v>-17.7789</v>
      </c>
      <c r="X20" s="190">
        <v>-8.3348700000000004</v>
      </c>
      <c r="Y20" s="190">
        <v>-5.4185299999999996</v>
      </c>
      <c r="Z20" s="190">
        <v>-7.2006999999999994</v>
      </c>
      <c r="AA20" s="190">
        <v>-0.73851199999999995</v>
      </c>
      <c r="AB20" s="190">
        <v>2.2777600000000002</v>
      </c>
      <c r="AC20" s="190">
        <v>-1.24882</v>
      </c>
      <c r="AD20" s="190">
        <v>-2.2548400000000002</v>
      </c>
      <c r="AE20" s="190">
        <v>-7.8657200000000005</v>
      </c>
      <c r="AF20" s="190">
        <v>-7.5185699999999995</v>
      </c>
      <c r="AG20" s="190">
        <v>-7.5434399999999995</v>
      </c>
      <c r="AH20" s="190">
        <v>4.59762</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45474</v>
      </c>
      <c r="B21" s="280"/>
      <c r="C21" s="270">
        <v>-8.2880000000000003</v>
      </c>
      <c r="D21" s="285">
        <v>-8.2880000000000003</v>
      </c>
      <c r="E21" s="190">
        <v>3.09552</v>
      </c>
      <c r="F21" s="190">
        <v>-10.6083</v>
      </c>
      <c r="G21" s="190">
        <v>-7.64445</v>
      </c>
      <c r="H21" s="190">
        <v>8.1272700000000011</v>
      </c>
      <c r="I21" s="190">
        <v>-11.493399999999999</v>
      </c>
      <c r="J21" s="190">
        <v>10.728009999999999</v>
      </c>
      <c r="K21" s="190">
        <v>8.7200199999999999</v>
      </c>
      <c r="L21" s="190">
        <v>-1.2666099999999998</v>
      </c>
      <c r="M21" s="190">
        <v>-11.347200000000001</v>
      </c>
      <c r="N21" s="190">
        <v>-18.336200000000002</v>
      </c>
      <c r="O21" s="190">
        <v>-2.94312</v>
      </c>
      <c r="P21" s="190">
        <v>-31.489599999999999</v>
      </c>
      <c r="Q21" s="190">
        <v>-20.471400000000003</v>
      </c>
      <c r="R21" s="190">
        <v>-11.8964</v>
      </c>
      <c r="S21" s="190">
        <v>-5.89581</v>
      </c>
      <c r="T21" s="190">
        <v>-9.4188299999999998</v>
      </c>
      <c r="U21" s="190">
        <v>-9.6500499999999985</v>
      </c>
      <c r="V21" s="190">
        <v>-13.497399999999999</v>
      </c>
      <c r="W21" s="190">
        <v>-20.7821</v>
      </c>
      <c r="X21" s="190">
        <v>-5.3935699999999995</v>
      </c>
      <c r="Y21" s="190">
        <v>-16.034399999999998</v>
      </c>
      <c r="Z21" s="190">
        <v>-7.2505600000000001</v>
      </c>
      <c r="AA21" s="190">
        <v>-12.2248</v>
      </c>
      <c r="AB21" s="190">
        <v>-2.5033499999999997</v>
      </c>
      <c r="AC21" s="190">
        <v>-0.440502</v>
      </c>
      <c r="AD21" s="190">
        <v>11.24718</v>
      </c>
      <c r="AE21" s="190">
        <v>-1.8387200000000001</v>
      </c>
      <c r="AF21" s="190">
        <v>-11.0794</v>
      </c>
      <c r="AG21" s="190">
        <v>-4.7515900000000002</v>
      </c>
      <c r="AH21" s="190">
        <v>1.85019</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45505</v>
      </c>
      <c r="B22" s="280"/>
      <c r="C22" s="270">
        <v>-5.89</v>
      </c>
      <c r="D22" s="285">
        <v>-5.89</v>
      </c>
      <c r="E22" s="190">
        <v>3.7869800000000002</v>
      </c>
      <c r="F22" s="190">
        <v>-3.9497499999999999</v>
      </c>
      <c r="G22" s="190">
        <v>-0.94598000000000004</v>
      </c>
      <c r="H22" s="190">
        <v>2.1968100000000002</v>
      </c>
      <c r="I22" s="190">
        <v>-4.3264100000000001</v>
      </c>
      <c r="J22" s="190">
        <v>-10.6752</v>
      </c>
      <c r="K22" s="190">
        <v>1.8042</v>
      </c>
      <c r="L22" s="190">
        <v>4.2788000000000004</v>
      </c>
      <c r="M22" s="190">
        <v>-12.226000000000001</v>
      </c>
      <c r="N22" s="190">
        <v>-3.8130300000000004</v>
      </c>
      <c r="O22" s="190">
        <v>-0.78469000000000011</v>
      </c>
      <c r="P22" s="190">
        <v>-7.6042100000000001</v>
      </c>
      <c r="Q22" s="190">
        <v>-5.4120699999999999</v>
      </c>
      <c r="R22" s="190">
        <v>-13.8598</v>
      </c>
      <c r="S22" s="190">
        <v>-14.737</v>
      </c>
      <c r="T22" s="190">
        <v>-6.2569600000000003</v>
      </c>
      <c r="U22" s="190">
        <v>-22.553799999999999</v>
      </c>
      <c r="V22" s="190">
        <v>-2.4493899999999997</v>
      </c>
      <c r="W22" s="190">
        <v>-15.1355</v>
      </c>
      <c r="X22" s="190">
        <v>2.9768400000000002</v>
      </c>
      <c r="Y22" s="190">
        <v>5.9177799999999996</v>
      </c>
      <c r="Z22" s="190">
        <v>3.3304999999999998</v>
      </c>
      <c r="AA22" s="190">
        <v>10.576969999999999</v>
      </c>
      <c r="AB22" s="190">
        <v>-7.4222299999999999</v>
      </c>
      <c r="AC22" s="190">
        <v>-2.7236199999999999</v>
      </c>
      <c r="AD22" s="190">
        <v>11.2767</v>
      </c>
      <c r="AE22" s="190">
        <v>-2.6559499999999998</v>
      </c>
      <c r="AF22" s="190">
        <v>3.1679930000000001</v>
      </c>
      <c r="AG22" s="190">
        <v>-8.08446</v>
      </c>
      <c r="AH22" s="190">
        <v>4.3259999999999996</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45536</v>
      </c>
      <c r="B23" s="280"/>
      <c r="C23" s="270">
        <v>-9.9890000000000008</v>
      </c>
      <c r="D23" s="285">
        <v>-9.9890000000000008</v>
      </c>
      <c r="E23" s="190">
        <v>5.2410399999999999</v>
      </c>
      <c r="F23" s="190">
        <v>-12.903600000000001</v>
      </c>
      <c r="G23" s="190">
        <v>8.5776000000000003</v>
      </c>
      <c r="H23" s="190">
        <v>15.860709999999999</v>
      </c>
      <c r="I23" s="190">
        <v>4.2184399999999993</v>
      </c>
      <c r="J23" s="190">
        <v>2.1504499999999998</v>
      </c>
      <c r="K23" s="190">
        <v>-6.8963000000000001</v>
      </c>
      <c r="L23" s="190">
        <v>-12.975100000000001</v>
      </c>
      <c r="M23" s="190">
        <v>-7.1190200000000008</v>
      </c>
      <c r="N23" s="190">
        <v>-2.2877899999999998</v>
      </c>
      <c r="O23" s="190">
        <v>-15.519200000000001</v>
      </c>
      <c r="P23" s="190">
        <v>-21.1785</v>
      </c>
      <c r="Q23" s="190">
        <v>-6.0739200000000002</v>
      </c>
      <c r="R23" s="190">
        <v>-3.6959299999999997</v>
      </c>
      <c r="S23" s="190">
        <v>0.22959000000000002</v>
      </c>
      <c r="T23" s="190">
        <v>-2.0469200000000001</v>
      </c>
      <c r="U23" s="190">
        <v>-1.55017</v>
      </c>
      <c r="V23" s="190">
        <v>8.7733099999999986</v>
      </c>
      <c r="W23" s="190">
        <v>-8.4957199999999986</v>
      </c>
      <c r="X23" s="190">
        <v>10.460270000000001</v>
      </c>
      <c r="Y23" s="190">
        <v>-5.7617600000000007</v>
      </c>
      <c r="Z23" s="190">
        <v>-2.9507099999999999</v>
      </c>
      <c r="AA23" s="190">
        <v>5.573264</v>
      </c>
      <c r="AB23" s="190">
        <v>6.7049099999999999</v>
      </c>
      <c r="AC23" s="190">
        <v>-0.37902999999999998</v>
      </c>
      <c r="AD23" s="190">
        <v>1.002618</v>
      </c>
      <c r="AE23" s="190">
        <v>4.0797420000000004</v>
      </c>
      <c r="AF23" s="190">
        <v>-5.3277200000000002</v>
      </c>
      <c r="AG23" s="190">
        <v>-6.2411499999999993</v>
      </c>
      <c r="AH23" s="190">
        <v>2.4840100000000001</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45566</v>
      </c>
      <c r="B24" s="280"/>
      <c r="C24" s="270">
        <v>-1.8360000000000001</v>
      </c>
      <c r="D24" s="285">
        <v>-1.8360000000000001</v>
      </c>
      <c r="E24" s="190">
        <v>16.06822</v>
      </c>
      <c r="F24" s="190">
        <v>-0.16736000000000001</v>
      </c>
      <c r="G24" s="190">
        <v>3.9343000000000004</v>
      </c>
      <c r="H24" s="190">
        <v>-8.1954599999999989</v>
      </c>
      <c r="I24" s="190">
        <v>1.15303</v>
      </c>
      <c r="J24" s="190">
        <v>4.8546899999999997</v>
      </c>
      <c r="K24" s="190">
        <v>-2.7721900000000002</v>
      </c>
      <c r="L24" s="190">
        <v>10.111030000000001</v>
      </c>
      <c r="M24" s="190">
        <v>-7.8798000000000004</v>
      </c>
      <c r="N24" s="190">
        <v>4.2608300000000003</v>
      </c>
      <c r="O24" s="190">
        <v>-9.0296399999999988</v>
      </c>
      <c r="P24" s="190">
        <v>-19.219099999999997</v>
      </c>
      <c r="Q24" s="190">
        <v>-22.1523</v>
      </c>
      <c r="R24" s="190">
        <v>1.00861</v>
      </c>
      <c r="S24" s="190">
        <v>-7.54697</v>
      </c>
      <c r="T24" s="190">
        <v>3.05389</v>
      </c>
      <c r="U24" s="190">
        <v>-0.55309000000000008</v>
      </c>
      <c r="V24" s="190">
        <v>-10.613</v>
      </c>
      <c r="W24" s="190">
        <v>-11.085899999999999</v>
      </c>
      <c r="X24" s="190">
        <v>5.77902</v>
      </c>
      <c r="Y24" s="190">
        <v>-2.5799099999999999</v>
      </c>
      <c r="Z24" s="190">
        <v>11.36007</v>
      </c>
      <c r="AA24" s="190">
        <v>13.28439</v>
      </c>
      <c r="AB24" s="190">
        <v>-1.07623</v>
      </c>
      <c r="AC24" s="190">
        <v>6.7392950000000003</v>
      </c>
      <c r="AD24" s="190">
        <v>9.3276970000000006</v>
      </c>
      <c r="AE24" s="190">
        <v>9.8532309999999992</v>
      </c>
      <c r="AF24" s="190">
        <v>2.3867620000000001</v>
      </c>
      <c r="AG24" s="190">
        <v>-14.003299999999999</v>
      </c>
      <c r="AH24" s="190">
        <v>4.5726499999999994</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45597</v>
      </c>
      <c r="B25" s="280"/>
      <c r="C25" s="270">
        <v>-5.6420000000000003</v>
      </c>
      <c r="D25" s="285">
        <v>-5.6420000000000003</v>
      </c>
      <c r="E25" s="190">
        <v>12.2211</v>
      </c>
      <c r="F25" s="190">
        <v>-13.3376</v>
      </c>
      <c r="G25" s="190">
        <v>4.8029599999999997</v>
      </c>
      <c r="H25" s="190">
        <v>7.5139499999999995</v>
      </c>
      <c r="I25" s="190">
        <v>2.73468</v>
      </c>
      <c r="J25" s="190">
        <v>6.6013000000000002</v>
      </c>
      <c r="K25" s="190">
        <v>0.97684000000000004</v>
      </c>
      <c r="L25" s="190">
        <v>8.3629300000000004</v>
      </c>
      <c r="M25" s="190">
        <v>1.9108499999999999</v>
      </c>
      <c r="N25" s="190">
        <v>-3.2407300000000001</v>
      </c>
      <c r="O25" s="190">
        <v>2.9348700000000001</v>
      </c>
      <c r="P25" s="190">
        <v>-7.6372900000000001</v>
      </c>
      <c r="Q25" s="190">
        <v>3.4327800000000002</v>
      </c>
      <c r="R25" s="190">
        <v>5.0682</v>
      </c>
      <c r="S25" s="190">
        <v>-2.44712</v>
      </c>
      <c r="T25" s="190">
        <v>9.4311000000000007</v>
      </c>
      <c r="U25" s="190">
        <v>-7.2890100000000002</v>
      </c>
      <c r="V25" s="190">
        <v>-3.6388499999999997</v>
      </c>
      <c r="W25" s="190">
        <v>0.89403999999999995</v>
      </c>
      <c r="X25" s="190">
        <v>10.06827</v>
      </c>
      <c r="Y25" s="190">
        <v>6.3182299999999998</v>
      </c>
      <c r="Z25" s="190">
        <v>14.429110000000001</v>
      </c>
      <c r="AA25" s="190">
        <v>13.14282</v>
      </c>
      <c r="AB25" s="190">
        <v>0.30604999999999999</v>
      </c>
      <c r="AC25" s="190">
        <v>3.2879200000000002</v>
      </c>
      <c r="AD25" s="190">
        <v>9.6716720000000009</v>
      </c>
      <c r="AE25" s="190">
        <v>20.124560000000002</v>
      </c>
      <c r="AF25" s="190">
        <v>-11.070600000000001</v>
      </c>
      <c r="AG25" s="190">
        <v>-13.8909</v>
      </c>
      <c r="AH25" s="190">
        <v>6.7825500000000005</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45627</v>
      </c>
      <c r="B26" s="280"/>
      <c r="C26" s="270">
        <v>0.45500000000000002</v>
      </c>
      <c r="D26" s="285">
        <v>0.45500000000000002</v>
      </c>
      <c r="E26" s="190">
        <v>26.24044</v>
      </c>
      <c r="F26" s="190">
        <v>9.7062999999999988</v>
      </c>
      <c r="G26" s="190">
        <v>15.84782</v>
      </c>
      <c r="H26" s="190">
        <v>94.941029999999998</v>
      </c>
      <c r="I26" s="190">
        <v>-1.6679900000000001</v>
      </c>
      <c r="J26" s="190">
        <v>27.110379999999999</v>
      </c>
      <c r="K26" s="190">
        <v>15.47331</v>
      </c>
      <c r="L26" s="190">
        <v>23.397189999999998</v>
      </c>
      <c r="M26" s="190">
        <v>-21.467200000000002</v>
      </c>
      <c r="N26" s="190">
        <v>-1.96912</v>
      </c>
      <c r="O26" s="190">
        <v>6.1689999999999996</v>
      </c>
      <c r="P26" s="190">
        <v>-8.7340999999999998</v>
      </c>
      <c r="Q26" s="190">
        <v>2.1890200000000002</v>
      </c>
      <c r="R26" s="190">
        <v>6.2199300000000006</v>
      </c>
      <c r="S26" s="190">
        <v>-1.9193900000000002</v>
      </c>
      <c r="T26" s="190">
        <v>-0.40073999999999999</v>
      </c>
      <c r="U26" s="190">
        <v>-10.7593</v>
      </c>
      <c r="V26" s="190">
        <v>-7.3306499999999994</v>
      </c>
      <c r="W26" s="190">
        <v>7.5781999999999998</v>
      </c>
      <c r="X26" s="190">
        <v>10.29767</v>
      </c>
      <c r="Y26" s="190">
        <v>-5.8699700000000004</v>
      </c>
      <c r="Z26" s="190">
        <v>24.633080000000003</v>
      </c>
      <c r="AA26" s="190">
        <v>23.363189999999999</v>
      </c>
      <c r="AB26" s="190">
        <v>-1.2471300000000001</v>
      </c>
      <c r="AC26" s="190">
        <v>-6.3736999999999995</v>
      </c>
      <c r="AD26" s="190">
        <v>5.9137360000000001</v>
      </c>
      <c r="AE26" s="190">
        <v>15.60941</v>
      </c>
      <c r="AF26" s="190">
        <v>24.042540000000002</v>
      </c>
      <c r="AG26" s="190">
        <v>-3.4043299999999999</v>
      </c>
      <c r="AH26" s="190">
        <v>8.3700100000000006</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45658</v>
      </c>
      <c r="B27" s="280"/>
      <c r="C27" s="270">
        <v>3.9950000000000001</v>
      </c>
      <c r="D27" s="285">
        <v>3.9950000000000001</v>
      </c>
      <c r="E27" s="190">
        <v>-30.0366</v>
      </c>
      <c r="F27" s="190">
        <v>0.34805000000000003</v>
      </c>
      <c r="G27" s="190">
        <v>8.1073400000000007</v>
      </c>
      <c r="H27" s="190">
        <v>-4.0167999999999999</v>
      </c>
      <c r="I27" s="190">
        <v>-0.42529</v>
      </c>
      <c r="J27" s="190">
        <v>-9.22471</v>
      </c>
      <c r="K27" s="190">
        <v>16.908450000000002</v>
      </c>
      <c r="L27" s="190">
        <v>1.48193</v>
      </c>
      <c r="M27" s="190">
        <v>-11.1562</v>
      </c>
      <c r="N27" s="190">
        <v>-10.2127</v>
      </c>
      <c r="O27" s="190">
        <v>-20.743200000000002</v>
      </c>
      <c r="P27" s="190">
        <v>-9.2751999999999999</v>
      </c>
      <c r="Q27" s="190">
        <v>-13.9984</v>
      </c>
      <c r="R27" s="190">
        <v>-0.47846</v>
      </c>
      <c r="S27" s="190">
        <v>-2.4032600000000004</v>
      </c>
      <c r="T27" s="190">
        <v>3.4120999999999997</v>
      </c>
      <c r="U27" s="190">
        <v>-10.2646</v>
      </c>
      <c r="V27" s="190">
        <v>17.93282</v>
      </c>
      <c r="W27" s="190">
        <v>-2.55436</v>
      </c>
      <c r="X27" s="190">
        <v>-2.7433800000000002</v>
      </c>
      <c r="Y27" s="190">
        <v>-21.323400000000003</v>
      </c>
      <c r="Z27" s="190">
        <v>2.622719</v>
      </c>
      <c r="AA27" s="190">
        <v>3.4634200000000002</v>
      </c>
      <c r="AB27" s="190">
        <v>7.8842790000000003</v>
      </c>
      <c r="AC27" s="190">
        <v>16.61054</v>
      </c>
      <c r="AD27" s="190">
        <v>8.8169590000000007</v>
      </c>
      <c r="AE27" s="190">
        <v>17.907229999999998</v>
      </c>
      <c r="AF27" s="190">
        <v>12.460120000000002</v>
      </c>
      <c r="AG27" s="190">
        <v>7.4652799999999999</v>
      </c>
      <c r="AH27" s="190">
        <v>6.9913500000000006</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45689</v>
      </c>
      <c r="B28" s="280"/>
      <c r="C28" s="270">
        <v>-2.7010000000000001</v>
      </c>
      <c r="D28" s="285">
        <v>-2.7010000000000001</v>
      </c>
      <c r="E28" s="190">
        <v>-45.490699999999997</v>
      </c>
      <c r="F28" s="190">
        <v>-8.9389900000000004</v>
      </c>
      <c r="G28" s="190">
        <v>14.93486</v>
      </c>
      <c r="H28" s="190">
        <v>-2.7169299999999996</v>
      </c>
      <c r="I28" s="190">
        <v>1.1206400000000001</v>
      </c>
      <c r="J28" s="190">
        <v>-12.965299999999999</v>
      </c>
      <c r="K28" s="190">
        <v>0.91830999999999996</v>
      </c>
      <c r="L28" s="190">
        <v>1.91351</v>
      </c>
      <c r="M28" s="190">
        <v>-9.2040600000000001</v>
      </c>
      <c r="N28" s="190">
        <v>-8.6602700000000006</v>
      </c>
      <c r="O28" s="190">
        <v>-7.7134099999999997</v>
      </c>
      <c r="P28" s="190">
        <v>-7.8451700000000004</v>
      </c>
      <c r="Q28" s="190">
        <v>-18.252200000000002</v>
      </c>
      <c r="R28" s="190">
        <v>-3.1171700000000002</v>
      </c>
      <c r="S28" s="190">
        <v>-7.3280799999999999</v>
      </c>
      <c r="T28" s="190">
        <v>1.02014</v>
      </c>
      <c r="U28" s="190">
        <v>-14.3032</v>
      </c>
      <c r="V28" s="190">
        <v>-13.955</v>
      </c>
      <c r="W28" s="190">
        <v>-11.963200000000001</v>
      </c>
      <c r="X28" s="190">
        <v>-5.2006099999999993</v>
      </c>
      <c r="Y28" s="190">
        <v>-1.8404100000000001</v>
      </c>
      <c r="Z28" s="190">
        <v>4.1879590000000002</v>
      </c>
      <c r="AA28" s="190">
        <v>8.0341699999999996</v>
      </c>
      <c r="AB28" s="190">
        <v>-3.2283200000000001</v>
      </c>
      <c r="AC28" s="190">
        <v>-5.3345600000000006</v>
      </c>
      <c r="AD28" s="190">
        <v>-3.9803500000000001</v>
      </c>
      <c r="AE28" s="190">
        <v>3.725031</v>
      </c>
      <c r="AF28" s="190">
        <v>11.38289</v>
      </c>
      <c r="AG28" s="190">
        <v>9.9543199999999992</v>
      </c>
      <c r="AH28" s="190">
        <v>4.1059299999999999</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45717</v>
      </c>
      <c r="B29" s="280"/>
      <c r="C29" s="270">
        <v>-3.2639999999999998</v>
      </c>
      <c r="D29" s="285">
        <v>-3.2639999999999998</v>
      </c>
      <c r="E29" s="190">
        <v>-85.616900000000001</v>
      </c>
      <c r="F29" s="190">
        <v>-18.977</v>
      </c>
      <c r="G29" s="190">
        <v>-3.0748000000000002</v>
      </c>
      <c r="H29" s="190">
        <v>33.225720000000003</v>
      </c>
      <c r="I29" s="190">
        <v>11.037510000000001</v>
      </c>
      <c r="J29" s="190">
        <v>4.6733700000000002</v>
      </c>
      <c r="K29" s="190">
        <v>4.0890000000000003E-2</v>
      </c>
      <c r="L29" s="190">
        <v>8.1969799999999999</v>
      </c>
      <c r="M29" s="190">
        <v>5.5769299999999999</v>
      </c>
      <c r="N29" s="190">
        <v>-5.0199499999999997</v>
      </c>
      <c r="O29" s="190">
        <v>-3.68032</v>
      </c>
      <c r="P29" s="190">
        <v>-25.690300000000001</v>
      </c>
      <c r="Q29" s="190">
        <v>16.045670000000001</v>
      </c>
      <c r="R29" s="190">
        <v>-10.3043</v>
      </c>
      <c r="S29" s="190">
        <v>-11.892200000000001</v>
      </c>
      <c r="T29" s="190">
        <v>0.31795999999999996</v>
      </c>
      <c r="U29" s="190">
        <v>-9.7432599999999994</v>
      </c>
      <c r="V29" s="190">
        <v>-12.145200000000001</v>
      </c>
      <c r="W29" s="190">
        <v>-6.3741000000000003</v>
      </c>
      <c r="X29" s="190">
        <v>-11.247</v>
      </c>
      <c r="Y29" s="190">
        <v>-5.8244099999999994</v>
      </c>
      <c r="Z29" s="190">
        <v>-14.067500000000001</v>
      </c>
      <c r="AA29" s="190">
        <v>-1.27335</v>
      </c>
      <c r="AB29" s="190">
        <v>-1.8987400000000001</v>
      </c>
      <c r="AC29" s="190">
        <v>-12.0581</v>
      </c>
      <c r="AD29" s="190">
        <v>-1.39941</v>
      </c>
      <c r="AE29" s="190">
        <v>3.0619520000000002</v>
      </c>
      <c r="AF29" s="190">
        <v>0.5556236</v>
      </c>
      <c r="AG29" s="190">
        <v>2.51511</v>
      </c>
      <c r="AH29" s="190">
        <v>-1.48194</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45748</v>
      </c>
      <c r="B30" s="280"/>
      <c r="C30" s="270">
        <v>-8.6609999999999996</v>
      </c>
      <c r="D30" s="285">
        <v>-8.6609999999999996</v>
      </c>
      <c r="E30" s="190">
        <v>-51.0623</v>
      </c>
      <c r="F30" s="190">
        <v>-15.1135</v>
      </c>
      <c r="G30" s="190">
        <v>-4.2431000000000001</v>
      </c>
      <c r="H30" s="190">
        <v>-7.57599</v>
      </c>
      <c r="I30" s="190">
        <v>15.395820000000001</v>
      </c>
      <c r="J30" s="190">
        <v>39.174210000000002</v>
      </c>
      <c r="K30" s="190">
        <v>-0.41738999999999998</v>
      </c>
      <c r="L30" s="190">
        <v>-3.9382700000000002</v>
      </c>
      <c r="M30" s="190">
        <v>0.93055999999999994</v>
      </c>
      <c r="N30" s="190">
        <v>-11.8729</v>
      </c>
      <c r="O30" s="190">
        <v>-13.3843</v>
      </c>
      <c r="P30" s="190">
        <v>-6.9093299999999997</v>
      </c>
      <c r="Q30" s="190">
        <v>4.2983100000000007</v>
      </c>
      <c r="R30" s="190">
        <v>-1.6048699999999998</v>
      </c>
      <c r="S30" s="190">
        <v>-3.3881199999999998</v>
      </c>
      <c r="T30" s="190">
        <v>-8.2623700000000007</v>
      </c>
      <c r="U30" s="190">
        <v>-14.0764</v>
      </c>
      <c r="V30" s="190">
        <v>-15.644399999999999</v>
      </c>
      <c r="W30" s="190">
        <v>-20.3934</v>
      </c>
      <c r="X30" s="190">
        <v>-12.2591</v>
      </c>
      <c r="Y30" s="190">
        <v>-6.0398699999999996</v>
      </c>
      <c r="Z30" s="190">
        <v>14.186459999999999</v>
      </c>
      <c r="AA30" s="190">
        <v>-9.3056399999999986</v>
      </c>
      <c r="AB30" s="190">
        <v>-4.80497</v>
      </c>
      <c r="AC30" s="190">
        <v>-4.7238199999999999</v>
      </c>
      <c r="AD30" s="190">
        <v>-4.9565900000000003</v>
      </c>
      <c r="AE30" s="190">
        <v>-3.62934</v>
      </c>
      <c r="AF30" s="190">
        <v>-36.724299999999999</v>
      </c>
      <c r="AG30" s="190">
        <v>5.76356</v>
      </c>
      <c r="AH30" s="190">
        <v>12.84352</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45778</v>
      </c>
      <c r="B31" s="280"/>
      <c r="C31" s="270">
        <v>-3.11</v>
      </c>
      <c r="D31" s="285">
        <v>-3.11</v>
      </c>
      <c r="E31" s="190">
        <v>-61.748899999999999</v>
      </c>
      <c r="F31" s="190">
        <v>-4.7955200000000007</v>
      </c>
      <c r="G31" s="190">
        <v>-13.974399999999999</v>
      </c>
      <c r="H31" s="190">
        <v>-8.2093600000000002</v>
      </c>
      <c r="I31" s="190">
        <v>11.730090000000001</v>
      </c>
      <c r="J31" s="190">
        <v>21.999099999999999</v>
      </c>
      <c r="K31" s="190">
        <v>0.11092</v>
      </c>
      <c r="L31" s="190">
        <v>-14.867799999999999</v>
      </c>
      <c r="M31" s="190">
        <v>-7.1809500000000002</v>
      </c>
      <c r="N31" s="190">
        <v>-5.66974</v>
      </c>
      <c r="O31" s="190">
        <v>-33.700400000000002</v>
      </c>
      <c r="P31" s="190">
        <v>-4.7220800000000001</v>
      </c>
      <c r="Q31" s="190">
        <v>-17.381799999999998</v>
      </c>
      <c r="R31" s="190">
        <v>-33.279300000000006</v>
      </c>
      <c r="S31" s="190">
        <v>-5.4207200000000002</v>
      </c>
      <c r="T31" s="190">
        <v>-5.2464300000000001</v>
      </c>
      <c r="U31" s="190">
        <v>3.1493000000000002</v>
      </c>
      <c r="V31" s="190">
        <v>-9.5569299999999995</v>
      </c>
      <c r="W31" s="190">
        <v>4.5381899999999993</v>
      </c>
      <c r="X31" s="190">
        <v>2.7454499999999999</v>
      </c>
      <c r="Y31" s="190">
        <v>4.5651899999999994</v>
      </c>
      <c r="Z31" s="190">
        <v>0.1095455</v>
      </c>
      <c r="AA31" s="190">
        <v>7.3637499999999996</v>
      </c>
      <c r="AB31" s="190">
        <v>8.667313</v>
      </c>
      <c r="AC31" s="190">
        <v>9.6379000000000001</v>
      </c>
      <c r="AD31" s="190">
        <v>-0.59501400000000004</v>
      </c>
      <c r="AE31" s="190">
        <v>-7.1286899999999997</v>
      </c>
      <c r="AF31" s="190">
        <v>13.089129999999999</v>
      </c>
      <c r="AG31" s="190">
        <v>7.5992100000000002</v>
      </c>
      <c r="AH31" s="190">
        <v>4.7034399999999996</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45809</v>
      </c>
      <c r="B32" s="280"/>
      <c r="C32" s="270">
        <v>-7.532</v>
      </c>
      <c r="D32" s="285">
        <v>-7.532</v>
      </c>
      <c r="E32" s="190">
        <v>-26.186700000000002</v>
      </c>
      <c r="F32" s="190">
        <v>-3.3491300000000002</v>
      </c>
      <c r="G32" s="190">
        <v>4.0840300000000003</v>
      </c>
      <c r="H32" s="190">
        <v>-11.6759</v>
      </c>
      <c r="I32" s="190">
        <v>-4.1159999999999995E-2</v>
      </c>
      <c r="J32" s="190">
        <v>5.6090299999999997</v>
      </c>
      <c r="K32" s="190">
        <v>-3.69754</v>
      </c>
      <c r="L32" s="190">
        <v>-11.8339</v>
      </c>
      <c r="M32" s="190">
        <v>-9.2286099999999998</v>
      </c>
      <c r="N32" s="190">
        <v>-8.5176200000000009</v>
      </c>
      <c r="O32" s="190">
        <v>-26.906099999999999</v>
      </c>
      <c r="P32" s="190">
        <v>-30.0809</v>
      </c>
      <c r="Q32" s="190">
        <v>1.8562000000000001</v>
      </c>
      <c r="R32" s="190">
        <v>-14.7171</v>
      </c>
      <c r="S32" s="190">
        <v>-14.012499999999999</v>
      </c>
      <c r="T32" s="190">
        <v>-1.51996</v>
      </c>
      <c r="U32" s="190">
        <v>-16.566500000000001</v>
      </c>
      <c r="V32" s="190">
        <v>-17.7789</v>
      </c>
      <c r="W32" s="190">
        <v>-8.3348700000000004</v>
      </c>
      <c r="X32" s="190">
        <v>-5.4185299999999996</v>
      </c>
      <c r="Y32" s="190">
        <v>-7.2006999999999994</v>
      </c>
      <c r="Z32" s="190">
        <v>-0.73851199999999995</v>
      </c>
      <c r="AA32" s="190">
        <v>2.2777600000000002</v>
      </c>
      <c r="AB32" s="190">
        <v>-1.24882</v>
      </c>
      <c r="AC32" s="190">
        <v>-2.2548400000000002</v>
      </c>
      <c r="AD32" s="190">
        <v>-7.8657200000000005</v>
      </c>
      <c r="AE32" s="190">
        <v>-7.5185699999999995</v>
      </c>
      <c r="AF32" s="190">
        <v>-7.5434399999999995</v>
      </c>
      <c r="AG32" s="190">
        <v>4.59762</v>
      </c>
      <c r="AH32" s="190">
        <v>13.497540000000001</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45839</v>
      </c>
      <c r="B33" s="280"/>
      <c r="C33" s="270">
        <v>-8.2880000000000003</v>
      </c>
      <c r="D33" s="285">
        <v>-8.2880000000000003</v>
      </c>
      <c r="E33" s="190">
        <v>-10.6083</v>
      </c>
      <c r="F33" s="190">
        <v>-7.64445</v>
      </c>
      <c r="G33" s="190">
        <v>8.1272700000000011</v>
      </c>
      <c r="H33" s="190">
        <v>-11.493399999999999</v>
      </c>
      <c r="I33" s="190">
        <v>10.728009999999999</v>
      </c>
      <c r="J33" s="190">
        <v>8.7200199999999999</v>
      </c>
      <c r="K33" s="190">
        <v>-1.2666099999999998</v>
      </c>
      <c r="L33" s="190">
        <v>-11.347200000000001</v>
      </c>
      <c r="M33" s="190">
        <v>-18.336200000000002</v>
      </c>
      <c r="N33" s="190">
        <v>-2.94312</v>
      </c>
      <c r="O33" s="190">
        <v>-31.489599999999999</v>
      </c>
      <c r="P33" s="190">
        <v>-20.471400000000003</v>
      </c>
      <c r="Q33" s="190">
        <v>-11.8964</v>
      </c>
      <c r="R33" s="190">
        <v>-5.89581</v>
      </c>
      <c r="S33" s="190">
        <v>-9.4188299999999998</v>
      </c>
      <c r="T33" s="190">
        <v>-9.6500499999999985</v>
      </c>
      <c r="U33" s="190">
        <v>-13.497399999999999</v>
      </c>
      <c r="V33" s="190">
        <v>-20.7821</v>
      </c>
      <c r="W33" s="190">
        <v>-5.3935699999999995</v>
      </c>
      <c r="X33" s="190">
        <v>-16.034399999999998</v>
      </c>
      <c r="Y33" s="190">
        <v>-7.2505600000000001</v>
      </c>
      <c r="Z33" s="190">
        <v>-12.2248</v>
      </c>
      <c r="AA33" s="190">
        <v>-2.5033499999999997</v>
      </c>
      <c r="AB33" s="190">
        <v>-0.440502</v>
      </c>
      <c r="AC33" s="190">
        <v>11.24718</v>
      </c>
      <c r="AD33" s="190">
        <v>-1.8387200000000001</v>
      </c>
      <c r="AE33" s="190">
        <v>-11.0794</v>
      </c>
      <c r="AF33" s="190">
        <v>-4.7515900000000002</v>
      </c>
      <c r="AG33" s="190">
        <v>1.85019</v>
      </c>
      <c r="AH33" s="190">
        <v>3.09552</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45870</v>
      </c>
      <c r="B34" s="280"/>
      <c r="C34" s="270">
        <v>-5.89</v>
      </c>
      <c r="D34" s="285">
        <v>-5.89</v>
      </c>
      <c r="E34" s="190">
        <v>-3.9497499999999999</v>
      </c>
      <c r="F34" s="190">
        <v>-0.94598000000000004</v>
      </c>
      <c r="G34" s="190">
        <v>2.1968100000000002</v>
      </c>
      <c r="H34" s="190">
        <v>-4.3264100000000001</v>
      </c>
      <c r="I34" s="190">
        <v>-10.6752</v>
      </c>
      <c r="J34" s="190">
        <v>1.8042</v>
      </c>
      <c r="K34" s="190">
        <v>4.2788000000000004</v>
      </c>
      <c r="L34" s="190">
        <v>-12.226000000000001</v>
      </c>
      <c r="M34" s="190">
        <v>-3.8130300000000004</v>
      </c>
      <c r="N34" s="190">
        <v>-0.78469000000000011</v>
      </c>
      <c r="O34" s="190">
        <v>-7.6042100000000001</v>
      </c>
      <c r="P34" s="190">
        <v>-5.4120699999999999</v>
      </c>
      <c r="Q34" s="190">
        <v>-13.8598</v>
      </c>
      <c r="R34" s="190">
        <v>-14.737</v>
      </c>
      <c r="S34" s="190">
        <v>-6.2569600000000003</v>
      </c>
      <c r="T34" s="190">
        <v>-22.553799999999999</v>
      </c>
      <c r="U34" s="190">
        <v>-2.4493899999999997</v>
      </c>
      <c r="V34" s="190">
        <v>-15.1355</v>
      </c>
      <c r="W34" s="190">
        <v>2.9768400000000002</v>
      </c>
      <c r="X34" s="190">
        <v>5.9177799999999996</v>
      </c>
      <c r="Y34" s="190">
        <v>3.3304999999999998</v>
      </c>
      <c r="Z34" s="190">
        <v>10.576969999999999</v>
      </c>
      <c r="AA34" s="190">
        <v>-7.4222299999999999</v>
      </c>
      <c r="AB34" s="190">
        <v>-2.7236199999999999</v>
      </c>
      <c r="AC34" s="190">
        <v>11.2767</v>
      </c>
      <c r="AD34" s="190">
        <v>-2.6559499999999998</v>
      </c>
      <c r="AE34" s="190">
        <v>3.1679930000000001</v>
      </c>
      <c r="AF34" s="190">
        <v>-8.08446</v>
      </c>
      <c r="AG34" s="190">
        <v>4.3259999999999996</v>
      </c>
      <c r="AH34" s="190">
        <v>3.7869800000000002</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45901</v>
      </c>
      <c r="B35" s="280"/>
      <c r="C35" s="270">
        <v>-9.9890000000000008</v>
      </c>
      <c r="D35" s="285">
        <v>-9.9890000000000008</v>
      </c>
      <c r="E35" s="190">
        <v>-12.903600000000001</v>
      </c>
      <c r="F35" s="190">
        <v>8.5776000000000003</v>
      </c>
      <c r="G35" s="190">
        <v>15.860709999999999</v>
      </c>
      <c r="H35" s="190">
        <v>4.2184399999999993</v>
      </c>
      <c r="I35" s="190">
        <v>2.1504499999999998</v>
      </c>
      <c r="J35" s="190">
        <v>-6.8963000000000001</v>
      </c>
      <c r="K35" s="190">
        <v>-12.975100000000001</v>
      </c>
      <c r="L35" s="190">
        <v>-7.1190200000000008</v>
      </c>
      <c r="M35" s="190">
        <v>-2.2877899999999998</v>
      </c>
      <c r="N35" s="190">
        <v>-15.519200000000001</v>
      </c>
      <c r="O35" s="190">
        <v>-21.1785</v>
      </c>
      <c r="P35" s="190">
        <v>-6.0739200000000002</v>
      </c>
      <c r="Q35" s="190">
        <v>-3.6959299999999997</v>
      </c>
      <c r="R35" s="190">
        <v>0.22959000000000002</v>
      </c>
      <c r="S35" s="190">
        <v>-2.0469200000000001</v>
      </c>
      <c r="T35" s="190">
        <v>-1.55017</v>
      </c>
      <c r="U35" s="190">
        <v>8.7733099999999986</v>
      </c>
      <c r="V35" s="190">
        <v>-8.4957199999999986</v>
      </c>
      <c r="W35" s="190">
        <v>10.460270000000001</v>
      </c>
      <c r="X35" s="190">
        <v>-5.7617600000000007</v>
      </c>
      <c r="Y35" s="190">
        <v>-2.9507099999999999</v>
      </c>
      <c r="Z35" s="190">
        <v>5.573264</v>
      </c>
      <c r="AA35" s="190">
        <v>6.7049099999999999</v>
      </c>
      <c r="AB35" s="190">
        <v>-0.37902999999999998</v>
      </c>
      <c r="AC35" s="190">
        <v>1.002618</v>
      </c>
      <c r="AD35" s="190">
        <v>4.0797420000000004</v>
      </c>
      <c r="AE35" s="190">
        <v>-5.3277200000000002</v>
      </c>
      <c r="AF35" s="190">
        <v>-6.2411499999999993</v>
      </c>
      <c r="AG35" s="190">
        <v>2.4840100000000001</v>
      </c>
      <c r="AH35" s="190">
        <v>5.2410399999999999</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45931</v>
      </c>
      <c r="B36" s="280"/>
      <c r="C36" s="270">
        <v>-1.8360000000000001</v>
      </c>
      <c r="D36" s="285">
        <v>-1.8360000000000001</v>
      </c>
      <c r="E36" s="190">
        <v>-0.16736000000000001</v>
      </c>
      <c r="F36" s="190">
        <v>3.9343000000000004</v>
      </c>
      <c r="G36" s="190">
        <v>-8.1954599999999989</v>
      </c>
      <c r="H36" s="190">
        <v>1.15303</v>
      </c>
      <c r="I36" s="190">
        <v>4.8546899999999997</v>
      </c>
      <c r="J36" s="190">
        <v>-2.7721900000000002</v>
      </c>
      <c r="K36" s="190">
        <v>10.111030000000001</v>
      </c>
      <c r="L36" s="190">
        <v>-7.8798000000000004</v>
      </c>
      <c r="M36" s="190">
        <v>4.2608300000000003</v>
      </c>
      <c r="N36" s="190">
        <v>-9.0296399999999988</v>
      </c>
      <c r="O36" s="190">
        <v>-19.219099999999997</v>
      </c>
      <c r="P36" s="190">
        <v>-22.1523</v>
      </c>
      <c r="Q36" s="190">
        <v>1.00861</v>
      </c>
      <c r="R36" s="190">
        <v>-7.54697</v>
      </c>
      <c r="S36" s="190">
        <v>3.05389</v>
      </c>
      <c r="T36" s="190">
        <v>-0.55309000000000008</v>
      </c>
      <c r="U36" s="190">
        <v>-10.613</v>
      </c>
      <c r="V36" s="190">
        <v>-11.085899999999999</v>
      </c>
      <c r="W36" s="190">
        <v>5.77902</v>
      </c>
      <c r="X36" s="190">
        <v>-2.5799099999999999</v>
      </c>
      <c r="Y36" s="190">
        <v>11.36007</v>
      </c>
      <c r="Z36" s="190">
        <v>13.28439</v>
      </c>
      <c r="AA36" s="190">
        <v>-1.07623</v>
      </c>
      <c r="AB36" s="190">
        <v>6.7392950000000003</v>
      </c>
      <c r="AC36" s="190">
        <v>9.3276970000000006</v>
      </c>
      <c r="AD36" s="190">
        <v>9.8532309999999992</v>
      </c>
      <c r="AE36" s="190">
        <v>2.3867620000000001</v>
      </c>
      <c r="AF36" s="190">
        <v>-14.003299999999999</v>
      </c>
      <c r="AG36" s="190">
        <v>4.5726499999999994</v>
      </c>
      <c r="AH36" s="190">
        <v>16.06822</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45962</v>
      </c>
      <c r="B37" s="280"/>
      <c r="C37" s="270">
        <v>-5.6420000000000003</v>
      </c>
      <c r="D37" s="285">
        <v>-5.6420000000000003</v>
      </c>
      <c r="E37" s="190">
        <v>-13.3376</v>
      </c>
      <c r="F37" s="190">
        <v>4.8029599999999997</v>
      </c>
      <c r="G37" s="190">
        <v>7.5139499999999995</v>
      </c>
      <c r="H37" s="190">
        <v>2.73468</v>
      </c>
      <c r="I37" s="190">
        <v>6.6013000000000002</v>
      </c>
      <c r="J37" s="190">
        <v>0.97684000000000004</v>
      </c>
      <c r="K37" s="190">
        <v>8.3629300000000004</v>
      </c>
      <c r="L37" s="190">
        <v>1.9108499999999999</v>
      </c>
      <c r="M37" s="190">
        <v>-3.2407300000000001</v>
      </c>
      <c r="N37" s="190">
        <v>2.9348700000000001</v>
      </c>
      <c r="O37" s="190">
        <v>-7.6372900000000001</v>
      </c>
      <c r="P37" s="190">
        <v>3.4327800000000002</v>
      </c>
      <c r="Q37" s="190">
        <v>5.0682</v>
      </c>
      <c r="R37" s="190">
        <v>-2.44712</v>
      </c>
      <c r="S37" s="190">
        <v>9.4311000000000007</v>
      </c>
      <c r="T37" s="190">
        <v>-7.2890100000000002</v>
      </c>
      <c r="U37" s="190">
        <v>-3.6388499999999997</v>
      </c>
      <c r="V37" s="190">
        <v>0.89403999999999995</v>
      </c>
      <c r="W37" s="190">
        <v>10.06827</v>
      </c>
      <c r="X37" s="190">
        <v>6.3182299999999998</v>
      </c>
      <c r="Y37" s="190">
        <v>14.429110000000001</v>
      </c>
      <c r="Z37" s="190">
        <v>13.14282</v>
      </c>
      <c r="AA37" s="190">
        <v>0.30604999999999999</v>
      </c>
      <c r="AB37" s="190">
        <v>3.2879200000000002</v>
      </c>
      <c r="AC37" s="190">
        <v>9.6716720000000009</v>
      </c>
      <c r="AD37" s="190">
        <v>20.124560000000002</v>
      </c>
      <c r="AE37" s="190">
        <v>-11.070600000000001</v>
      </c>
      <c r="AF37" s="190">
        <v>-13.8909</v>
      </c>
      <c r="AG37" s="190">
        <v>6.7825500000000005</v>
      </c>
      <c r="AH37" s="190">
        <v>12.2211</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45992</v>
      </c>
      <c r="B38" s="280"/>
      <c r="C38" s="270">
        <v>0.45500000000000002</v>
      </c>
      <c r="D38" s="285">
        <v>0.45500000000000002</v>
      </c>
      <c r="E38" s="190">
        <v>9.7062999999999988</v>
      </c>
      <c r="F38" s="190">
        <v>15.84782</v>
      </c>
      <c r="G38" s="190">
        <v>94.941029999999998</v>
      </c>
      <c r="H38" s="190">
        <v>-1.6679900000000001</v>
      </c>
      <c r="I38" s="190">
        <v>27.110379999999999</v>
      </c>
      <c r="J38" s="190">
        <v>15.47331</v>
      </c>
      <c r="K38" s="190">
        <v>23.397189999999998</v>
      </c>
      <c r="L38" s="190">
        <v>-21.467200000000002</v>
      </c>
      <c r="M38" s="190">
        <v>-1.96912</v>
      </c>
      <c r="N38" s="190">
        <v>6.1689999999999996</v>
      </c>
      <c r="O38" s="190">
        <v>-8.7340999999999998</v>
      </c>
      <c r="P38" s="190">
        <v>2.1890200000000002</v>
      </c>
      <c r="Q38" s="190">
        <v>6.2199300000000006</v>
      </c>
      <c r="R38" s="190">
        <v>-1.9193900000000002</v>
      </c>
      <c r="S38" s="190">
        <v>-0.40073999999999999</v>
      </c>
      <c r="T38" s="190">
        <v>-10.7593</v>
      </c>
      <c r="U38" s="190">
        <v>-7.3306499999999994</v>
      </c>
      <c r="V38" s="190">
        <v>7.5781999999999998</v>
      </c>
      <c r="W38" s="190">
        <v>10.29767</v>
      </c>
      <c r="X38" s="190">
        <v>-5.8699700000000004</v>
      </c>
      <c r="Y38" s="190">
        <v>24.633080000000003</v>
      </c>
      <c r="Z38" s="190">
        <v>23.363189999999999</v>
      </c>
      <c r="AA38" s="190">
        <v>-1.2471300000000001</v>
      </c>
      <c r="AB38" s="190">
        <v>-6.3736999999999995</v>
      </c>
      <c r="AC38" s="190">
        <v>5.9137360000000001</v>
      </c>
      <c r="AD38" s="190">
        <v>15.60941</v>
      </c>
      <c r="AE38" s="190">
        <v>24.042540000000002</v>
      </c>
      <c r="AF38" s="190">
        <v>-3.4043299999999999</v>
      </c>
      <c r="AG38" s="190">
        <v>8.3700100000000006</v>
      </c>
      <c r="AH38" s="190">
        <v>26.24044</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46023</v>
      </c>
      <c r="B39" s="280"/>
      <c r="C39" s="270">
        <v>3.9950000000000001</v>
      </c>
      <c r="D39" s="285">
        <v>3.9950000000000001</v>
      </c>
      <c r="E39" s="190">
        <v>0.34805000000000003</v>
      </c>
      <c r="F39" s="190">
        <v>8.1073400000000007</v>
      </c>
      <c r="G39" s="190">
        <v>-4.0167999999999999</v>
      </c>
      <c r="H39" s="190">
        <v>-0.42529</v>
      </c>
      <c r="I39" s="190">
        <v>-9.22471</v>
      </c>
      <c r="J39" s="190">
        <v>16.908450000000002</v>
      </c>
      <c r="K39" s="190">
        <v>1.48193</v>
      </c>
      <c r="L39" s="190">
        <v>-11.1562</v>
      </c>
      <c r="M39" s="190">
        <v>-10.2127</v>
      </c>
      <c r="N39" s="190">
        <v>-20.743200000000002</v>
      </c>
      <c r="O39" s="190">
        <v>-9.2751999999999999</v>
      </c>
      <c r="P39" s="190">
        <v>-13.9984</v>
      </c>
      <c r="Q39" s="190">
        <v>-0.47846</v>
      </c>
      <c r="R39" s="190">
        <v>-2.4032600000000004</v>
      </c>
      <c r="S39" s="190">
        <v>3.4120999999999997</v>
      </c>
      <c r="T39" s="190">
        <v>-10.2646</v>
      </c>
      <c r="U39" s="190">
        <v>17.93282</v>
      </c>
      <c r="V39" s="190">
        <v>-2.55436</v>
      </c>
      <c r="W39" s="190">
        <v>-2.7433800000000002</v>
      </c>
      <c r="X39" s="190">
        <v>-21.323400000000003</v>
      </c>
      <c r="Y39" s="190">
        <v>2.622719</v>
      </c>
      <c r="Z39" s="190">
        <v>3.4634200000000002</v>
      </c>
      <c r="AA39" s="190">
        <v>7.8842790000000003</v>
      </c>
      <c r="AB39" s="190">
        <v>16.61054</v>
      </c>
      <c r="AC39" s="190">
        <v>8.8169590000000007</v>
      </c>
      <c r="AD39" s="190">
        <v>17.907229999999998</v>
      </c>
      <c r="AE39" s="190">
        <v>12.460120000000002</v>
      </c>
      <c r="AF39" s="190">
        <v>7.4652799999999999</v>
      </c>
      <c r="AG39" s="190">
        <v>6.9913500000000006</v>
      </c>
      <c r="AH39" s="190">
        <v>-30.0366</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46054</v>
      </c>
      <c r="B40" s="280"/>
      <c r="C40" s="270">
        <v>-2.7010000000000001</v>
      </c>
      <c r="D40" s="285">
        <v>-2.7010000000000001</v>
      </c>
      <c r="E40" s="190">
        <v>-8.9389900000000004</v>
      </c>
      <c r="F40" s="190">
        <v>14.93486</v>
      </c>
      <c r="G40" s="190">
        <v>-2.7169299999999996</v>
      </c>
      <c r="H40" s="190">
        <v>1.1206400000000001</v>
      </c>
      <c r="I40" s="190">
        <v>-12.965299999999999</v>
      </c>
      <c r="J40" s="190">
        <v>0.91830999999999996</v>
      </c>
      <c r="K40" s="190">
        <v>1.91351</v>
      </c>
      <c r="L40" s="190">
        <v>-9.2040600000000001</v>
      </c>
      <c r="M40" s="190">
        <v>-8.6602700000000006</v>
      </c>
      <c r="N40" s="190">
        <v>-7.7134099999999997</v>
      </c>
      <c r="O40" s="190">
        <v>-7.8451700000000004</v>
      </c>
      <c r="P40" s="190">
        <v>-18.252200000000002</v>
      </c>
      <c r="Q40" s="190">
        <v>-3.1171700000000002</v>
      </c>
      <c r="R40" s="190">
        <v>-7.3280799999999999</v>
      </c>
      <c r="S40" s="190">
        <v>1.02014</v>
      </c>
      <c r="T40" s="190">
        <v>-14.3032</v>
      </c>
      <c r="U40" s="190">
        <v>-13.955</v>
      </c>
      <c r="V40" s="190">
        <v>-11.963200000000001</v>
      </c>
      <c r="W40" s="190">
        <v>-5.2006099999999993</v>
      </c>
      <c r="X40" s="190">
        <v>-1.8404100000000001</v>
      </c>
      <c r="Y40" s="190">
        <v>4.1879590000000002</v>
      </c>
      <c r="Z40" s="190">
        <v>8.0341699999999996</v>
      </c>
      <c r="AA40" s="190">
        <v>-3.2283200000000001</v>
      </c>
      <c r="AB40" s="190">
        <v>-5.3345600000000006</v>
      </c>
      <c r="AC40" s="190">
        <v>-3.9803500000000001</v>
      </c>
      <c r="AD40" s="190">
        <v>3.725031</v>
      </c>
      <c r="AE40" s="190">
        <v>11.38289</v>
      </c>
      <c r="AF40" s="190">
        <v>9.9543199999999992</v>
      </c>
      <c r="AG40" s="190">
        <v>4.1059299999999999</v>
      </c>
      <c r="AH40" s="190">
        <v>-45.490699999999997</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46082</v>
      </c>
      <c r="B41" s="280"/>
      <c r="C41" s="270">
        <v>-3.2639999999999998</v>
      </c>
      <c r="D41" s="285">
        <v>-3.2639999999999998</v>
      </c>
      <c r="E41" s="190">
        <v>-18.977</v>
      </c>
      <c r="F41" s="190">
        <v>-3.0748000000000002</v>
      </c>
      <c r="G41" s="190">
        <v>33.225720000000003</v>
      </c>
      <c r="H41" s="190">
        <v>11.037510000000001</v>
      </c>
      <c r="I41" s="190">
        <v>4.6733700000000002</v>
      </c>
      <c r="J41" s="190">
        <v>4.0890000000000003E-2</v>
      </c>
      <c r="K41" s="190">
        <v>8.1969799999999999</v>
      </c>
      <c r="L41" s="190">
        <v>5.5769299999999999</v>
      </c>
      <c r="M41" s="190">
        <v>-5.0199499999999997</v>
      </c>
      <c r="N41" s="190">
        <v>-3.68032</v>
      </c>
      <c r="O41" s="190">
        <v>-25.690300000000001</v>
      </c>
      <c r="P41" s="190">
        <v>16.045670000000001</v>
      </c>
      <c r="Q41" s="190">
        <v>-10.3043</v>
      </c>
      <c r="R41" s="190">
        <v>-11.892200000000001</v>
      </c>
      <c r="S41" s="190">
        <v>0.31795999999999996</v>
      </c>
      <c r="T41" s="190">
        <v>-9.7432599999999994</v>
      </c>
      <c r="U41" s="190">
        <v>-12.145200000000001</v>
      </c>
      <c r="V41" s="190">
        <v>-6.3741000000000003</v>
      </c>
      <c r="W41" s="190">
        <v>-11.247</v>
      </c>
      <c r="X41" s="190">
        <v>-5.8244099999999994</v>
      </c>
      <c r="Y41" s="190">
        <v>-14.067500000000001</v>
      </c>
      <c r="Z41" s="190">
        <v>-1.27335</v>
      </c>
      <c r="AA41" s="190">
        <v>-1.8987400000000001</v>
      </c>
      <c r="AB41" s="190">
        <v>-12.0581</v>
      </c>
      <c r="AC41" s="190">
        <v>-1.39941</v>
      </c>
      <c r="AD41" s="190">
        <v>3.0619520000000002</v>
      </c>
      <c r="AE41" s="190">
        <v>0.5556236</v>
      </c>
      <c r="AF41" s="190">
        <v>2.51511</v>
      </c>
      <c r="AG41" s="190">
        <v>-1.48194</v>
      </c>
      <c r="AH41" s="190">
        <v>-85.616900000000001</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46113</v>
      </c>
      <c r="B42" s="280"/>
      <c r="C42" s="270">
        <v>-8.6609999999999996</v>
      </c>
      <c r="D42" s="285">
        <v>-8.6609999999999996</v>
      </c>
      <c r="E42" s="190">
        <v>-15.1135</v>
      </c>
      <c r="F42" s="190">
        <v>-4.2431000000000001</v>
      </c>
      <c r="G42" s="190">
        <v>-7.57599</v>
      </c>
      <c r="H42" s="190">
        <v>15.395820000000001</v>
      </c>
      <c r="I42" s="190">
        <v>39.174210000000002</v>
      </c>
      <c r="J42" s="190">
        <v>-0.41738999999999998</v>
      </c>
      <c r="K42" s="190">
        <v>-3.9382700000000002</v>
      </c>
      <c r="L42" s="190">
        <v>0.93055999999999994</v>
      </c>
      <c r="M42" s="190">
        <v>-11.8729</v>
      </c>
      <c r="N42" s="190">
        <v>-13.3843</v>
      </c>
      <c r="O42" s="190">
        <v>-6.9093299999999997</v>
      </c>
      <c r="P42" s="190">
        <v>4.2983100000000007</v>
      </c>
      <c r="Q42" s="190">
        <v>-1.6048699999999998</v>
      </c>
      <c r="R42" s="190">
        <v>-3.3881199999999998</v>
      </c>
      <c r="S42" s="190">
        <v>-8.2623700000000007</v>
      </c>
      <c r="T42" s="190">
        <v>-14.0764</v>
      </c>
      <c r="U42" s="190">
        <v>-15.644399999999999</v>
      </c>
      <c r="V42" s="190">
        <v>-20.3934</v>
      </c>
      <c r="W42" s="190">
        <v>-12.2591</v>
      </c>
      <c r="X42" s="190">
        <v>-6.0398699999999996</v>
      </c>
      <c r="Y42" s="190">
        <v>14.186459999999999</v>
      </c>
      <c r="Z42" s="190">
        <v>-9.3056399999999986</v>
      </c>
      <c r="AA42" s="190">
        <v>-4.80497</v>
      </c>
      <c r="AB42" s="190">
        <v>-4.7238199999999999</v>
      </c>
      <c r="AC42" s="190">
        <v>-4.9565900000000003</v>
      </c>
      <c r="AD42" s="190">
        <v>-3.62934</v>
      </c>
      <c r="AE42" s="190">
        <v>-36.724299999999999</v>
      </c>
      <c r="AF42" s="190">
        <v>5.76356</v>
      </c>
      <c r="AG42" s="190">
        <v>12.84352</v>
      </c>
      <c r="AH42" s="190">
        <v>-51.0623</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46143</v>
      </c>
      <c r="B43" s="280"/>
      <c r="C43" s="270">
        <v>-3.11</v>
      </c>
      <c r="D43" s="285">
        <v>-3.11</v>
      </c>
      <c r="E43" s="190">
        <v>-4.7955200000000007</v>
      </c>
      <c r="F43" s="190">
        <v>-13.974399999999999</v>
      </c>
      <c r="G43" s="190">
        <v>-8.2093600000000002</v>
      </c>
      <c r="H43" s="190">
        <v>11.730090000000001</v>
      </c>
      <c r="I43" s="190">
        <v>21.999099999999999</v>
      </c>
      <c r="J43" s="190">
        <v>0.11092</v>
      </c>
      <c r="K43" s="190">
        <v>-14.867799999999999</v>
      </c>
      <c r="L43" s="190">
        <v>-7.1809500000000002</v>
      </c>
      <c r="M43" s="190">
        <v>-5.66974</v>
      </c>
      <c r="N43" s="190">
        <v>-33.700400000000002</v>
      </c>
      <c r="O43" s="190">
        <v>-4.7220800000000001</v>
      </c>
      <c r="P43" s="190">
        <v>-17.381799999999998</v>
      </c>
      <c r="Q43" s="190">
        <v>-33.279300000000006</v>
      </c>
      <c r="R43" s="190">
        <v>-5.4207200000000002</v>
      </c>
      <c r="S43" s="190">
        <v>-5.2464300000000001</v>
      </c>
      <c r="T43" s="190">
        <v>3.1493000000000002</v>
      </c>
      <c r="U43" s="190">
        <v>-9.5569299999999995</v>
      </c>
      <c r="V43" s="190">
        <v>4.5381899999999993</v>
      </c>
      <c r="W43" s="190">
        <v>2.7454499999999999</v>
      </c>
      <c r="X43" s="190">
        <v>4.5651899999999994</v>
      </c>
      <c r="Y43" s="190">
        <v>0.1095455</v>
      </c>
      <c r="Z43" s="190">
        <v>7.3637499999999996</v>
      </c>
      <c r="AA43" s="190">
        <v>8.667313</v>
      </c>
      <c r="AB43" s="190">
        <v>9.6379000000000001</v>
      </c>
      <c r="AC43" s="190">
        <v>-0.59501400000000004</v>
      </c>
      <c r="AD43" s="190">
        <v>-7.1286899999999997</v>
      </c>
      <c r="AE43" s="190">
        <v>13.089129999999999</v>
      </c>
      <c r="AF43" s="190">
        <v>7.5992100000000002</v>
      </c>
      <c r="AG43" s="190">
        <v>4.7034399999999996</v>
      </c>
      <c r="AH43" s="190">
        <v>-61.748899999999999</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46174</v>
      </c>
      <c r="B44" s="280"/>
      <c r="C44" s="270">
        <v>-7.532</v>
      </c>
      <c r="D44" s="285">
        <v>-7.532</v>
      </c>
      <c r="E44" s="190">
        <v>-3.3491300000000002</v>
      </c>
      <c r="F44" s="190">
        <v>4.0840300000000003</v>
      </c>
      <c r="G44" s="190">
        <v>-11.6759</v>
      </c>
      <c r="H44" s="190">
        <v>-4.1159999999999995E-2</v>
      </c>
      <c r="I44" s="190">
        <v>5.6090299999999997</v>
      </c>
      <c r="J44" s="190">
        <v>-3.69754</v>
      </c>
      <c r="K44" s="190">
        <v>-11.8339</v>
      </c>
      <c r="L44" s="190">
        <v>-9.2286099999999998</v>
      </c>
      <c r="M44" s="190">
        <v>-8.5176200000000009</v>
      </c>
      <c r="N44" s="190">
        <v>-26.906099999999999</v>
      </c>
      <c r="O44" s="190">
        <v>-30.0809</v>
      </c>
      <c r="P44" s="190">
        <v>1.8562000000000001</v>
      </c>
      <c r="Q44" s="190">
        <v>-14.7171</v>
      </c>
      <c r="R44" s="190">
        <v>-14.012499999999999</v>
      </c>
      <c r="S44" s="190">
        <v>-1.51996</v>
      </c>
      <c r="T44" s="190">
        <v>-16.566500000000001</v>
      </c>
      <c r="U44" s="190">
        <v>-17.7789</v>
      </c>
      <c r="V44" s="190">
        <v>-8.3348700000000004</v>
      </c>
      <c r="W44" s="190">
        <v>-5.4185299999999996</v>
      </c>
      <c r="X44" s="190">
        <v>-7.2006999999999994</v>
      </c>
      <c r="Y44" s="190">
        <v>-0.73851199999999995</v>
      </c>
      <c r="Z44" s="190">
        <v>2.2777600000000002</v>
      </c>
      <c r="AA44" s="190">
        <v>-1.24882</v>
      </c>
      <c r="AB44" s="190">
        <v>-2.2548400000000002</v>
      </c>
      <c r="AC44" s="190">
        <v>-7.8657200000000005</v>
      </c>
      <c r="AD44" s="190">
        <v>-7.5185699999999995</v>
      </c>
      <c r="AE44" s="190">
        <v>-7.5434399999999995</v>
      </c>
      <c r="AF44" s="190">
        <v>4.59762</v>
      </c>
      <c r="AG44" s="190">
        <v>13.497540000000001</v>
      </c>
      <c r="AH44" s="190">
        <v>-26.186700000000002</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46204</v>
      </c>
      <c r="B45" s="280"/>
      <c r="C45" s="270">
        <v>-8.2880000000000003</v>
      </c>
      <c r="D45" s="285">
        <v>-8.2880000000000003</v>
      </c>
      <c r="E45" s="190">
        <v>-7.64445</v>
      </c>
      <c r="F45" s="190">
        <v>8.1272700000000011</v>
      </c>
      <c r="G45" s="190">
        <v>-11.493399999999999</v>
      </c>
      <c r="H45" s="190">
        <v>10.728009999999999</v>
      </c>
      <c r="I45" s="190">
        <v>8.7200199999999999</v>
      </c>
      <c r="J45" s="190">
        <v>-1.2666099999999998</v>
      </c>
      <c r="K45" s="190">
        <v>-11.347200000000001</v>
      </c>
      <c r="L45" s="190">
        <v>-18.336200000000002</v>
      </c>
      <c r="M45" s="190">
        <v>-2.94312</v>
      </c>
      <c r="N45" s="190">
        <v>-31.489599999999999</v>
      </c>
      <c r="O45" s="190">
        <v>-20.471400000000003</v>
      </c>
      <c r="P45" s="190">
        <v>-11.8964</v>
      </c>
      <c r="Q45" s="190">
        <v>-5.89581</v>
      </c>
      <c r="R45" s="190">
        <v>-9.4188299999999998</v>
      </c>
      <c r="S45" s="190">
        <v>-9.6500499999999985</v>
      </c>
      <c r="T45" s="190">
        <v>-13.497399999999999</v>
      </c>
      <c r="U45" s="190">
        <v>-20.7821</v>
      </c>
      <c r="V45" s="190">
        <v>-5.3935699999999995</v>
      </c>
      <c r="W45" s="190">
        <v>-16.034399999999998</v>
      </c>
      <c r="X45" s="190">
        <v>-7.2505600000000001</v>
      </c>
      <c r="Y45" s="190">
        <v>-12.2248</v>
      </c>
      <c r="Z45" s="190">
        <v>-2.5033499999999997</v>
      </c>
      <c r="AA45" s="190">
        <v>-0.440502</v>
      </c>
      <c r="AB45" s="190">
        <v>11.24718</v>
      </c>
      <c r="AC45" s="190">
        <v>-1.8387200000000001</v>
      </c>
      <c r="AD45" s="190">
        <v>-11.0794</v>
      </c>
      <c r="AE45" s="190">
        <v>-4.7515900000000002</v>
      </c>
      <c r="AF45" s="190">
        <v>1.85019</v>
      </c>
      <c r="AG45" s="190">
        <v>3.09552</v>
      </c>
      <c r="AH45" s="190">
        <v>-10.6083</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46235</v>
      </c>
      <c r="B46" s="280"/>
      <c r="C46" s="270">
        <v>-5.89</v>
      </c>
      <c r="D46" s="285">
        <v>-5.89</v>
      </c>
      <c r="E46" s="190">
        <v>-0.94598000000000004</v>
      </c>
      <c r="F46" s="190">
        <v>2.1968100000000002</v>
      </c>
      <c r="G46" s="190">
        <v>-4.3264100000000001</v>
      </c>
      <c r="H46" s="190">
        <v>-10.6752</v>
      </c>
      <c r="I46" s="190">
        <v>1.8042</v>
      </c>
      <c r="J46" s="190">
        <v>4.2788000000000004</v>
      </c>
      <c r="K46" s="190">
        <v>-12.226000000000001</v>
      </c>
      <c r="L46" s="190">
        <v>-3.8130300000000004</v>
      </c>
      <c r="M46" s="190">
        <v>-0.78469000000000011</v>
      </c>
      <c r="N46" s="190">
        <v>-7.6042100000000001</v>
      </c>
      <c r="O46" s="190">
        <v>-5.4120699999999999</v>
      </c>
      <c r="P46" s="190">
        <v>-13.8598</v>
      </c>
      <c r="Q46" s="190">
        <v>-14.737</v>
      </c>
      <c r="R46" s="190">
        <v>-6.2569600000000003</v>
      </c>
      <c r="S46" s="190">
        <v>-22.553799999999999</v>
      </c>
      <c r="T46" s="190">
        <v>-2.4493899999999997</v>
      </c>
      <c r="U46" s="190">
        <v>-15.1355</v>
      </c>
      <c r="V46" s="190">
        <v>2.9768400000000002</v>
      </c>
      <c r="W46" s="190">
        <v>5.9177799999999996</v>
      </c>
      <c r="X46" s="190">
        <v>3.3304999999999998</v>
      </c>
      <c r="Y46" s="190">
        <v>10.576969999999999</v>
      </c>
      <c r="Z46" s="190">
        <v>-7.4222299999999999</v>
      </c>
      <c r="AA46" s="190">
        <v>-2.7236199999999999</v>
      </c>
      <c r="AB46" s="190">
        <v>11.2767</v>
      </c>
      <c r="AC46" s="190">
        <v>-2.6559499999999998</v>
      </c>
      <c r="AD46" s="190">
        <v>3.1679930000000001</v>
      </c>
      <c r="AE46" s="190">
        <v>-8.08446</v>
      </c>
      <c r="AF46" s="190">
        <v>4.3259999999999996</v>
      </c>
      <c r="AG46" s="190">
        <v>3.7869800000000002</v>
      </c>
      <c r="AH46" s="190">
        <v>-3.9497499999999999</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46266</v>
      </c>
      <c r="B47" s="280"/>
      <c r="C47" s="270">
        <v>-9.9890000000000008</v>
      </c>
      <c r="D47" s="285">
        <v>-9.9890000000000008</v>
      </c>
      <c r="E47" s="190">
        <v>8.5776000000000003</v>
      </c>
      <c r="F47" s="190">
        <v>15.860709999999999</v>
      </c>
      <c r="G47" s="190">
        <v>4.2184399999999993</v>
      </c>
      <c r="H47" s="190">
        <v>2.1504499999999998</v>
      </c>
      <c r="I47" s="190">
        <v>-6.8963000000000001</v>
      </c>
      <c r="J47" s="190">
        <v>-12.975100000000001</v>
      </c>
      <c r="K47" s="190">
        <v>-7.1190200000000008</v>
      </c>
      <c r="L47" s="190">
        <v>-2.2877899999999998</v>
      </c>
      <c r="M47" s="190">
        <v>-15.519200000000001</v>
      </c>
      <c r="N47" s="190">
        <v>-21.1785</v>
      </c>
      <c r="O47" s="190">
        <v>-6.0739200000000002</v>
      </c>
      <c r="P47" s="190">
        <v>-3.6959299999999997</v>
      </c>
      <c r="Q47" s="190">
        <v>0.22959000000000002</v>
      </c>
      <c r="R47" s="190">
        <v>-2.0469200000000001</v>
      </c>
      <c r="S47" s="190">
        <v>-1.55017</v>
      </c>
      <c r="T47" s="190">
        <v>8.7733099999999986</v>
      </c>
      <c r="U47" s="190">
        <v>-8.4957199999999986</v>
      </c>
      <c r="V47" s="190">
        <v>10.460270000000001</v>
      </c>
      <c r="W47" s="190">
        <v>-5.7617600000000007</v>
      </c>
      <c r="X47" s="190">
        <v>-2.9507099999999999</v>
      </c>
      <c r="Y47" s="190">
        <v>5.573264</v>
      </c>
      <c r="Z47" s="190">
        <v>6.7049099999999999</v>
      </c>
      <c r="AA47" s="190">
        <v>-0.37902999999999998</v>
      </c>
      <c r="AB47" s="190">
        <v>1.002618</v>
      </c>
      <c r="AC47" s="190">
        <v>4.0797420000000004</v>
      </c>
      <c r="AD47" s="190">
        <v>-5.3277200000000002</v>
      </c>
      <c r="AE47" s="190">
        <v>-6.2411499999999993</v>
      </c>
      <c r="AF47" s="190">
        <v>2.4840100000000001</v>
      </c>
      <c r="AG47" s="190">
        <v>5.2410399999999999</v>
      </c>
      <c r="AH47" s="190">
        <v>-12.903600000000001</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46296</v>
      </c>
      <c r="B48" s="280"/>
      <c r="C48" s="270">
        <v>-1.8360000000000001</v>
      </c>
      <c r="D48" s="285">
        <v>-1.8360000000000001</v>
      </c>
      <c r="E48" s="190">
        <v>3.9343000000000004</v>
      </c>
      <c r="F48" s="190">
        <v>-8.1954599999999989</v>
      </c>
      <c r="G48" s="190">
        <v>1.15303</v>
      </c>
      <c r="H48" s="190">
        <v>4.8546899999999997</v>
      </c>
      <c r="I48" s="190">
        <v>-2.7721900000000002</v>
      </c>
      <c r="J48" s="190">
        <v>10.111030000000001</v>
      </c>
      <c r="K48" s="190">
        <v>-7.8798000000000004</v>
      </c>
      <c r="L48" s="190">
        <v>4.2608300000000003</v>
      </c>
      <c r="M48" s="190">
        <v>-9.0296399999999988</v>
      </c>
      <c r="N48" s="190">
        <v>-19.219099999999997</v>
      </c>
      <c r="O48" s="190">
        <v>-22.1523</v>
      </c>
      <c r="P48" s="190">
        <v>1.00861</v>
      </c>
      <c r="Q48" s="190">
        <v>-7.54697</v>
      </c>
      <c r="R48" s="190">
        <v>3.05389</v>
      </c>
      <c r="S48" s="190">
        <v>-0.55309000000000008</v>
      </c>
      <c r="T48" s="190">
        <v>-10.613</v>
      </c>
      <c r="U48" s="190">
        <v>-11.085899999999999</v>
      </c>
      <c r="V48" s="190">
        <v>5.77902</v>
      </c>
      <c r="W48" s="190">
        <v>-2.5799099999999999</v>
      </c>
      <c r="X48" s="190">
        <v>11.36007</v>
      </c>
      <c r="Y48" s="190">
        <v>13.28439</v>
      </c>
      <c r="Z48" s="190">
        <v>-1.07623</v>
      </c>
      <c r="AA48" s="190">
        <v>6.7392950000000003</v>
      </c>
      <c r="AB48" s="190">
        <v>9.3276970000000006</v>
      </c>
      <c r="AC48" s="190">
        <v>9.8532309999999992</v>
      </c>
      <c r="AD48" s="190">
        <v>2.3867620000000001</v>
      </c>
      <c r="AE48" s="190">
        <v>-14.003299999999999</v>
      </c>
      <c r="AF48" s="190">
        <v>4.5726499999999994</v>
      </c>
      <c r="AG48" s="190">
        <v>16.06822</v>
      </c>
      <c r="AH48" s="190">
        <v>-0.16736000000000001</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46327</v>
      </c>
      <c r="B49" s="280"/>
      <c r="C49" s="270">
        <v>-5.6420000000000003</v>
      </c>
      <c r="D49" s="285">
        <v>-5.6420000000000003</v>
      </c>
      <c r="E49" s="190">
        <v>4.8029599999999997</v>
      </c>
      <c r="F49" s="190">
        <v>7.5139499999999995</v>
      </c>
      <c r="G49" s="190">
        <v>2.73468</v>
      </c>
      <c r="H49" s="190">
        <v>6.6013000000000002</v>
      </c>
      <c r="I49" s="190">
        <v>0.97684000000000004</v>
      </c>
      <c r="J49" s="190">
        <v>8.3629300000000004</v>
      </c>
      <c r="K49" s="190">
        <v>1.9108499999999999</v>
      </c>
      <c r="L49" s="190">
        <v>-3.2407300000000001</v>
      </c>
      <c r="M49" s="190">
        <v>2.9348700000000001</v>
      </c>
      <c r="N49" s="190">
        <v>-7.6372900000000001</v>
      </c>
      <c r="O49" s="190">
        <v>3.4327800000000002</v>
      </c>
      <c r="P49" s="190">
        <v>5.0682</v>
      </c>
      <c r="Q49" s="190">
        <v>-2.44712</v>
      </c>
      <c r="R49" s="190">
        <v>9.4311000000000007</v>
      </c>
      <c r="S49" s="190">
        <v>-7.2890100000000002</v>
      </c>
      <c r="T49" s="190">
        <v>-3.6388499999999997</v>
      </c>
      <c r="U49" s="190">
        <v>0.89403999999999995</v>
      </c>
      <c r="V49" s="190">
        <v>10.06827</v>
      </c>
      <c r="W49" s="190">
        <v>6.3182299999999998</v>
      </c>
      <c r="X49" s="190">
        <v>14.429110000000001</v>
      </c>
      <c r="Y49" s="190">
        <v>13.14282</v>
      </c>
      <c r="Z49" s="190">
        <v>0.30604999999999999</v>
      </c>
      <c r="AA49" s="190">
        <v>3.2879200000000002</v>
      </c>
      <c r="AB49" s="190">
        <v>9.6716720000000009</v>
      </c>
      <c r="AC49" s="190">
        <v>20.124560000000002</v>
      </c>
      <c r="AD49" s="190">
        <v>-11.070600000000001</v>
      </c>
      <c r="AE49" s="190">
        <v>-13.8909</v>
      </c>
      <c r="AF49" s="190">
        <v>6.7825500000000005</v>
      </c>
      <c r="AG49" s="190">
        <v>12.2211</v>
      </c>
      <c r="AH49" s="190">
        <v>-13.3376</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46357</v>
      </c>
      <c r="B50" s="280"/>
      <c r="C50" s="270">
        <v>0.45500000000000002</v>
      </c>
      <c r="D50" s="285">
        <v>0.45500000000000002</v>
      </c>
      <c r="E50" s="190">
        <v>15.84782</v>
      </c>
      <c r="F50" s="190">
        <v>94.941029999999998</v>
      </c>
      <c r="G50" s="190">
        <v>-1.6679900000000001</v>
      </c>
      <c r="H50" s="190">
        <v>27.110379999999999</v>
      </c>
      <c r="I50" s="190">
        <v>15.47331</v>
      </c>
      <c r="J50" s="190">
        <v>23.397189999999998</v>
      </c>
      <c r="K50" s="190">
        <v>-21.467200000000002</v>
      </c>
      <c r="L50" s="190">
        <v>-1.96912</v>
      </c>
      <c r="M50" s="190">
        <v>6.1689999999999996</v>
      </c>
      <c r="N50" s="190">
        <v>-8.7340999999999998</v>
      </c>
      <c r="O50" s="190">
        <v>2.1890200000000002</v>
      </c>
      <c r="P50" s="190">
        <v>6.2199300000000006</v>
      </c>
      <c r="Q50" s="190">
        <v>-1.9193900000000002</v>
      </c>
      <c r="R50" s="190">
        <v>-0.40073999999999999</v>
      </c>
      <c r="S50" s="190">
        <v>-10.7593</v>
      </c>
      <c r="T50" s="190">
        <v>-7.3306499999999994</v>
      </c>
      <c r="U50" s="190">
        <v>7.5781999999999998</v>
      </c>
      <c r="V50" s="190">
        <v>10.29767</v>
      </c>
      <c r="W50" s="190">
        <v>-5.8699700000000004</v>
      </c>
      <c r="X50" s="190">
        <v>24.633080000000003</v>
      </c>
      <c r="Y50" s="190">
        <v>23.363189999999999</v>
      </c>
      <c r="Z50" s="190">
        <v>-1.2471300000000001</v>
      </c>
      <c r="AA50" s="190">
        <v>-6.3736999999999995</v>
      </c>
      <c r="AB50" s="190">
        <v>5.9137360000000001</v>
      </c>
      <c r="AC50" s="190">
        <v>15.60941</v>
      </c>
      <c r="AD50" s="190">
        <v>24.042540000000002</v>
      </c>
      <c r="AE50" s="190">
        <v>-3.4043299999999999</v>
      </c>
      <c r="AF50" s="190">
        <v>8.3700100000000006</v>
      </c>
      <c r="AG50" s="190">
        <v>26.24044</v>
      </c>
      <c r="AH50" s="190">
        <v>9.7062999999999988</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46388</v>
      </c>
      <c r="B51" s="280"/>
      <c r="C51" s="270">
        <v>3.9950000000000001</v>
      </c>
      <c r="D51" s="285">
        <v>3.9950000000000001</v>
      </c>
      <c r="E51" s="190">
        <v>8.1073400000000007</v>
      </c>
      <c r="F51" s="190">
        <v>-4.0167999999999999</v>
      </c>
      <c r="G51" s="190">
        <v>-0.42529</v>
      </c>
      <c r="H51" s="190">
        <v>-9.22471</v>
      </c>
      <c r="I51" s="190">
        <v>16.908450000000002</v>
      </c>
      <c r="J51" s="190">
        <v>1.48193</v>
      </c>
      <c r="K51" s="190">
        <v>-11.1562</v>
      </c>
      <c r="L51" s="190">
        <v>-10.2127</v>
      </c>
      <c r="M51" s="190">
        <v>-20.743200000000002</v>
      </c>
      <c r="N51" s="190">
        <v>-9.2751999999999999</v>
      </c>
      <c r="O51" s="190">
        <v>-13.9984</v>
      </c>
      <c r="P51" s="190">
        <v>-0.47846</v>
      </c>
      <c r="Q51" s="190">
        <v>-2.4032600000000004</v>
      </c>
      <c r="R51" s="190">
        <v>3.4120999999999997</v>
      </c>
      <c r="S51" s="190">
        <v>-10.2646</v>
      </c>
      <c r="T51" s="190">
        <v>17.93282</v>
      </c>
      <c r="U51" s="190">
        <v>-2.55436</v>
      </c>
      <c r="V51" s="190">
        <v>-2.7433800000000002</v>
      </c>
      <c r="W51" s="190">
        <v>-21.323400000000003</v>
      </c>
      <c r="X51" s="190">
        <v>2.622719</v>
      </c>
      <c r="Y51" s="190">
        <v>3.4634200000000002</v>
      </c>
      <c r="Z51" s="190">
        <v>7.8842790000000003</v>
      </c>
      <c r="AA51" s="190">
        <v>16.61054</v>
      </c>
      <c r="AB51" s="190">
        <v>8.8169590000000007</v>
      </c>
      <c r="AC51" s="190">
        <v>17.907229999999998</v>
      </c>
      <c r="AD51" s="190">
        <v>12.460120000000002</v>
      </c>
      <c r="AE51" s="190">
        <v>7.4652799999999999</v>
      </c>
      <c r="AF51" s="190">
        <v>6.9913500000000006</v>
      </c>
      <c r="AG51" s="190">
        <v>-30.0366</v>
      </c>
      <c r="AH51" s="190">
        <v>0.34805000000000003</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46419</v>
      </c>
      <c r="B52" s="280"/>
      <c r="C52" s="270">
        <v>-2.7010000000000001</v>
      </c>
      <c r="D52" s="285">
        <v>-2.7010000000000001</v>
      </c>
      <c r="E52" s="190">
        <v>14.93486</v>
      </c>
      <c r="F52" s="190">
        <v>-2.7169299999999996</v>
      </c>
      <c r="G52" s="190">
        <v>1.1206400000000001</v>
      </c>
      <c r="H52" s="190">
        <v>-12.965299999999999</v>
      </c>
      <c r="I52" s="190">
        <v>0.91830999999999996</v>
      </c>
      <c r="J52" s="190">
        <v>1.91351</v>
      </c>
      <c r="K52" s="190">
        <v>-9.2040600000000001</v>
      </c>
      <c r="L52" s="190">
        <v>-8.6602700000000006</v>
      </c>
      <c r="M52" s="190">
        <v>-7.7134099999999997</v>
      </c>
      <c r="N52" s="190">
        <v>-7.8451700000000004</v>
      </c>
      <c r="O52" s="190">
        <v>-18.252200000000002</v>
      </c>
      <c r="P52" s="190">
        <v>-3.1171700000000002</v>
      </c>
      <c r="Q52" s="190">
        <v>-7.3280799999999999</v>
      </c>
      <c r="R52" s="190">
        <v>1.02014</v>
      </c>
      <c r="S52" s="190">
        <v>-14.3032</v>
      </c>
      <c r="T52" s="190">
        <v>-13.955</v>
      </c>
      <c r="U52" s="190">
        <v>-11.963200000000001</v>
      </c>
      <c r="V52" s="190">
        <v>-5.2006099999999993</v>
      </c>
      <c r="W52" s="190">
        <v>-1.8404100000000001</v>
      </c>
      <c r="X52" s="190">
        <v>4.1879590000000002</v>
      </c>
      <c r="Y52" s="190">
        <v>8.0341699999999996</v>
      </c>
      <c r="Z52" s="190">
        <v>-3.2283200000000001</v>
      </c>
      <c r="AA52" s="190">
        <v>-5.3345600000000006</v>
      </c>
      <c r="AB52" s="190">
        <v>-3.9803500000000001</v>
      </c>
      <c r="AC52" s="190">
        <v>3.725031</v>
      </c>
      <c r="AD52" s="190">
        <v>11.38289</v>
      </c>
      <c r="AE52" s="190">
        <v>9.9543199999999992</v>
      </c>
      <c r="AF52" s="190">
        <v>4.1059299999999999</v>
      </c>
      <c r="AG52" s="190">
        <v>-45.490699999999997</v>
      </c>
      <c r="AH52" s="190">
        <v>-8.9389900000000004</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46447</v>
      </c>
      <c r="B53" s="280"/>
      <c r="C53" s="270">
        <v>-3.2639999999999998</v>
      </c>
      <c r="D53" s="285">
        <v>-3.2639999999999998</v>
      </c>
      <c r="E53" s="190">
        <v>-3.0748000000000002</v>
      </c>
      <c r="F53" s="190">
        <v>33.225720000000003</v>
      </c>
      <c r="G53" s="190">
        <v>11.037510000000001</v>
      </c>
      <c r="H53" s="190">
        <v>4.6733700000000002</v>
      </c>
      <c r="I53" s="190">
        <v>4.0890000000000003E-2</v>
      </c>
      <c r="J53" s="190">
        <v>8.1969799999999999</v>
      </c>
      <c r="K53" s="190">
        <v>5.5769299999999999</v>
      </c>
      <c r="L53" s="190">
        <v>-5.0199499999999997</v>
      </c>
      <c r="M53" s="190">
        <v>-3.68032</v>
      </c>
      <c r="N53" s="190">
        <v>-25.690300000000001</v>
      </c>
      <c r="O53" s="190">
        <v>16.045670000000001</v>
      </c>
      <c r="P53" s="190">
        <v>-10.3043</v>
      </c>
      <c r="Q53" s="190">
        <v>-11.892200000000001</v>
      </c>
      <c r="R53" s="190">
        <v>0.31795999999999996</v>
      </c>
      <c r="S53" s="190">
        <v>-9.7432599999999994</v>
      </c>
      <c r="T53" s="190">
        <v>-12.145200000000001</v>
      </c>
      <c r="U53" s="190">
        <v>-6.3741000000000003</v>
      </c>
      <c r="V53" s="190">
        <v>-11.247</v>
      </c>
      <c r="W53" s="190">
        <v>-5.8244099999999994</v>
      </c>
      <c r="X53" s="190">
        <v>-14.067500000000001</v>
      </c>
      <c r="Y53" s="190">
        <v>-1.27335</v>
      </c>
      <c r="Z53" s="190">
        <v>-1.8987400000000001</v>
      </c>
      <c r="AA53" s="190">
        <v>-12.0581</v>
      </c>
      <c r="AB53" s="190">
        <v>-1.39941</v>
      </c>
      <c r="AC53" s="190">
        <v>3.0619520000000002</v>
      </c>
      <c r="AD53" s="190">
        <v>0.5556236</v>
      </c>
      <c r="AE53" s="190">
        <v>2.51511</v>
      </c>
      <c r="AF53" s="190">
        <v>-1.48194</v>
      </c>
      <c r="AG53" s="190">
        <v>-85.616900000000001</v>
      </c>
      <c r="AH53" s="190">
        <v>-18.977</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46478</v>
      </c>
      <c r="B54" s="280"/>
      <c r="C54" s="270">
        <v>-8.6609999999999996</v>
      </c>
      <c r="D54" s="285">
        <v>-8.6609999999999996</v>
      </c>
      <c r="E54" s="190">
        <v>-4.2431000000000001</v>
      </c>
      <c r="F54" s="190">
        <v>-7.57599</v>
      </c>
      <c r="G54" s="190">
        <v>15.395820000000001</v>
      </c>
      <c r="H54" s="190">
        <v>39.174210000000002</v>
      </c>
      <c r="I54" s="190">
        <v>-0.41738999999999998</v>
      </c>
      <c r="J54" s="190">
        <v>-3.9382700000000002</v>
      </c>
      <c r="K54" s="190">
        <v>0.93055999999999994</v>
      </c>
      <c r="L54" s="190">
        <v>-11.8729</v>
      </c>
      <c r="M54" s="190">
        <v>-13.3843</v>
      </c>
      <c r="N54" s="190">
        <v>-6.9093299999999997</v>
      </c>
      <c r="O54" s="190">
        <v>4.2983100000000007</v>
      </c>
      <c r="P54" s="190">
        <v>-1.6048699999999998</v>
      </c>
      <c r="Q54" s="190">
        <v>-3.3881199999999998</v>
      </c>
      <c r="R54" s="190">
        <v>-8.2623700000000007</v>
      </c>
      <c r="S54" s="190">
        <v>-14.0764</v>
      </c>
      <c r="T54" s="190">
        <v>-15.644399999999999</v>
      </c>
      <c r="U54" s="190">
        <v>-20.3934</v>
      </c>
      <c r="V54" s="190">
        <v>-12.2591</v>
      </c>
      <c r="W54" s="190">
        <v>-6.0398699999999996</v>
      </c>
      <c r="X54" s="190">
        <v>14.186459999999999</v>
      </c>
      <c r="Y54" s="190">
        <v>-9.3056399999999986</v>
      </c>
      <c r="Z54" s="190">
        <v>-4.80497</v>
      </c>
      <c r="AA54" s="190">
        <v>-4.7238199999999999</v>
      </c>
      <c r="AB54" s="190">
        <v>-4.9565900000000003</v>
      </c>
      <c r="AC54" s="190">
        <v>-3.62934</v>
      </c>
      <c r="AD54" s="190">
        <v>-36.724299999999999</v>
      </c>
      <c r="AE54" s="190">
        <v>5.76356</v>
      </c>
      <c r="AF54" s="190">
        <v>12.84352</v>
      </c>
      <c r="AG54" s="190">
        <v>-51.0623</v>
      </c>
      <c r="AH54" s="190">
        <v>-15.1135</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46508</v>
      </c>
      <c r="B55" s="280"/>
      <c r="C55" s="270">
        <v>-3.11</v>
      </c>
      <c r="D55" s="285">
        <v>-3.11</v>
      </c>
      <c r="E55" s="190">
        <v>-13.974399999999999</v>
      </c>
      <c r="F55" s="190">
        <v>-8.2093600000000002</v>
      </c>
      <c r="G55" s="190">
        <v>11.730090000000001</v>
      </c>
      <c r="H55" s="190">
        <v>21.999099999999999</v>
      </c>
      <c r="I55" s="190">
        <v>0.11092</v>
      </c>
      <c r="J55" s="190">
        <v>-14.867799999999999</v>
      </c>
      <c r="K55" s="190">
        <v>-7.1809500000000002</v>
      </c>
      <c r="L55" s="190">
        <v>-5.66974</v>
      </c>
      <c r="M55" s="190">
        <v>-33.700400000000002</v>
      </c>
      <c r="N55" s="190">
        <v>-4.7220800000000001</v>
      </c>
      <c r="O55" s="190">
        <v>-17.381799999999998</v>
      </c>
      <c r="P55" s="190">
        <v>-33.279300000000006</v>
      </c>
      <c r="Q55" s="190">
        <v>-5.4207200000000002</v>
      </c>
      <c r="R55" s="190">
        <v>-5.2464300000000001</v>
      </c>
      <c r="S55" s="190">
        <v>3.1493000000000002</v>
      </c>
      <c r="T55" s="190">
        <v>-9.5569299999999995</v>
      </c>
      <c r="U55" s="190">
        <v>4.5381899999999993</v>
      </c>
      <c r="V55" s="190">
        <v>2.7454499999999999</v>
      </c>
      <c r="W55" s="190">
        <v>4.5651899999999994</v>
      </c>
      <c r="X55" s="190">
        <v>0.1095455</v>
      </c>
      <c r="Y55" s="190">
        <v>7.3637499999999996</v>
      </c>
      <c r="Z55" s="190">
        <v>8.667313</v>
      </c>
      <c r="AA55" s="190">
        <v>9.6379000000000001</v>
      </c>
      <c r="AB55" s="190">
        <v>-0.59501400000000004</v>
      </c>
      <c r="AC55" s="190">
        <v>-7.1286899999999997</v>
      </c>
      <c r="AD55" s="190">
        <v>13.089129999999999</v>
      </c>
      <c r="AE55" s="190">
        <v>7.5992100000000002</v>
      </c>
      <c r="AF55" s="190">
        <v>4.7034399999999996</v>
      </c>
      <c r="AG55" s="190">
        <v>-61.748899999999999</v>
      </c>
      <c r="AH55" s="190">
        <v>-4.7955200000000007</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46539</v>
      </c>
      <c r="B56" s="280"/>
      <c r="C56" s="270">
        <v>-7.532</v>
      </c>
      <c r="D56" s="285">
        <v>-7.532</v>
      </c>
      <c r="E56" s="190">
        <v>4.0840300000000003</v>
      </c>
      <c r="F56" s="190">
        <v>-11.6759</v>
      </c>
      <c r="G56" s="190">
        <v>-4.1159999999999995E-2</v>
      </c>
      <c r="H56" s="190">
        <v>5.6090299999999997</v>
      </c>
      <c r="I56" s="190">
        <v>-3.69754</v>
      </c>
      <c r="J56" s="190">
        <v>-11.8339</v>
      </c>
      <c r="K56" s="190">
        <v>-9.2286099999999998</v>
      </c>
      <c r="L56" s="190">
        <v>-8.5176200000000009</v>
      </c>
      <c r="M56" s="190">
        <v>-26.906099999999999</v>
      </c>
      <c r="N56" s="190">
        <v>-30.0809</v>
      </c>
      <c r="O56" s="190">
        <v>1.8562000000000001</v>
      </c>
      <c r="P56" s="190">
        <v>-14.7171</v>
      </c>
      <c r="Q56" s="190">
        <v>-14.012499999999999</v>
      </c>
      <c r="R56" s="190">
        <v>-1.51996</v>
      </c>
      <c r="S56" s="190">
        <v>-16.566500000000001</v>
      </c>
      <c r="T56" s="190">
        <v>-17.7789</v>
      </c>
      <c r="U56" s="190">
        <v>-8.3348700000000004</v>
      </c>
      <c r="V56" s="190">
        <v>-5.4185299999999996</v>
      </c>
      <c r="W56" s="190">
        <v>-7.2006999999999994</v>
      </c>
      <c r="X56" s="190">
        <v>-0.73851199999999995</v>
      </c>
      <c r="Y56" s="190">
        <v>2.2777600000000002</v>
      </c>
      <c r="Z56" s="190">
        <v>-1.24882</v>
      </c>
      <c r="AA56" s="190">
        <v>-2.2548400000000002</v>
      </c>
      <c r="AB56" s="190">
        <v>-7.8657200000000005</v>
      </c>
      <c r="AC56" s="190">
        <v>-7.5185699999999995</v>
      </c>
      <c r="AD56" s="190">
        <v>-7.5434399999999995</v>
      </c>
      <c r="AE56" s="190">
        <v>4.59762</v>
      </c>
      <c r="AF56" s="190">
        <v>13.497540000000001</v>
      </c>
      <c r="AG56" s="190">
        <v>-26.186700000000002</v>
      </c>
      <c r="AH56" s="190">
        <v>-3.3491300000000002</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46569</v>
      </c>
      <c r="B57" s="280"/>
      <c r="C57" s="270">
        <v>-8.2880000000000003</v>
      </c>
      <c r="D57" s="285">
        <v>-8.2880000000000003</v>
      </c>
      <c r="E57" s="190">
        <v>8.1272700000000011</v>
      </c>
      <c r="F57" s="190">
        <v>-11.493399999999999</v>
      </c>
      <c r="G57" s="190">
        <v>10.728009999999999</v>
      </c>
      <c r="H57" s="190">
        <v>8.7200199999999999</v>
      </c>
      <c r="I57" s="190">
        <v>-1.2666099999999998</v>
      </c>
      <c r="J57" s="190">
        <v>-11.347200000000001</v>
      </c>
      <c r="K57" s="190">
        <v>-18.336200000000002</v>
      </c>
      <c r="L57" s="190">
        <v>-2.94312</v>
      </c>
      <c r="M57" s="190">
        <v>-31.489599999999999</v>
      </c>
      <c r="N57" s="190">
        <v>-20.471400000000003</v>
      </c>
      <c r="O57" s="190">
        <v>-11.8964</v>
      </c>
      <c r="P57" s="190">
        <v>-5.89581</v>
      </c>
      <c r="Q57" s="190">
        <v>-9.4188299999999998</v>
      </c>
      <c r="R57" s="190">
        <v>-9.6500499999999985</v>
      </c>
      <c r="S57" s="190">
        <v>-13.497399999999999</v>
      </c>
      <c r="T57" s="190">
        <v>-20.7821</v>
      </c>
      <c r="U57" s="190">
        <v>-5.3935699999999995</v>
      </c>
      <c r="V57" s="190">
        <v>-16.034399999999998</v>
      </c>
      <c r="W57" s="190">
        <v>-7.2505600000000001</v>
      </c>
      <c r="X57" s="190">
        <v>-12.2248</v>
      </c>
      <c r="Y57" s="190">
        <v>-2.5033499999999997</v>
      </c>
      <c r="Z57" s="190">
        <v>-0.440502</v>
      </c>
      <c r="AA57" s="190">
        <v>11.24718</v>
      </c>
      <c r="AB57" s="190">
        <v>-1.8387200000000001</v>
      </c>
      <c r="AC57" s="190">
        <v>-11.0794</v>
      </c>
      <c r="AD57" s="190">
        <v>-4.7515900000000002</v>
      </c>
      <c r="AE57" s="190">
        <v>1.85019</v>
      </c>
      <c r="AF57" s="190">
        <v>3.09552</v>
      </c>
      <c r="AG57" s="190">
        <v>-10.6083</v>
      </c>
      <c r="AH57" s="190">
        <v>-7.64445</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46600</v>
      </c>
      <c r="B58" s="280"/>
      <c r="C58" s="270">
        <v>-5.89</v>
      </c>
      <c r="D58" s="285">
        <v>-5.89</v>
      </c>
      <c r="E58" s="190">
        <v>2.1968100000000002</v>
      </c>
      <c r="F58" s="190">
        <v>-4.3264100000000001</v>
      </c>
      <c r="G58" s="190">
        <v>-10.6752</v>
      </c>
      <c r="H58" s="190">
        <v>1.8042</v>
      </c>
      <c r="I58" s="190">
        <v>4.2788000000000004</v>
      </c>
      <c r="J58" s="190">
        <v>-12.226000000000001</v>
      </c>
      <c r="K58" s="190">
        <v>-3.8130300000000004</v>
      </c>
      <c r="L58" s="190">
        <v>-0.78469000000000011</v>
      </c>
      <c r="M58" s="190">
        <v>-7.6042100000000001</v>
      </c>
      <c r="N58" s="190">
        <v>-5.4120699999999999</v>
      </c>
      <c r="O58" s="190">
        <v>-13.8598</v>
      </c>
      <c r="P58" s="190">
        <v>-14.737</v>
      </c>
      <c r="Q58" s="190">
        <v>-6.2569600000000003</v>
      </c>
      <c r="R58" s="190">
        <v>-22.553799999999999</v>
      </c>
      <c r="S58" s="190">
        <v>-2.4493899999999997</v>
      </c>
      <c r="T58" s="190">
        <v>-15.1355</v>
      </c>
      <c r="U58" s="190">
        <v>2.9768400000000002</v>
      </c>
      <c r="V58" s="190">
        <v>5.9177799999999996</v>
      </c>
      <c r="W58" s="190">
        <v>3.3304999999999998</v>
      </c>
      <c r="X58" s="190">
        <v>10.576969999999999</v>
      </c>
      <c r="Y58" s="190">
        <v>-7.4222299999999999</v>
      </c>
      <c r="Z58" s="190">
        <v>-2.7236199999999999</v>
      </c>
      <c r="AA58" s="190">
        <v>11.2767</v>
      </c>
      <c r="AB58" s="190">
        <v>-2.6559499999999998</v>
      </c>
      <c r="AC58" s="190">
        <v>3.1679930000000001</v>
      </c>
      <c r="AD58" s="190">
        <v>-8.08446</v>
      </c>
      <c r="AE58" s="190">
        <v>4.3259999999999996</v>
      </c>
      <c r="AF58" s="190">
        <v>3.7869800000000002</v>
      </c>
      <c r="AG58" s="190">
        <v>-3.9497499999999999</v>
      </c>
      <c r="AH58" s="190">
        <v>-0.94598000000000004</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46631</v>
      </c>
      <c r="B59" s="280"/>
      <c r="C59" s="270">
        <v>-9.9890000000000008</v>
      </c>
      <c r="D59" s="285">
        <v>-9.9890000000000008</v>
      </c>
      <c r="E59" s="190">
        <v>15.860709999999999</v>
      </c>
      <c r="F59" s="190">
        <v>4.2184399999999993</v>
      </c>
      <c r="G59" s="190">
        <v>2.1504499999999998</v>
      </c>
      <c r="H59" s="190">
        <v>-6.8963000000000001</v>
      </c>
      <c r="I59" s="190">
        <v>-12.975100000000001</v>
      </c>
      <c r="J59" s="190">
        <v>-7.1190200000000008</v>
      </c>
      <c r="K59" s="190">
        <v>-2.2877899999999998</v>
      </c>
      <c r="L59" s="190">
        <v>-15.519200000000001</v>
      </c>
      <c r="M59" s="190">
        <v>-21.1785</v>
      </c>
      <c r="N59" s="190">
        <v>-6.0739200000000002</v>
      </c>
      <c r="O59" s="190">
        <v>-3.6959299999999997</v>
      </c>
      <c r="P59" s="190">
        <v>0.22959000000000002</v>
      </c>
      <c r="Q59" s="190">
        <v>-2.0469200000000001</v>
      </c>
      <c r="R59" s="190">
        <v>-1.55017</v>
      </c>
      <c r="S59" s="190">
        <v>8.7733099999999986</v>
      </c>
      <c r="T59" s="190">
        <v>-8.4957199999999986</v>
      </c>
      <c r="U59" s="190">
        <v>10.460270000000001</v>
      </c>
      <c r="V59" s="190">
        <v>-5.7617600000000007</v>
      </c>
      <c r="W59" s="190">
        <v>-2.9507099999999999</v>
      </c>
      <c r="X59" s="190">
        <v>5.573264</v>
      </c>
      <c r="Y59" s="190">
        <v>6.7049099999999999</v>
      </c>
      <c r="Z59" s="190">
        <v>-0.37902999999999998</v>
      </c>
      <c r="AA59" s="190">
        <v>1.002618</v>
      </c>
      <c r="AB59" s="190">
        <v>4.0797420000000004</v>
      </c>
      <c r="AC59" s="190">
        <v>-5.3277200000000002</v>
      </c>
      <c r="AD59" s="190">
        <v>-6.2411499999999993</v>
      </c>
      <c r="AE59" s="190">
        <v>2.4840100000000001</v>
      </c>
      <c r="AF59" s="190">
        <v>5.2410399999999999</v>
      </c>
      <c r="AG59" s="190">
        <v>-12.903600000000001</v>
      </c>
      <c r="AH59" s="190">
        <v>8.5776000000000003</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46661</v>
      </c>
      <c r="B60" s="280"/>
      <c r="C60" s="270">
        <v>-1.8360000000000001</v>
      </c>
      <c r="D60" s="285">
        <v>-1.8360000000000001</v>
      </c>
      <c r="E60" s="190">
        <v>-8.1954599999999989</v>
      </c>
      <c r="F60" s="190">
        <v>1.15303</v>
      </c>
      <c r="G60" s="190">
        <v>4.8546899999999997</v>
      </c>
      <c r="H60" s="190">
        <v>-2.7721900000000002</v>
      </c>
      <c r="I60" s="190">
        <v>10.111030000000001</v>
      </c>
      <c r="J60" s="190">
        <v>-7.8798000000000004</v>
      </c>
      <c r="K60" s="190">
        <v>4.2608300000000003</v>
      </c>
      <c r="L60" s="190">
        <v>-9.0296399999999988</v>
      </c>
      <c r="M60" s="190">
        <v>-19.219099999999997</v>
      </c>
      <c r="N60" s="190">
        <v>-22.1523</v>
      </c>
      <c r="O60" s="190">
        <v>1.00861</v>
      </c>
      <c r="P60" s="190">
        <v>-7.54697</v>
      </c>
      <c r="Q60" s="190">
        <v>3.05389</v>
      </c>
      <c r="R60" s="190">
        <v>-0.55309000000000008</v>
      </c>
      <c r="S60" s="190">
        <v>-10.613</v>
      </c>
      <c r="T60" s="190">
        <v>-11.085899999999999</v>
      </c>
      <c r="U60" s="190">
        <v>5.77902</v>
      </c>
      <c r="V60" s="190">
        <v>-2.5799099999999999</v>
      </c>
      <c r="W60" s="190">
        <v>11.36007</v>
      </c>
      <c r="X60" s="190">
        <v>13.28439</v>
      </c>
      <c r="Y60" s="190">
        <v>-1.07623</v>
      </c>
      <c r="Z60" s="190">
        <v>6.7392950000000003</v>
      </c>
      <c r="AA60" s="190">
        <v>9.3276970000000006</v>
      </c>
      <c r="AB60" s="190">
        <v>9.8532309999999992</v>
      </c>
      <c r="AC60" s="190">
        <v>2.3867620000000001</v>
      </c>
      <c r="AD60" s="190">
        <v>-14.003299999999999</v>
      </c>
      <c r="AE60" s="190">
        <v>4.5726499999999994</v>
      </c>
      <c r="AF60" s="190">
        <v>16.06822</v>
      </c>
      <c r="AG60" s="190">
        <v>-0.16736000000000001</v>
      </c>
      <c r="AH60" s="190">
        <v>3.9343000000000004</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46692</v>
      </c>
      <c r="B61" s="280"/>
      <c r="C61" s="270">
        <v>-5.6420000000000003</v>
      </c>
      <c r="D61" s="285">
        <v>-5.6420000000000003</v>
      </c>
      <c r="E61" s="190">
        <v>7.5139499999999995</v>
      </c>
      <c r="F61" s="190">
        <v>2.73468</v>
      </c>
      <c r="G61" s="190">
        <v>6.6013000000000002</v>
      </c>
      <c r="H61" s="190">
        <v>0.97684000000000004</v>
      </c>
      <c r="I61" s="190">
        <v>8.3629300000000004</v>
      </c>
      <c r="J61" s="190">
        <v>1.9108499999999999</v>
      </c>
      <c r="K61" s="190">
        <v>-3.2407300000000001</v>
      </c>
      <c r="L61" s="190">
        <v>2.9348700000000001</v>
      </c>
      <c r="M61" s="190">
        <v>-7.6372900000000001</v>
      </c>
      <c r="N61" s="190">
        <v>3.4327800000000002</v>
      </c>
      <c r="O61" s="190">
        <v>5.0682</v>
      </c>
      <c r="P61" s="190">
        <v>-2.44712</v>
      </c>
      <c r="Q61" s="190">
        <v>9.4311000000000007</v>
      </c>
      <c r="R61" s="190">
        <v>-7.2890100000000002</v>
      </c>
      <c r="S61" s="190">
        <v>-3.6388499999999997</v>
      </c>
      <c r="T61" s="190">
        <v>0.89403999999999995</v>
      </c>
      <c r="U61" s="190">
        <v>10.06827</v>
      </c>
      <c r="V61" s="190">
        <v>6.3182299999999998</v>
      </c>
      <c r="W61" s="190">
        <v>14.429110000000001</v>
      </c>
      <c r="X61" s="190">
        <v>13.14282</v>
      </c>
      <c r="Y61" s="190">
        <v>0.30604999999999999</v>
      </c>
      <c r="Z61" s="190">
        <v>3.2879200000000002</v>
      </c>
      <c r="AA61" s="190">
        <v>9.6716720000000009</v>
      </c>
      <c r="AB61" s="190">
        <v>20.124560000000002</v>
      </c>
      <c r="AC61" s="190">
        <v>-11.070600000000001</v>
      </c>
      <c r="AD61" s="190">
        <v>-13.8909</v>
      </c>
      <c r="AE61" s="190">
        <v>6.7825500000000005</v>
      </c>
      <c r="AF61" s="190">
        <v>12.2211</v>
      </c>
      <c r="AG61" s="190">
        <v>-13.3376</v>
      </c>
      <c r="AH61" s="190">
        <v>4.8029599999999997</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46722</v>
      </c>
      <c r="B62" s="280"/>
      <c r="C62" s="270">
        <v>0.45500000000000002</v>
      </c>
      <c r="D62" s="285">
        <v>0.45500000000000002</v>
      </c>
      <c r="E62" s="190">
        <v>94.941029999999998</v>
      </c>
      <c r="F62" s="190">
        <v>-1.6679900000000001</v>
      </c>
      <c r="G62" s="190">
        <v>27.110379999999999</v>
      </c>
      <c r="H62" s="190">
        <v>15.47331</v>
      </c>
      <c r="I62" s="190">
        <v>23.397189999999998</v>
      </c>
      <c r="J62" s="190">
        <v>-21.467200000000002</v>
      </c>
      <c r="K62" s="190">
        <v>-1.96912</v>
      </c>
      <c r="L62" s="190">
        <v>6.1689999999999996</v>
      </c>
      <c r="M62" s="190">
        <v>-8.7340999999999998</v>
      </c>
      <c r="N62" s="190">
        <v>2.1890200000000002</v>
      </c>
      <c r="O62" s="190">
        <v>6.2199300000000006</v>
      </c>
      <c r="P62" s="190">
        <v>-1.9193900000000002</v>
      </c>
      <c r="Q62" s="190">
        <v>-0.40073999999999999</v>
      </c>
      <c r="R62" s="190">
        <v>-10.7593</v>
      </c>
      <c r="S62" s="190">
        <v>-7.3306499999999994</v>
      </c>
      <c r="T62" s="190">
        <v>7.5781999999999998</v>
      </c>
      <c r="U62" s="190">
        <v>10.29767</v>
      </c>
      <c r="V62" s="190">
        <v>-5.8699700000000004</v>
      </c>
      <c r="W62" s="190">
        <v>24.633080000000003</v>
      </c>
      <c r="X62" s="190">
        <v>23.363189999999999</v>
      </c>
      <c r="Y62" s="190">
        <v>-1.2471300000000001</v>
      </c>
      <c r="Z62" s="190">
        <v>-6.3736999999999995</v>
      </c>
      <c r="AA62" s="190">
        <v>5.9137360000000001</v>
      </c>
      <c r="AB62" s="190">
        <v>15.60941</v>
      </c>
      <c r="AC62" s="190">
        <v>24.042540000000002</v>
      </c>
      <c r="AD62" s="190">
        <v>-3.4043299999999999</v>
      </c>
      <c r="AE62" s="190">
        <v>8.3700100000000006</v>
      </c>
      <c r="AF62" s="190">
        <v>26.24044</v>
      </c>
      <c r="AG62" s="190">
        <v>9.7062999999999988</v>
      </c>
      <c r="AH62" s="190">
        <v>15.84782</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46753</v>
      </c>
      <c r="B63" s="280"/>
      <c r="C63" s="270">
        <v>3.9950000000000001</v>
      </c>
      <c r="D63" s="285">
        <v>3.9950000000000001</v>
      </c>
      <c r="E63" s="190">
        <v>-4.0167999999999999</v>
      </c>
      <c r="F63" s="190">
        <v>-0.42529</v>
      </c>
      <c r="G63" s="190">
        <v>-9.22471</v>
      </c>
      <c r="H63" s="190">
        <v>16.908450000000002</v>
      </c>
      <c r="I63" s="190">
        <v>1.48193</v>
      </c>
      <c r="J63" s="190">
        <v>-11.1562</v>
      </c>
      <c r="K63" s="190">
        <v>-10.2127</v>
      </c>
      <c r="L63" s="190">
        <v>-20.743200000000002</v>
      </c>
      <c r="M63" s="190">
        <v>-9.2751999999999999</v>
      </c>
      <c r="N63" s="190">
        <v>-13.9984</v>
      </c>
      <c r="O63" s="190">
        <v>-0.47846</v>
      </c>
      <c r="P63" s="190">
        <v>-2.4032600000000004</v>
      </c>
      <c r="Q63" s="190">
        <v>3.4120999999999997</v>
      </c>
      <c r="R63" s="190">
        <v>-10.2646</v>
      </c>
      <c r="S63" s="190">
        <v>17.93282</v>
      </c>
      <c r="T63" s="190">
        <v>-2.55436</v>
      </c>
      <c r="U63" s="190">
        <v>-2.7433800000000002</v>
      </c>
      <c r="V63" s="190">
        <v>-21.323400000000003</v>
      </c>
      <c r="W63" s="190">
        <v>2.622719</v>
      </c>
      <c r="X63" s="190">
        <v>3.4634200000000002</v>
      </c>
      <c r="Y63" s="190">
        <v>7.8842790000000003</v>
      </c>
      <c r="Z63" s="190">
        <v>16.61054</v>
      </c>
      <c r="AA63" s="190">
        <v>8.8169590000000007</v>
      </c>
      <c r="AB63" s="190">
        <v>17.907229999999998</v>
      </c>
      <c r="AC63" s="190">
        <v>12.460120000000002</v>
      </c>
      <c r="AD63" s="190">
        <v>7.4652799999999999</v>
      </c>
      <c r="AE63" s="190">
        <v>6.9913500000000006</v>
      </c>
      <c r="AF63" s="190">
        <v>-30.0366</v>
      </c>
      <c r="AG63" s="190">
        <v>0.34805000000000003</v>
      </c>
      <c r="AH63" s="190">
        <v>8.1073400000000007</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f>YampaRiverInflow.TotalOutflow!A64</f>
        <v>46784</v>
      </c>
      <c r="B64" s="280"/>
      <c r="C64" s="270">
        <v>-2.7010000000000001</v>
      </c>
      <c r="D64" s="285">
        <v>-2.7010000000000001</v>
      </c>
      <c r="E64" s="190">
        <v>-2.7169299999999996</v>
      </c>
      <c r="F64" s="190">
        <v>1.1206400000000001</v>
      </c>
      <c r="G64" s="190">
        <v>-12.965299999999999</v>
      </c>
      <c r="H64" s="190">
        <v>0.91830999999999996</v>
      </c>
      <c r="I64" s="190">
        <v>1.91351</v>
      </c>
      <c r="J64" s="190">
        <v>-9.2040600000000001</v>
      </c>
      <c r="K64" s="190">
        <v>-8.6602700000000006</v>
      </c>
      <c r="L64" s="190">
        <v>-7.7134099999999997</v>
      </c>
      <c r="M64" s="190">
        <v>-7.8451700000000004</v>
      </c>
      <c r="N64" s="190">
        <v>-18.252200000000002</v>
      </c>
      <c r="O64" s="190">
        <v>-3.1171700000000002</v>
      </c>
      <c r="P64" s="190">
        <v>-7.3280799999999999</v>
      </c>
      <c r="Q64" s="190">
        <v>1.02014</v>
      </c>
      <c r="R64" s="190">
        <v>-14.3032</v>
      </c>
      <c r="S64" s="190">
        <v>-13.955</v>
      </c>
      <c r="T64" s="190">
        <v>-11.963200000000001</v>
      </c>
      <c r="U64" s="190">
        <v>-5.2006099999999993</v>
      </c>
      <c r="V64" s="190">
        <v>-1.8404100000000001</v>
      </c>
      <c r="W64" s="190">
        <v>4.1879590000000002</v>
      </c>
      <c r="X64" s="190">
        <v>8.0341699999999996</v>
      </c>
      <c r="Y64" s="190">
        <v>-3.2283200000000001</v>
      </c>
      <c r="Z64" s="190">
        <v>-5.3345600000000006</v>
      </c>
      <c r="AA64" s="190">
        <v>-3.9803500000000001</v>
      </c>
      <c r="AB64" s="190">
        <v>3.725031</v>
      </c>
      <c r="AC64" s="190">
        <v>11.38289</v>
      </c>
      <c r="AD64" s="190">
        <v>9.9543199999999992</v>
      </c>
      <c r="AE64" s="190">
        <v>4.1059299999999999</v>
      </c>
      <c r="AF64" s="190">
        <v>-45.490699999999997</v>
      </c>
      <c r="AG64" s="190">
        <v>-8.9389900000000004</v>
      </c>
      <c r="AH64" s="190">
        <v>14.93486</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f>YampaRiverInflow.TotalOutflow!A65</f>
        <v>46813</v>
      </c>
      <c r="B65" s="280"/>
      <c r="C65" s="270">
        <v>-3.2639999999999998</v>
      </c>
      <c r="D65" s="285">
        <v>-3.2639999999999998</v>
      </c>
      <c r="E65" s="190">
        <v>33.225720000000003</v>
      </c>
      <c r="F65" s="190">
        <v>11.037510000000001</v>
      </c>
      <c r="G65" s="190">
        <v>4.6733700000000002</v>
      </c>
      <c r="H65" s="190">
        <v>4.0890000000000003E-2</v>
      </c>
      <c r="I65" s="190">
        <v>8.1969799999999999</v>
      </c>
      <c r="J65" s="190">
        <v>5.5769299999999999</v>
      </c>
      <c r="K65" s="190">
        <v>-5.0199499999999997</v>
      </c>
      <c r="L65" s="190">
        <v>-3.68032</v>
      </c>
      <c r="M65" s="190">
        <v>-25.690300000000001</v>
      </c>
      <c r="N65" s="190">
        <v>16.045670000000001</v>
      </c>
      <c r="O65" s="190">
        <v>-10.3043</v>
      </c>
      <c r="P65" s="190">
        <v>-11.892200000000001</v>
      </c>
      <c r="Q65" s="190">
        <v>0.31795999999999996</v>
      </c>
      <c r="R65" s="190">
        <v>-9.7432599999999994</v>
      </c>
      <c r="S65" s="190">
        <v>-12.145200000000001</v>
      </c>
      <c r="T65" s="190">
        <v>-6.3741000000000003</v>
      </c>
      <c r="U65" s="190">
        <v>-11.247</v>
      </c>
      <c r="V65" s="190">
        <v>-5.8244099999999994</v>
      </c>
      <c r="W65" s="190">
        <v>-14.067500000000001</v>
      </c>
      <c r="X65" s="190">
        <v>-1.27335</v>
      </c>
      <c r="Y65" s="190">
        <v>-1.8987400000000001</v>
      </c>
      <c r="Z65" s="190">
        <v>-12.0581</v>
      </c>
      <c r="AA65" s="190">
        <v>-1.39941</v>
      </c>
      <c r="AB65" s="190">
        <v>3.0619520000000002</v>
      </c>
      <c r="AC65" s="190">
        <v>0.5556236</v>
      </c>
      <c r="AD65" s="190">
        <v>2.51511</v>
      </c>
      <c r="AE65" s="190">
        <v>-1.48194</v>
      </c>
      <c r="AF65" s="190">
        <v>-85.616900000000001</v>
      </c>
      <c r="AG65" s="190">
        <v>-18.977</v>
      </c>
      <c r="AH65" s="190">
        <v>-3.0748000000000002</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f>YampaRiverInflow.TotalOutflow!A66</f>
        <v>46844</v>
      </c>
      <c r="B66" s="280"/>
      <c r="C66" s="270">
        <v>-8.6609999999999996</v>
      </c>
      <c r="D66" s="285">
        <v>-8.6609999999999996</v>
      </c>
      <c r="E66" s="190">
        <v>-7.57599</v>
      </c>
      <c r="F66" s="190">
        <v>15.395820000000001</v>
      </c>
      <c r="G66" s="190">
        <v>39.174210000000002</v>
      </c>
      <c r="H66" s="190">
        <v>-0.41738999999999998</v>
      </c>
      <c r="I66" s="190">
        <v>-3.9382700000000002</v>
      </c>
      <c r="J66" s="190">
        <v>0.93055999999999994</v>
      </c>
      <c r="K66" s="190">
        <v>-11.8729</v>
      </c>
      <c r="L66" s="190">
        <v>-13.3843</v>
      </c>
      <c r="M66" s="190">
        <v>-6.9093299999999997</v>
      </c>
      <c r="N66" s="190">
        <v>4.2983100000000007</v>
      </c>
      <c r="O66" s="190">
        <v>-1.6048699999999998</v>
      </c>
      <c r="P66" s="190">
        <v>-3.3881199999999998</v>
      </c>
      <c r="Q66" s="190">
        <v>-8.2623700000000007</v>
      </c>
      <c r="R66" s="190">
        <v>-14.0764</v>
      </c>
      <c r="S66" s="190">
        <v>-15.644399999999999</v>
      </c>
      <c r="T66" s="190">
        <v>-20.3934</v>
      </c>
      <c r="U66" s="190">
        <v>-12.2591</v>
      </c>
      <c r="V66" s="190">
        <v>-6.0398699999999996</v>
      </c>
      <c r="W66" s="190">
        <v>14.186459999999999</v>
      </c>
      <c r="X66" s="190">
        <v>-9.3056399999999986</v>
      </c>
      <c r="Y66" s="190">
        <v>-4.80497</v>
      </c>
      <c r="Z66" s="190">
        <v>-4.7238199999999999</v>
      </c>
      <c r="AA66" s="190">
        <v>-4.9565900000000003</v>
      </c>
      <c r="AB66" s="190">
        <v>-3.62934</v>
      </c>
      <c r="AC66" s="190">
        <v>-36.724299999999999</v>
      </c>
      <c r="AD66" s="190">
        <v>5.76356</v>
      </c>
      <c r="AE66" s="190">
        <v>12.84352</v>
      </c>
      <c r="AF66" s="190">
        <v>-51.0623</v>
      </c>
      <c r="AG66" s="190">
        <v>-15.1135</v>
      </c>
      <c r="AH66" s="190">
        <v>-4.2431000000000001</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f>YampaRiverInflow.TotalOutflow!A67</f>
        <v>46874</v>
      </c>
      <c r="B67" s="280"/>
      <c r="C67" s="270">
        <v>-3.11</v>
      </c>
      <c r="D67" s="285">
        <v>-3.11</v>
      </c>
      <c r="E67" s="190">
        <v>-8.2093600000000002</v>
      </c>
      <c r="F67" s="190">
        <v>11.730090000000001</v>
      </c>
      <c r="G67" s="190">
        <v>21.999099999999999</v>
      </c>
      <c r="H67" s="190">
        <v>0.11092</v>
      </c>
      <c r="I67" s="190">
        <v>-14.867799999999999</v>
      </c>
      <c r="J67" s="190">
        <v>-7.1809500000000002</v>
      </c>
      <c r="K67" s="190">
        <v>-5.66974</v>
      </c>
      <c r="L67" s="190">
        <v>-33.700400000000002</v>
      </c>
      <c r="M67" s="190">
        <v>-4.7220800000000001</v>
      </c>
      <c r="N67" s="190">
        <v>-17.381799999999998</v>
      </c>
      <c r="O67" s="190">
        <v>-33.279300000000006</v>
      </c>
      <c r="P67" s="190">
        <v>-5.4207200000000002</v>
      </c>
      <c r="Q67" s="190">
        <v>-5.2464300000000001</v>
      </c>
      <c r="R67" s="190">
        <v>3.1493000000000002</v>
      </c>
      <c r="S67" s="190">
        <v>-9.5569299999999995</v>
      </c>
      <c r="T67" s="190">
        <v>4.5381899999999993</v>
      </c>
      <c r="U67" s="190">
        <v>2.7454499999999999</v>
      </c>
      <c r="V67" s="190">
        <v>4.5651899999999994</v>
      </c>
      <c r="W67" s="190">
        <v>0.1095455</v>
      </c>
      <c r="X67" s="190">
        <v>7.3637499999999996</v>
      </c>
      <c r="Y67" s="190">
        <v>8.667313</v>
      </c>
      <c r="Z67" s="190">
        <v>9.6379000000000001</v>
      </c>
      <c r="AA67" s="190">
        <v>-0.59501400000000004</v>
      </c>
      <c r="AB67" s="190">
        <v>-7.1286899999999997</v>
      </c>
      <c r="AC67" s="190">
        <v>13.089129999999999</v>
      </c>
      <c r="AD67" s="190">
        <v>7.5992100000000002</v>
      </c>
      <c r="AE67" s="190">
        <v>4.7034399999999996</v>
      </c>
      <c r="AF67" s="190">
        <v>-61.748899999999999</v>
      </c>
      <c r="AG67" s="190">
        <v>-4.7955200000000007</v>
      </c>
      <c r="AH67" s="190">
        <v>-13.974399999999999</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f>YampaRiverInflow.TotalOutflow!A68</f>
        <v>46905</v>
      </c>
      <c r="B68" s="280"/>
      <c r="C68" s="270">
        <v>-7.532</v>
      </c>
      <c r="D68" s="285">
        <v>-7.532</v>
      </c>
      <c r="E68" s="190">
        <v>-11.6759</v>
      </c>
      <c r="F68" s="190">
        <v>-4.1159999999999995E-2</v>
      </c>
      <c r="G68" s="190">
        <v>5.6090299999999997</v>
      </c>
      <c r="H68" s="190">
        <v>-3.69754</v>
      </c>
      <c r="I68" s="190">
        <v>-11.8339</v>
      </c>
      <c r="J68" s="190">
        <v>-9.2286099999999998</v>
      </c>
      <c r="K68" s="190">
        <v>-8.5176200000000009</v>
      </c>
      <c r="L68" s="190">
        <v>-26.906099999999999</v>
      </c>
      <c r="M68" s="190">
        <v>-30.0809</v>
      </c>
      <c r="N68" s="190">
        <v>1.8562000000000001</v>
      </c>
      <c r="O68" s="190">
        <v>-14.7171</v>
      </c>
      <c r="P68" s="190">
        <v>-14.012499999999999</v>
      </c>
      <c r="Q68" s="190">
        <v>-1.51996</v>
      </c>
      <c r="R68" s="190">
        <v>-16.566500000000001</v>
      </c>
      <c r="S68" s="190">
        <v>-17.7789</v>
      </c>
      <c r="T68" s="190">
        <v>-8.3348700000000004</v>
      </c>
      <c r="U68" s="190">
        <v>-5.4185299999999996</v>
      </c>
      <c r="V68" s="190">
        <v>-7.2006999999999994</v>
      </c>
      <c r="W68" s="190">
        <v>-0.73851199999999995</v>
      </c>
      <c r="X68" s="190">
        <v>2.2777600000000002</v>
      </c>
      <c r="Y68" s="190">
        <v>-1.24882</v>
      </c>
      <c r="Z68" s="190">
        <v>-2.2548400000000002</v>
      </c>
      <c r="AA68" s="190">
        <v>-7.8657200000000005</v>
      </c>
      <c r="AB68" s="190">
        <v>-7.5185699999999995</v>
      </c>
      <c r="AC68" s="190">
        <v>-7.5434399999999995</v>
      </c>
      <c r="AD68" s="190">
        <v>4.59762</v>
      </c>
      <c r="AE68" s="190">
        <v>13.497540000000001</v>
      </c>
      <c r="AF68" s="190">
        <v>-26.186700000000002</v>
      </c>
      <c r="AG68" s="190">
        <v>-3.3491300000000002</v>
      </c>
      <c r="AH68" s="190">
        <v>4.0840300000000003</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f>YampaRiverInflow.TotalOutflow!A69</f>
        <v>46935</v>
      </c>
      <c r="B69" s="280"/>
      <c r="C69" s="270">
        <v>-8.2880000000000003</v>
      </c>
      <c r="D69" s="285">
        <v>-8.2880000000000003</v>
      </c>
      <c r="E69" s="190">
        <v>-11.493399999999999</v>
      </c>
      <c r="F69" s="190">
        <v>10.728009999999999</v>
      </c>
      <c r="G69" s="190">
        <v>8.7200199999999999</v>
      </c>
      <c r="H69" s="190">
        <v>-1.2666099999999998</v>
      </c>
      <c r="I69" s="190">
        <v>-11.347200000000001</v>
      </c>
      <c r="J69" s="190">
        <v>-18.336200000000002</v>
      </c>
      <c r="K69" s="190">
        <v>-2.94312</v>
      </c>
      <c r="L69" s="190">
        <v>-31.489599999999999</v>
      </c>
      <c r="M69" s="190">
        <v>-20.471400000000003</v>
      </c>
      <c r="N69" s="190">
        <v>-11.8964</v>
      </c>
      <c r="O69" s="190">
        <v>-5.89581</v>
      </c>
      <c r="P69" s="190">
        <v>-9.4188299999999998</v>
      </c>
      <c r="Q69" s="190">
        <v>-9.6500499999999985</v>
      </c>
      <c r="R69" s="190">
        <v>-13.497399999999999</v>
      </c>
      <c r="S69" s="190">
        <v>-20.7821</v>
      </c>
      <c r="T69" s="190">
        <v>-5.3935699999999995</v>
      </c>
      <c r="U69" s="190">
        <v>-16.034399999999998</v>
      </c>
      <c r="V69" s="190">
        <v>-7.2505600000000001</v>
      </c>
      <c r="W69" s="190">
        <v>-12.2248</v>
      </c>
      <c r="X69" s="190">
        <v>-2.5033499999999997</v>
      </c>
      <c r="Y69" s="190">
        <v>-0.440502</v>
      </c>
      <c r="Z69" s="190">
        <v>11.24718</v>
      </c>
      <c r="AA69" s="190">
        <v>-1.8387200000000001</v>
      </c>
      <c r="AB69" s="190">
        <v>-11.0794</v>
      </c>
      <c r="AC69" s="190">
        <v>-4.7515900000000002</v>
      </c>
      <c r="AD69" s="190">
        <v>1.85019</v>
      </c>
      <c r="AE69" s="190">
        <v>3.09552</v>
      </c>
      <c r="AF69" s="190">
        <v>-10.6083</v>
      </c>
      <c r="AG69" s="190">
        <v>-7.64445</v>
      </c>
      <c r="AH69" s="190">
        <v>8.1272700000000011</v>
      </c>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f>YampaRiverInflow.TotalOutflow!A70</f>
        <v>46966</v>
      </c>
      <c r="B70" s="280"/>
      <c r="C70" s="270">
        <v>-5.89</v>
      </c>
      <c r="D70" s="285">
        <v>-5.89</v>
      </c>
      <c r="E70" s="190">
        <v>-4.3264100000000001</v>
      </c>
      <c r="F70" s="190">
        <v>-10.6752</v>
      </c>
      <c r="G70" s="190">
        <v>1.8042</v>
      </c>
      <c r="H70" s="190">
        <v>4.2788000000000004</v>
      </c>
      <c r="I70" s="190">
        <v>-12.226000000000001</v>
      </c>
      <c r="J70" s="190">
        <v>-3.8130300000000004</v>
      </c>
      <c r="K70" s="190">
        <v>-0.78469000000000011</v>
      </c>
      <c r="L70" s="190">
        <v>-7.6042100000000001</v>
      </c>
      <c r="M70" s="190">
        <v>-5.4120699999999999</v>
      </c>
      <c r="N70" s="190">
        <v>-13.8598</v>
      </c>
      <c r="O70" s="190">
        <v>-14.737</v>
      </c>
      <c r="P70" s="190">
        <v>-6.2569600000000003</v>
      </c>
      <c r="Q70" s="190">
        <v>-22.553799999999999</v>
      </c>
      <c r="R70" s="190">
        <v>-2.4493899999999997</v>
      </c>
      <c r="S70" s="190">
        <v>-15.1355</v>
      </c>
      <c r="T70" s="190">
        <v>2.9768400000000002</v>
      </c>
      <c r="U70" s="190">
        <v>5.9177799999999996</v>
      </c>
      <c r="V70" s="190">
        <v>3.3304999999999998</v>
      </c>
      <c r="W70" s="190">
        <v>10.576969999999999</v>
      </c>
      <c r="X70" s="190">
        <v>-7.4222299999999999</v>
      </c>
      <c r="Y70" s="190">
        <v>-2.7236199999999999</v>
      </c>
      <c r="Z70" s="190">
        <v>11.2767</v>
      </c>
      <c r="AA70" s="190">
        <v>-2.6559499999999998</v>
      </c>
      <c r="AB70" s="190">
        <v>3.1679930000000001</v>
      </c>
      <c r="AC70" s="190">
        <v>-8.08446</v>
      </c>
      <c r="AD70" s="190">
        <v>4.3259999999999996</v>
      </c>
      <c r="AE70" s="190">
        <v>3.7869800000000002</v>
      </c>
      <c r="AF70" s="190">
        <v>-3.9497499999999999</v>
      </c>
      <c r="AG70" s="190">
        <v>-0.94598000000000004</v>
      </c>
      <c r="AH70" s="190">
        <v>2.1968100000000002</v>
      </c>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f>YampaRiverInflow.TotalOutflow!A71</f>
        <v>46997</v>
      </c>
      <c r="B71" s="280"/>
      <c r="C71" s="270">
        <v>-9.9890000000000008</v>
      </c>
      <c r="D71" s="285">
        <v>-9.9890000000000008</v>
      </c>
      <c r="E71" s="190">
        <v>4.2184399999999993</v>
      </c>
      <c r="F71" s="190">
        <v>2.1504499999999998</v>
      </c>
      <c r="G71" s="190">
        <v>-6.8963000000000001</v>
      </c>
      <c r="H71" s="190">
        <v>-12.975100000000001</v>
      </c>
      <c r="I71" s="190">
        <v>-7.1190200000000008</v>
      </c>
      <c r="J71" s="190">
        <v>-2.2877899999999998</v>
      </c>
      <c r="K71" s="190">
        <v>-15.519200000000001</v>
      </c>
      <c r="L71" s="190">
        <v>-21.1785</v>
      </c>
      <c r="M71" s="190">
        <v>-6.0739200000000002</v>
      </c>
      <c r="N71" s="190">
        <v>-3.6959299999999997</v>
      </c>
      <c r="O71" s="190">
        <v>0.22959000000000002</v>
      </c>
      <c r="P71" s="190">
        <v>-2.0469200000000001</v>
      </c>
      <c r="Q71" s="190">
        <v>-1.55017</v>
      </c>
      <c r="R71" s="190">
        <v>8.7733099999999986</v>
      </c>
      <c r="S71" s="190">
        <v>-8.4957199999999986</v>
      </c>
      <c r="T71" s="190">
        <v>10.460270000000001</v>
      </c>
      <c r="U71" s="190">
        <v>-5.7617600000000007</v>
      </c>
      <c r="V71" s="190">
        <v>-2.9507099999999999</v>
      </c>
      <c r="W71" s="190">
        <v>5.573264</v>
      </c>
      <c r="X71" s="190">
        <v>6.7049099999999999</v>
      </c>
      <c r="Y71" s="190">
        <v>-0.37902999999999998</v>
      </c>
      <c r="Z71" s="190">
        <v>1.002618</v>
      </c>
      <c r="AA71" s="190">
        <v>4.0797420000000004</v>
      </c>
      <c r="AB71" s="190">
        <v>-5.3277200000000002</v>
      </c>
      <c r="AC71" s="190">
        <v>-6.2411499999999993</v>
      </c>
      <c r="AD71" s="190">
        <v>2.4840100000000001</v>
      </c>
      <c r="AE71" s="190">
        <v>5.2410399999999999</v>
      </c>
      <c r="AF71" s="190">
        <v>-12.903600000000001</v>
      </c>
      <c r="AG71" s="190">
        <v>8.5776000000000003</v>
      </c>
      <c r="AH71" s="190">
        <v>15.860709999999999</v>
      </c>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80"/>
      <c r="C72" s="270"/>
      <c r="D72" s="285"/>
      <c r="AI72" s="190"/>
      <c r="AJ72" s="190"/>
      <c r="AK72" s="190"/>
      <c r="AL72" s="190"/>
      <c r="AM72" s="190"/>
      <c r="ALQ72" s="172" t="e">
        <v>#N/A</v>
      </c>
    </row>
    <row r="73" spans="1:1005" ht="12.75" customHeight="1" x14ac:dyDescent="0.25">
      <c r="A73" s="149"/>
      <c r="B73" s="280"/>
      <c r="C73" s="270"/>
      <c r="D73" s="285"/>
      <c r="AI73" s="190"/>
      <c r="AJ73" s="190"/>
      <c r="AK73" s="190"/>
      <c r="AL73" s="190"/>
      <c r="AM73" s="190"/>
    </row>
    <row r="74" spans="1:1005" ht="12.75" customHeight="1" x14ac:dyDescent="0.25">
      <c r="A74" s="149"/>
      <c r="B74" s="280"/>
      <c r="C74" s="270"/>
      <c r="D74" s="285"/>
      <c r="AI74" s="190"/>
      <c r="AJ74" s="190"/>
      <c r="AK74" s="190"/>
      <c r="AL74" s="190"/>
      <c r="AM74" s="190"/>
    </row>
    <row r="75" spans="1:1005" ht="12.75" customHeight="1" x14ac:dyDescent="0.25">
      <c r="A75" s="149"/>
      <c r="B75" s="280"/>
      <c r="C75" s="270"/>
      <c r="D75" s="285"/>
      <c r="AI75" s="190"/>
      <c r="AJ75" s="190"/>
      <c r="AK75" s="190"/>
      <c r="AL75" s="190"/>
      <c r="AM75" s="190"/>
    </row>
    <row r="76" spans="1:1005" ht="12.75" customHeight="1" x14ac:dyDescent="0.25">
      <c r="A76" s="149"/>
      <c r="B76" s="280"/>
      <c r="C76" s="270"/>
      <c r="D76" s="285"/>
      <c r="AI76" s="190"/>
      <c r="AJ76" s="190"/>
      <c r="AK76" s="190"/>
      <c r="AL76" s="190"/>
      <c r="AM76" s="190"/>
    </row>
    <row r="77" spans="1:1005" ht="12.75" customHeight="1" x14ac:dyDescent="0.25">
      <c r="A77" s="149"/>
      <c r="B77" s="280"/>
      <c r="C77" s="270"/>
      <c r="D77" s="285"/>
    </row>
    <row r="78" spans="1:1005" ht="12.75" customHeight="1" x14ac:dyDescent="0.25">
      <c r="A78" s="149"/>
      <c r="B78" s="280"/>
      <c r="C78" s="270"/>
      <c r="D78" s="285"/>
    </row>
    <row r="79" spans="1:1005" ht="12.75" customHeight="1" x14ac:dyDescent="0.25">
      <c r="A79" s="149"/>
      <c r="B79" s="280"/>
      <c r="C79" s="270"/>
      <c r="D79" s="285"/>
    </row>
    <row r="80" spans="1:1005" ht="12.75" customHeight="1" x14ac:dyDescent="0.25">
      <c r="A80" s="149"/>
      <c r="B80" s="280"/>
      <c r="C80" s="270"/>
      <c r="D80" s="285"/>
    </row>
    <row r="81" spans="1:4" ht="12.75" customHeight="1" x14ac:dyDescent="0.25">
      <c r="A81" s="149"/>
      <c r="B81" s="280"/>
      <c r="C81" s="270"/>
      <c r="D81" s="285"/>
    </row>
    <row r="82" spans="1:4" ht="12.75" customHeight="1" x14ac:dyDescent="0.25">
      <c r="A82" s="149"/>
      <c r="B82" s="280"/>
      <c r="C82" s="270"/>
      <c r="D82" s="285"/>
    </row>
    <row r="83" spans="1:4" ht="12.75" customHeight="1" x14ac:dyDescent="0.25">
      <c r="A83" s="149"/>
      <c r="B83" s="280"/>
      <c r="C83" s="270"/>
      <c r="D83" s="285"/>
    </row>
    <row r="84" spans="1:4" ht="12.75" customHeight="1" x14ac:dyDescent="0.25">
      <c r="A84" s="149"/>
      <c r="B84" s="280"/>
      <c r="C84" s="270"/>
      <c r="D84" s="285"/>
    </row>
    <row r="101" spans="3:4" ht="12.75" customHeight="1" x14ac:dyDescent="0.25">
      <c r="C101" s="172">
        <v>-3.2639999999999998</v>
      </c>
      <c r="D101" s="172">
        <v>-3.2639999999999998</v>
      </c>
    </row>
    <row r="102" spans="3:4" ht="12.75" customHeight="1" x14ac:dyDescent="0.25">
      <c r="C102" s="172">
        <v>-8.6609999999999996</v>
      </c>
      <c r="D102" s="172">
        <v>-8.6609999999999996</v>
      </c>
    </row>
    <row r="103" spans="3:4" ht="12.75" customHeight="1" x14ac:dyDescent="0.25">
      <c r="C103" s="172">
        <v>-3.11</v>
      </c>
      <c r="D103" s="172">
        <v>-3.11</v>
      </c>
    </row>
    <row r="104" spans="3:4" ht="12.75" customHeight="1" x14ac:dyDescent="0.25">
      <c r="C104" s="172">
        <v>-7.532</v>
      </c>
      <c r="D104" s="172">
        <v>-7.532</v>
      </c>
    </row>
    <row r="105" spans="3:4" ht="12.75" customHeight="1" x14ac:dyDescent="0.25">
      <c r="C105" s="172">
        <v>-8.2880000000000003</v>
      </c>
      <c r="D105" s="172">
        <v>-8.2880000000000003</v>
      </c>
    </row>
    <row r="106" spans="3:4" ht="12.75" customHeight="1" x14ac:dyDescent="0.25">
      <c r="C106" s="172">
        <v>-5.89</v>
      </c>
      <c r="D106" s="172">
        <v>-5.89</v>
      </c>
    </row>
    <row r="107" spans="3:4" ht="12.75" customHeight="1" x14ac:dyDescent="0.25">
      <c r="C107" s="172">
        <v>-9.9890000000000008</v>
      </c>
      <c r="D107" s="172">
        <v>-9.9890000000000008</v>
      </c>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107"/>
  <sheetViews>
    <sheetView topLeftCell="A37"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ht="15" x14ac:dyDescent="0.25">
      <c r="A2" s="132" t="s">
        <v>175</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51" ht="15" x14ac:dyDescent="0.25">
      <c r="A3" s="134" t="str">
        <f>A2&amp;"_"&amp;"Time"</f>
        <v>HvrToDvs_In_Time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51" ht="15" x14ac:dyDescent="0.25">
      <c r="A4" s="304">
        <f>YampaRiverInflow.TotalOutflow!A4</f>
        <v>44958</v>
      </c>
      <c r="B4" s="292"/>
      <c r="C4" s="293">
        <v>-10.657</v>
      </c>
      <c r="D4" s="303">
        <v>-10.657</v>
      </c>
      <c r="E4" s="190">
        <f ca="1">INDEX(INDIRECT("HvrToDvs_"&amp;E$2+YEAR($A4)-YEAR($A$4)),MONTH($A4))/1000</f>
        <v>-23.066650000000003</v>
      </c>
      <c r="F4" s="190">
        <f t="shared" ref="F4:AH12" ca="1" si="0">INDEX(INDIRECT("HvrToDvs_"&amp;F$2+YEAR($A4)-YEAR($A$4)),MONTH($A4))/1000</f>
        <v>-5.73569</v>
      </c>
      <c r="G4" s="190">
        <f t="shared" ca="1" si="0"/>
        <v>9.4865300000000001</v>
      </c>
      <c r="H4" s="190">
        <f t="shared" ca="1" si="0"/>
        <v>-8.6256699999999995</v>
      </c>
      <c r="I4" s="190">
        <f t="shared" ca="1" si="0"/>
        <v>-4.7783299999999995</v>
      </c>
      <c r="J4" s="190">
        <f t="shared" ca="1" si="0"/>
        <v>-20.94144</v>
      </c>
      <c r="K4" s="190">
        <f t="shared" ca="1" si="0"/>
        <v>-17.372900000000001</v>
      </c>
      <c r="L4" s="190">
        <f t="shared" ca="1" si="0"/>
        <v>14.6288</v>
      </c>
      <c r="M4" s="190">
        <f t="shared" ca="1" si="0"/>
        <v>-16.739249999999998</v>
      </c>
      <c r="N4" s="190">
        <f t="shared" ca="1" si="0"/>
        <v>-12.46504</v>
      </c>
      <c r="O4" s="190">
        <f t="shared" ca="1" si="0"/>
        <v>-9.1210300000000011</v>
      </c>
      <c r="P4" s="190">
        <f t="shared" ca="1" si="0"/>
        <v>-7.8426999999999998</v>
      </c>
      <c r="Q4" s="190">
        <f t="shared" ca="1" si="0"/>
        <v>-5.5530600000000003</v>
      </c>
      <c r="R4" s="190">
        <f t="shared" ca="1" si="0"/>
        <v>-10.331049999999999</v>
      </c>
      <c r="S4" s="190">
        <f t="shared" ca="1" si="0"/>
        <v>-2.1568899999999998</v>
      </c>
      <c r="T4" s="190">
        <f t="shared" ca="1" si="0"/>
        <v>-9.2535300000000014</v>
      </c>
      <c r="U4" s="190">
        <f t="shared" ca="1" si="0"/>
        <v>-8.9076200000000014</v>
      </c>
      <c r="V4" s="190">
        <f t="shared" ca="1" si="0"/>
        <v>-4.1460799999999995</v>
      </c>
      <c r="W4" s="190">
        <f t="shared" ca="1" si="0"/>
        <v>-10.053940000000001</v>
      </c>
      <c r="X4" s="190">
        <f t="shared" ca="1" si="0"/>
        <v>-6.1692600000000004</v>
      </c>
      <c r="Y4" s="190">
        <f t="shared" ca="1" si="0"/>
        <v>-12.2621</v>
      </c>
      <c r="Z4" s="190">
        <f t="shared" ca="1" si="0"/>
        <v>-20.240539999999999</v>
      </c>
      <c r="AA4" s="190">
        <f t="shared" ca="1" si="0"/>
        <v>-13.770149999999999</v>
      </c>
      <c r="AB4" s="190">
        <f t="shared" ca="1" si="0"/>
        <v>-23.709220000000002</v>
      </c>
      <c r="AC4" s="190">
        <f t="shared" ca="1" si="0"/>
        <v>-9.7715200000000006</v>
      </c>
      <c r="AD4" s="190">
        <f t="shared" ca="1" si="0"/>
        <v>-22.627830000000003</v>
      </c>
      <c r="AE4" s="190">
        <f t="shared" ca="1" si="0"/>
        <v>-15.455982647396</v>
      </c>
      <c r="AF4" s="190">
        <f t="shared" ca="1" si="0"/>
        <v>-5.8749314387434293</v>
      </c>
      <c r="AG4" s="190">
        <f t="shared" ca="1" si="0"/>
        <v>-8.4656240510355207</v>
      </c>
      <c r="AH4" s="190">
        <f t="shared" ca="1" si="0"/>
        <v>-4.6766209284448594</v>
      </c>
      <c r="AI4" s="190"/>
      <c r="AJ4" s="190"/>
      <c r="AK4" s="190"/>
      <c r="AL4" s="190"/>
      <c r="AM4" s="190"/>
      <c r="AN4" s="167"/>
      <c r="AO4" s="167"/>
      <c r="AP4" s="167"/>
      <c r="AQ4" s="167"/>
      <c r="AR4" s="167"/>
      <c r="AS4" s="167"/>
      <c r="AT4" s="167"/>
      <c r="AU4" s="167"/>
      <c r="AV4" s="167"/>
      <c r="AW4" s="167"/>
      <c r="AX4" s="167"/>
      <c r="AY4" s="167"/>
    </row>
    <row r="5" spans="1:51" ht="15" x14ac:dyDescent="0.25">
      <c r="A5" s="304">
        <f>YampaRiverInflow.TotalOutflow!A5</f>
        <v>44986</v>
      </c>
      <c r="B5" s="280"/>
      <c r="C5" s="270">
        <v>-8.7449999999999992</v>
      </c>
      <c r="D5" s="285">
        <v>-8.7449999999999992</v>
      </c>
      <c r="E5" s="190">
        <v>-33.70561</v>
      </c>
      <c r="F5" s="190">
        <v>-3.0471399999999997</v>
      </c>
      <c r="G5" s="190">
        <v>-5.5422600000000006</v>
      </c>
      <c r="H5" s="190">
        <v>-26.61149</v>
      </c>
      <c r="I5" s="190">
        <v>-24.585830000000001</v>
      </c>
      <c r="J5" s="190">
        <v>-10.1469</v>
      </c>
      <c r="K5" s="190">
        <v>-24.405729999999998</v>
      </c>
      <c r="L5" s="190">
        <v>-41.61844</v>
      </c>
      <c r="M5" s="190">
        <v>-20.912990000000001</v>
      </c>
      <c r="N5" s="190">
        <v>-15.42376</v>
      </c>
      <c r="O5" s="190">
        <v>-46.979050000000001</v>
      </c>
      <c r="P5" s="190">
        <v>-13.50891</v>
      </c>
      <c r="Q5" s="190">
        <v>-9.4484200000000005</v>
      </c>
      <c r="R5" s="190">
        <v>-15.45289</v>
      </c>
      <c r="S5" s="190">
        <v>-14.12349</v>
      </c>
      <c r="T5" s="190">
        <v>-17.224810000000002</v>
      </c>
      <c r="U5" s="190">
        <v>-18.18402</v>
      </c>
      <c r="V5" s="190">
        <v>-16.42624</v>
      </c>
      <c r="W5" s="190">
        <v>-16.519099999999998</v>
      </c>
      <c r="X5" s="190">
        <v>-21.362770000000001</v>
      </c>
      <c r="Y5" s="190">
        <v>-13.940290000000001</v>
      </c>
      <c r="Z5" s="190">
        <v>-25.785889999999998</v>
      </c>
      <c r="AA5" s="190">
        <v>-13.57385</v>
      </c>
      <c r="AB5" s="190">
        <v>-14.951780000000001</v>
      </c>
      <c r="AC5" s="190">
        <v>-24.381869999999999</v>
      </c>
      <c r="AD5" s="190">
        <v>-18.517049999999998</v>
      </c>
      <c r="AE5" s="190">
        <v>-29.967980399044698</v>
      </c>
      <c r="AF5" s="190">
        <v>-3.9186748927238999</v>
      </c>
      <c r="AG5" s="190">
        <v>3.78158654325282</v>
      </c>
      <c r="AH5" s="190">
        <v>-0.165478108417315</v>
      </c>
      <c r="AI5" s="203"/>
      <c r="AJ5" s="203"/>
      <c r="AK5" s="203"/>
      <c r="AL5" s="203"/>
      <c r="AM5" s="203"/>
      <c r="AN5" s="167"/>
      <c r="AO5" s="167"/>
      <c r="AP5" s="167"/>
      <c r="AQ5" s="167"/>
      <c r="AR5" s="167"/>
      <c r="AS5" s="167"/>
      <c r="AT5" s="167"/>
      <c r="AU5" s="167"/>
      <c r="AV5" s="167"/>
      <c r="AW5" s="167"/>
      <c r="AX5" s="167"/>
      <c r="AY5" s="167"/>
    </row>
    <row r="6" spans="1:51" ht="15" x14ac:dyDescent="0.25">
      <c r="A6" s="304">
        <f>YampaRiverInflow.TotalOutflow!A6</f>
        <v>45017</v>
      </c>
      <c r="B6" s="280"/>
      <c r="C6" s="270">
        <v>-12.693</v>
      </c>
      <c r="D6" s="285">
        <v>-12.693</v>
      </c>
      <c r="E6" s="190">
        <v>-39.01585</v>
      </c>
      <c r="F6" s="190">
        <v>-21.031759999999998</v>
      </c>
      <c r="G6" s="190">
        <v>-16.615569999999998</v>
      </c>
      <c r="H6" s="190">
        <v>-28.879900000000003</v>
      </c>
      <c r="I6" s="190">
        <v>-19.677019999999999</v>
      </c>
      <c r="J6" s="190">
        <v>-31.681180000000001</v>
      </c>
      <c r="K6" s="190">
        <v>-14.10609</v>
      </c>
      <c r="L6" s="190">
        <v>-11.98128</v>
      </c>
      <c r="M6" s="190">
        <v>-22.55518</v>
      </c>
      <c r="N6" s="190">
        <v>58.147940000000006</v>
      </c>
      <c r="O6" s="190">
        <v>-64.754249999999999</v>
      </c>
      <c r="P6" s="190">
        <v>-13.812430000000001</v>
      </c>
      <c r="Q6" s="190">
        <v>-19.395679999999999</v>
      </c>
      <c r="R6" s="190">
        <v>-0.58677000000000001</v>
      </c>
      <c r="S6" s="190">
        <v>-20.977029999999999</v>
      </c>
      <c r="T6" s="190">
        <v>-23.67004</v>
      </c>
      <c r="U6" s="190">
        <v>-22.150279999999999</v>
      </c>
      <c r="V6" s="190">
        <v>-10.326360000000001</v>
      </c>
      <c r="W6" s="190">
        <v>-17.860139999999998</v>
      </c>
      <c r="X6" s="190">
        <v>-21.034770000000002</v>
      </c>
      <c r="Y6" s="190">
        <v>-16.89048</v>
      </c>
      <c r="Z6" s="190">
        <v>-27.78388</v>
      </c>
      <c r="AA6" s="190">
        <v>-24.14518</v>
      </c>
      <c r="AB6" s="190">
        <v>-25.381180000000001</v>
      </c>
      <c r="AC6" s="190">
        <v>-22.591699999999999</v>
      </c>
      <c r="AD6" s="190">
        <v>-21.645820000000001</v>
      </c>
      <c r="AE6" s="190">
        <v>-27.296583863680898</v>
      </c>
      <c r="AF6" s="190">
        <v>-6.8666990838692197</v>
      </c>
      <c r="AG6" s="190">
        <v>-4.4101040311918496</v>
      </c>
      <c r="AH6" s="190">
        <v>0.32782876848779102</v>
      </c>
      <c r="AI6" s="203"/>
      <c r="AJ6" s="203"/>
      <c r="AK6" s="203"/>
      <c r="AL6" s="203"/>
      <c r="AM6" s="203"/>
      <c r="AN6" s="167"/>
      <c r="AO6" s="167"/>
      <c r="AP6" s="167"/>
      <c r="AQ6" s="167"/>
      <c r="AR6" s="167"/>
      <c r="AS6" s="167"/>
      <c r="AT6" s="167"/>
      <c r="AU6" s="167"/>
      <c r="AV6" s="167"/>
      <c r="AW6" s="167"/>
      <c r="AX6" s="167"/>
      <c r="AY6" s="167"/>
    </row>
    <row r="7" spans="1:51" ht="15" x14ac:dyDescent="0.25">
      <c r="A7" s="304">
        <f>YampaRiverInflow.TotalOutflow!A7</f>
        <v>45047</v>
      </c>
      <c r="B7" s="280"/>
      <c r="C7" s="270">
        <v>-13.207000000000001</v>
      </c>
      <c r="D7" s="285">
        <v>-13.207000000000001</v>
      </c>
      <c r="E7" s="190">
        <v>-51.81812</v>
      </c>
      <c r="F7" s="190">
        <v>-30.306519999999999</v>
      </c>
      <c r="G7" s="190">
        <v>-19.176749999999998</v>
      </c>
      <c r="H7" s="190">
        <v>-31.532360000000001</v>
      </c>
      <c r="I7" s="190">
        <v>-23.549289999999999</v>
      </c>
      <c r="J7" s="190">
        <v>-4.1466599999999998</v>
      </c>
      <c r="K7" s="190">
        <v>-16.730790000000002</v>
      </c>
      <c r="L7" s="190">
        <v>-20.673770000000001</v>
      </c>
      <c r="M7" s="190">
        <v>-17.359860000000001</v>
      </c>
      <c r="N7" s="190">
        <v>34.052529999999997</v>
      </c>
      <c r="O7" s="190">
        <v>-1.7655699999999999</v>
      </c>
      <c r="P7" s="190">
        <v>-18.956109999999999</v>
      </c>
      <c r="Q7" s="190">
        <v>-19.014720000000001</v>
      </c>
      <c r="R7" s="190">
        <v>-30.134370000000001</v>
      </c>
      <c r="S7" s="190">
        <v>-22.792720000000003</v>
      </c>
      <c r="T7" s="190">
        <v>2.1723600000000003</v>
      </c>
      <c r="U7" s="190">
        <v>-23.229320000000001</v>
      </c>
      <c r="V7" s="190">
        <v>-30.356549999999999</v>
      </c>
      <c r="W7" s="190">
        <v>-13.17548</v>
      </c>
      <c r="X7" s="190">
        <v>-26.73291</v>
      </c>
      <c r="Y7" s="190">
        <v>-17.628589999999999</v>
      </c>
      <c r="Z7" s="190">
        <v>-22.069290000000002</v>
      </c>
      <c r="AA7" s="190">
        <v>-23.365380000000002</v>
      </c>
      <c r="AB7" s="190">
        <v>-25.14387</v>
      </c>
      <c r="AC7" s="190">
        <v>-18.31448</v>
      </c>
      <c r="AD7" s="190">
        <v>-13.93942</v>
      </c>
      <c r="AE7" s="190">
        <v>-20.988264455397299</v>
      </c>
      <c r="AF7" s="190">
        <v>-18.6031865575818</v>
      </c>
      <c r="AG7" s="190">
        <v>-16.873532198681101</v>
      </c>
      <c r="AH7" s="190">
        <v>-10.3614585683532</v>
      </c>
      <c r="AI7" s="203"/>
      <c r="AJ7" s="203"/>
      <c r="AK7" s="203"/>
      <c r="AL7" s="203"/>
      <c r="AM7" s="203"/>
      <c r="AN7" s="167"/>
      <c r="AO7" s="167"/>
      <c r="AP7" s="167"/>
      <c r="AQ7" s="167"/>
      <c r="AR7" s="167"/>
      <c r="AS7" s="167"/>
      <c r="AT7" s="167"/>
      <c r="AU7" s="167"/>
      <c r="AV7" s="167"/>
      <c r="AW7" s="167"/>
      <c r="AX7" s="167"/>
      <c r="AY7" s="167"/>
    </row>
    <row r="8" spans="1:51" ht="15" x14ac:dyDescent="0.25">
      <c r="A8" s="304">
        <f>YampaRiverInflow.TotalOutflow!A8</f>
        <v>45078</v>
      </c>
      <c r="B8" s="280"/>
      <c r="C8" s="270">
        <v>-18.404</v>
      </c>
      <c r="D8" s="285">
        <v>-18.404</v>
      </c>
      <c r="E8" s="190">
        <v>-58.467879999999994</v>
      </c>
      <c r="F8" s="190">
        <v>-30.733509999999999</v>
      </c>
      <c r="G8" s="190">
        <v>-4.3182600000000004</v>
      </c>
      <c r="H8" s="190">
        <v>-21.53116</v>
      </c>
      <c r="I8" s="190">
        <v>-28.16948</v>
      </c>
      <c r="J8" s="190">
        <v>-21.732470000000003</v>
      </c>
      <c r="K8" s="190">
        <v>-7.58514</v>
      </c>
      <c r="L8" s="190">
        <v>-14.68486</v>
      </c>
      <c r="M8" s="190">
        <v>-12.904590000000001</v>
      </c>
      <c r="N8" s="190">
        <v>-17.66553</v>
      </c>
      <c r="O8" s="190">
        <v>-18.500439999999998</v>
      </c>
      <c r="P8" s="190">
        <v>-9.6846800000000002</v>
      </c>
      <c r="Q8" s="190">
        <v>-3.0129200000000003</v>
      </c>
      <c r="R8" s="190">
        <v>-10.71584</v>
      </c>
      <c r="S8" s="190">
        <v>-17.712730000000001</v>
      </c>
      <c r="T8" s="190">
        <v>2.1411799999999999</v>
      </c>
      <c r="U8" s="190">
        <v>-20.19791</v>
      </c>
      <c r="V8" s="190">
        <v>-19.463480000000001</v>
      </c>
      <c r="W8" s="190">
        <v>-14.17783</v>
      </c>
      <c r="X8" s="190">
        <v>-34.892609999999998</v>
      </c>
      <c r="Y8" s="190">
        <v>-20.2377</v>
      </c>
      <c r="Z8" s="190">
        <v>-30.45213</v>
      </c>
      <c r="AA8" s="190">
        <v>-27.64986</v>
      </c>
      <c r="AB8" s="190">
        <v>-30.77158</v>
      </c>
      <c r="AC8" s="190">
        <v>-30.150569999999998</v>
      </c>
      <c r="AD8" s="190">
        <v>-27.212169999999997</v>
      </c>
      <c r="AE8" s="190">
        <v>-17.7194681870902</v>
      </c>
      <c r="AF8" s="190">
        <v>-32.379981516299999</v>
      </c>
      <c r="AG8" s="190">
        <v>-23.798866425075097</v>
      </c>
      <c r="AH8" s="190">
        <v>-21.9297904675709</v>
      </c>
      <c r="AI8" s="203"/>
      <c r="AJ8" s="203"/>
      <c r="AK8" s="203"/>
      <c r="AL8" s="203"/>
      <c r="AM8" s="203"/>
      <c r="AN8" s="167"/>
      <c r="AO8" s="167"/>
      <c r="AP8" s="167"/>
      <c r="AQ8" s="167"/>
      <c r="AR8" s="167"/>
      <c r="AS8" s="167"/>
      <c r="AT8" s="167"/>
      <c r="AU8" s="167"/>
      <c r="AV8" s="167"/>
      <c r="AW8" s="167"/>
      <c r="AX8" s="167"/>
      <c r="AY8" s="167"/>
    </row>
    <row r="9" spans="1:51" ht="15" x14ac:dyDescent="0.25">
      <c r="A9" s="304">
        <f>YampaRiverInflow.TotalOutflow!A9</f>
        <v>45108</v>
      </c>
      <c r="B9" s="280"/>
      <c r="C9" s="270">
        <v>-19.466999999999999</v>
      </c>
      <c r="D9" s="285">
        <v>-19.466999999999999</v>
      </c>
      <c r="E9" s="190">
        <v>-45.527550000000005</v>
      </c>
      <c r="F9" s="190">
        <v>-40.924839999999996</v>
      </c>
      <c r="G9" s="190">
        <v>-26.41535</v>
      </c>
      <c r="H9" s="190">
        <v>-21.142790000000002</v>
      </c>
      <c r="I9" s="190">
        <v>-18.928519999999999</v>
      </c>
      <c r="J9" s="190">
        <v>-9.5471299999999992</v>
      </c>
      <c r="K9" s="190">
        <v>-10.268600000000001</v>
      </c>
      <c r="L9" s="190">
        <v>-18.314310000000003</v>
      </c>
      <c r="M9" s="190">
        <v>-15.866149999999999</v>
      </c>
      <c r="N9" s="190">
        <v>-24.552409999999998</v>
      </c>
      <c r="O9" s="190">
        <v>-25.378720000000001</v>
      </c>
      <c r="P9" s="190">
        <v>-17.78331</v>
      </c>
      <c r="Q9" s="190">
        <v>-18.8934</v>
      </c>
      <c r="R9" s="190">
        <v>-12.013909999999999</v>
      </c>
      <c r="S9" s="190">
        <v>-14.996409999999999</v>
      </c>
      <c r="T9" s="190">
        <v>2.3123400000000003</v>
      </c>
      <c r="U9" s="190">
        <v>-19.286709999999999</v>
      </c>
      <c r="V9" s="190">
        <v>-10.45975</v>
      </c>
      <c r="W9" s="190">
        <v>-7.6106699999999998</v>
      </c>
      <c r="X9" s="190">
        <v>-27.08278</v>
      </c>
      <c r="Y9" s="190">
        <v>-23.468240000000002</v>
      </c>
      <c r="Z9" s="190">
        <v>-21.989319999999999</v>
      </c>
      <c r="AA9" s="190">
        <v>-37.216929999999998</v>
      </c>
      <c r="AB9" s="190">
        <v>-22.890240000000002</v>
      </c>
      <c r="AC9" s="190">
        <v>-26.678540000000002</v>
      </c>
      <c r="AD9" s="190">
        <v>-37.337760000000003</v>
      </c>
      <c r="AE9" s="190">
        <v>-18.2346613577282</v>
      </c>
      <c r="AF9" s="190">
        <v>-18.848620976413699</v>
      </c>
      <c r="AG9" s="190">
        <v>-23.752590631551499</v>
      </c>
      <c r="AH9" s="190">
        <v>-17.2882505662513</v>
      </c>
      <c r="AI9" s="203"/>
      <c r="AJ9" s="203"/>
      <c r="AK9" s="203"/>
      <c r="AL9" s="203"/>
      <c r="AM9" s="203"/>
      <c r="AN9" s="167"/>
      <c r="AO9" s="167"/>
      <c r="AP9" s="167"/>
      <c r="AQ9" s="167"/>
      <c r="AR9" s="167"/>
      <c r="AS9" s="167"/>
      <c r="AT9" s="167"/>
      <c r="AU9" s="167"/>
      <c r="AV9" s="167"/>
      <c r="AW9" s="167"/>
      <c r="AX9" s="167"/>
      <c r="AY9" s="167"/>
    </row>
    <row r="10" spans="1:51" ht="15" x14ac:dyDescent="0.25">
      <c r="A10" s="304">
        <f>YampaRiverInflow.TotalOutflow!A10</f>
        <v>45139</v>
      </c>
      <c r="B10" s="280"/>
      <c r="C10" s="270">
        <v>-17.036000000000001</v>
      </c>
      <c r="D10" s="285">
        <v>-17.036000000000001</v>
      </c>
      <c r="E10" s="190">
        <v>-38.284550000000003</v>
      </c>
      <c r="F10" s="190">
        <v>-44.608199999999997</v>
      </c>
      <c r="G10" s="190">
        <v>-7.3850100000000003</v>
      </c>
      <c r="H10" s="190">
        <v>-28.87069</v>
      </c>
      <c r="I10" s="190">
        <v>-40.249079999999999</v>
      </c>
      <c r="J10" s="190">
        <v>-10.618690000000001</v>
      </c>
      <c r="K10" s="190">
        <v>-1.97844</v>
      </c>
      <c r="L10" s="190">
        <v>-19.845770000000002</v>
      </c>
      <c r="M10" s="190">
        <v>-18.154619999999998</v>
      </c>
      <c r="N10" s="190">
        <v>-19.77272</v>
      </c>
      <c r="O10" s="190">
        <v>-13.17257</v>
      </c>
      <c r="P10" s="190">
        <v>-14.711229999999999</v>
      </c>
      <c r="Q10" s="190">
        <v>-8.0491299999999999</v>
      </c>
      <c r="R10" s="190">
        <v>-10.36894</v>
      </c>
      <c r="S10" s="190">
        <v>-12.309370000000001</v>
      </c>
      <c r="T10" s="190">
        <v>3.9439999999999996E-2</v>
      </c>
      <c r="U10" s="190">
        <v>-13.62011</v>
      </c>
      <c r="V10" s="190">
        <v>-10.787000000000001</v>
      </c>
      <c r="W10" s="190">
        <v>-15.400589999999999</v>
      </c>
      <c r="X10" s="190">
        <v>-19.57723</v>
      </c>
      <c r="Y10" s="190">
        <v>-13.29472</v>
      </c>
      <c r="Z10" s="190">
        <v>-18.03979</v>
      </c>
      <c r="AA10" s="190">
        <v>-23.891169999999999</v>
      </c>
      <c r="AB10" s="190">
        <v>-13.515309999999999</v>
      </c>
      <c r="AC10" s="190">
        <v>-23.837299999999999</v>
      </c>
      <c r="AD10" s="190">
        <v>-19.137979999999999</v>
      </c>
      <c r="AE10" s="190">
        <v>-15.5850350841859</v>
      </c>
      <c r="AF10" s="190">
        <v>-20.413870945690398</v>
      </c>
      <c r="AG10" s="190">
        <v>-17.994277469173699</v>
      </c>
      <c r="AH10" s="190">
        <v>-17.687800046524</v>
      </c>
      <c r="AI10" s="203"/>
      <c r="AJ10" s="203"/>
      <c r="AK10" s="203"/>
      <c r="AL10" s="203"/>
      <c r="AM10" s="203"/>
      <c r="AN10" s="167"/>
      <c r="AO10" s="167"/>
      <c r="AP10" s="167"/>
      <c r="AQ10" s="167"/>
      <c r="AR10" s="167"/>
      <c r="AS10" s="167"/>
      <c r="AT10" s="167"/>
      <c r="AU10" s="167"/>
      <c r="AV10" s="167"/>
      <c r="AW10" s="167"/>
      <c r="AX10" s="167"/>
      <c r="AY10" s="167"/>
    </row>
    <row r="11" spans="1:51" ht="15" x14ac:dyDescent="0.25">
      <c r="A11" s="304">
        <f>YampaRiverInflow.TotalOutflow!A11</f>
        <v>45170</v>
      </c>
      <c r="B11" s="280"/>
      <c r="C11" s="270">
        <v>-7.5359999999999996</v>
      </c>
      <c r="D11" s="285">
        <v>-7.5359999999999996</v>
      </c>
      <c r="E11" s="190">
        <v>-33.809580000000004</v>
      </c>
      <c r="F11" s="190">
        <v>-16.622160000000001</v>
      </c>
      <c r="G11" s="190">
        <v>3.9455100000000001</v>
      </c>
      <c r="H11" s="190">
        <v>0.30087999999999998</v>
      </c>
      <c r="I11" s="190">
        <v>1.5638399999999999</v>
      </c>
      <c r="J11" s="190">
        <v>-5.3830900000000002</v>
      </c>
      <c r="K11" s="190">
        <v>0.50452999999999992</v>
      </c>
      <c r="L11" s="190">
        <v>-16.785490000000003</v>
      </c>
      <c r="M11" s="190">
        <v>8.7774400000000004</v>
      </c>
      <c r="N11" s="190">
        <v>-0.65700999999999998</v>
      </c>
      <c r="O11" s="190">
        <v>-5.1176300000000001</v>
      </c>
      <c r="P11" s="190">
        <v>1.31694</v>
      </c>
      <c r="Q11" s="190">
        <v>-3.9454199999999999</v>
      </c>
      <c r="R11" s="190">
        <v>2.79942</v>
      </c>
      <c r="S11" s="190">
        <v>-4.3560499999999998</v>
      </c>
      <c r="T11" s="190">
        <v>0.24765999999999999</v>
      </c>
      <c r="U11" s="190">
        <v>-1.9077999999999999</v>
      </c>
      <c r="V11" s="190">
        <v>1.6536999999999999</v>
      </c>
      <c r="W11" s="190">
        <v>0.45062999999999998</v>
      </c>
      <c r="X11" s="190">
        <v>-4.00359</v>
      </c>
      <c r="Y11" s="190">
        <v>-7.8580299999999994</v>
      </c>
      <c r="Z11" s="190">
        <v>-6.6565699999999994</v>
      </c>
      <c r="AA11" s="190">
        <v>-13.139520000000001</v>
      </c>
      <c r="AB11" s="190">
        <v>-7.8235400000000004</v>
      </c>
      <c r="AC11" s="190">
        <v>-17.94941</v>
      </c>
      <c r="AD11" s="190">
        <v>-20.019500000000001</v>
      </c>
      <c r="AE11" s="190">
        <v>-12.5769963398445</v>
      </c>
      <c r="AF11" s="190">
        <v>-12.664930500352801</v>
      </c>
      <c r="AG11" s="190">
        <v>-18.758475648761799</v>
      </c>
      <c r="AH11" s="190">
        <v>-1.27110780709264</v>
      </c>
      <c r="AI11" s="203"/>
      <c r="AJ11" s="203"/>
      <c r="AK11" s="203"/>
      <c r="AL11" s="203"/>
      <c r="AM11" s="203"/>
      <c r="AN11" s="167"/>
      <c r="AO11" s="167"/>
      <c r="AP11" s="167"/>
      <c r="AQ11" s="167"/>
      <c r="AR11" s="167"/>
      <c r="AS11" s="167"/>
      <c r="AT11" s="167"/>
      <c r="AU11" s="167"/>
      <c r="AV11" s="167"/>
      <c r="AW11" s="167"/>
      <c r="AX11" s="167"/>
      <c r="AY11" s="167"/>
    </row>
    <row r="12" spans="1:51" ht="15" x14ac:dyDescent="0.25">
      <c r="A12" s="304">
        <f>YampaRiverInflow.TotalOutflow!A12</f>
        <v>45200</v>
      </c>
      <c r="B12" s="280"/>
      <c r="C12" s="270">
        <v>-10.734</v>
      </c>
      <c r="D12" s="285">
        <v>-10.734</v>
      </c>
      <c r="E12" s="190">
        <v>-32.33361</v>
      </c>
      <c r="F12" s="190">
        <v>-9.0098299999999991</v>
      </c>
      <c r="G12" s="190">
        <v>-12.62735</v>
      </c>
      <c r="H12" s="190">
        <v>-6.6903999999999995</v>
      </c>
      <c r="I12" s="190">
        <v>-9.5990099999999998</v>
      </c>
      <c r="J12" s="190">
        <v>8.4510100000000001</v>
      </c>
      <c r="K12" s="190">
        <v>5.7720799999999999</v>
      </c>
      <c r="L12" s="190">
        <v>-14.64955</v>
      </c>
      <c r="M12" s="190">
        <v>11.184040000000001</v>
      </c>
      <c r="N12" s="190">
        <v>-2.5218699999999998</v>
      </c>
      <c r="O12" s="190">
        <v>12.298719999999999</v>
      </c>
      <c r="P12" s="190">
        <v>9.1142000000000003</v>
      </c>
      <c r="Q12" s="190">
        <v>6.9690500000000002</v>
      </c>
      <c r="R12" s="190">
        <v>17.399669999999997</v>
      </c>
      <c r="S12" s="190">
        <v>17.673249999999999</v>
      </c>
      <c r="T12" s="190">
        <v>19.239099999999997</v>
      </c>
      <c r="U12" s="190">
        <v>0.14559</v>
      </c>
      <c r="V12" s="190">
        <v>-3.8384399999999999</v>
      </c>
      <c r="W12" s="190">
        <v>-8.0890900000000006</v>
      </c>
      <c r="X12" s="190">
        <v>5.3184499999999995</v>
      </c>
      <c r="Y12" s="190">
        <v>6.8723199999999993</v>
      </c>
      <c r="Z12" s="190">
        <v>-3.3345599999999997</v>
      </c>
      <c r="AA12" s="190">
        <v>-12.937790000000001</v>
      </c>
      <c r="AB12" s="190">
        <v>9.3299699999999994</v>
      </c>
      <c r="AC12" s="190">
        <v>-7.6352000000000002</v>
      </c>
      <c r="AD12" s="190">
        <v>-6.9373300000000002</v>
      </c>
      <c r="AE12" s="190">
        <v>-2.2106542585727502</v>
      </c>
      <c r="AF12" s="190">
        <v>-11.5548092057765</v>
      </c>
      <c r="AG12" s="190">
        <v>-24.732557731564899</v>
      </c>
      <c r="AH12" s="190">
        <v>-12.168433580297501</v>
      </c>
      <c r="AI12" s="203"/>
      <c r="AJ12" s="203"/>
      <c r="AK12" s="203"/>
      <c r="AL12" s="203"/>
      <c r="AM12" s="203"/>
      <c r="AN12" s="167"/>
      <c r="AO12" s="167"/>
      <c r="AP12" s="167"/>
      <c r="AQ12" s="167"/>
      <c r="AR12" s="167"/>
      <c r="AS12" s="167"/>
      <c r="AT12" s="167"/>
      <c r="AU12" s="167"/>
      <c r="AV12" s="167"/>
      <c r="AW12" s="167"/>
      <c r="AX12" s="167"/>
      <c r="AY12" s="167"/>
    </row>
    <row r="13" spans="1:51" ht="15" x14ac:dyDescent="0.25">
      <c r="A13" s="304">
        <f>YampaRiverInflow.TotalOutflow!A13</f>
        <v>45231</v>
      </c>
      <c r="B13" s="280"/>
      <c r="C13" s="270">
        <v>-16.158000000000001</v>
      </c>
      <c r="D13" s="285">
        <v>-16.158000000000001</v>
      </c>
      <c r="E13" s="190">
        <v>-20.906669999999998</v>
      </c>
      <c r="F13" s="190">
        <v>-14.470420000000001</v>
      </c>
      <c r="G13" s="190">
        <v>-7.3315400000000004</v>
      </c>
      <c r="H13" s="190">
        <v>-38.727230000000006</v>
      </c>
      <c r="I13" s="190">
        <v>11.18458</v>
      </c>
      <c r="J13" s="190">
        <v>10.958489999999999</v>
      </c>
      <c r="K13" s="190">
        <v>-3.7692800000000002</v>
      </c>
      <c r="L13" s="190">
        <v>-15.648209999999999</v>
      </c>
      <c r="M13" s="190">
        <v>-0.50287000000000004</v>
      </c>
      <c r="N13" s="190">
        <v>16.895820000000001</v>
      </c>
      <c r="O13" s="190">
        <v>3.5182899999999999</v>
      </c>
      <c r="P13" s="190">
        <v>1.0546900000000001</v>
      </c>
      <c r="Q13" s="190">
        <v>1.48285</v>
      </c>
      <c r="R13" s="190">
        <v>-5.3529099999999996</v>
      </c>
      <c r="S13" s="190">
        <v>-22.937849999999997</v>
      </c>
      <c r="T13" s="190">
        <v>17.25741</v>
      </c>
      <c r="U13" s="190">
        <v>-4.2314999999999996</v>
      </c>
      <c r="V13" s="190">
        <v>-10.30818</v>
      </c>
      <c r="W13" s="190">
        <v>-12.985040000000001</v>
      </c>
      <c r="X13" s="190">
        <v>-26.999580000000002</v>
      </c>
      <c r="Y13" s="190">
        <v>-8.9412700000000012</v>
      </c>
      <c r="Z13" s="190">
        <v>-9.1097400000000004</v>
      </c>
      <c r="AA13" s="190">
        <v>6.4318400000000002</v>
      </c>
      <c r="AB13" s="190">
        <v>-3.3335500000000002</v>
      </c>
      <c r="AC13" s="190">
        <v>-11.237219999999999</v>
      </c>
      <c r="AD13" s="190">
        <v>-26.772839999999999</v>
      </c>
      <c r="AE13" s="190">
        <v>-15.73670513499</v>
      </c>
      <c r="AF13" s="190">
        <v>-25.995712616168699</v>
      </c>
      <c r="AG13" s="190">
        <v>-1.0377086195756302</v>
      </c>
      <c r="AH13" s="190">
        <v>-31.726571329096</v>
      </c>
      <c r="AI13" s="203"/>
      <c r="AJ13" s="203"/>
      <c r="AK13" s="203"/>
      <c r="AL13" s="203"/>
      <c r="AM13" s="203"/>
      <c r="AN13" s="167"/>
      <c r="AO13" s="167"/>
      <c r="AP13" s="167"/>
      <c r="AQ13" s="167"/>
      <c r="AR13" s="167"/>
      <c r="AS13" s="167"/>
      <c r="AT13" s="167"/>
      <c r="AU13" s="167"/>
      <c r="AV13" s="167"/>
      <c r="AW13" s="167"/>
      <c r="AX13" s="167"/>
      <c r="AY13" s="167"/>
    </row>
    <row r="14" spans="1:51" ht="15" x14ac:dyDescent="0.25">
      <c r="A14" s="304">
        <f>YampaRiverInflow.TotalOutflow!A14</f>
        <v>45261</v>
      </c>
      <c r="B14" s="280"/>
      <c r="C14" s="270">
        <v>-4.8609999999999998</v>
      </c>
      <c r="D14" s="285">
        <v>-4.8609999999999998</v>
      </c>
      <c r="E14" s="190">
        <v>-13.992139999999999</v>
      </c>
      <c r="F14" s="190">
        <v>-20.105689999999999</v>
      </c>
      <c r="G14" s="190">
        <v>-14.927940000000001</v>
      </c>
      <c r="H14" s="190">
        <v>-22.49784</v>
      </c>
      <c r="I14" s="190">
        <v>-4.7581699999999998</v>
      </c>
      <c r="J14" s="190">
        <v>-4.2268999999999997</v>
      </c>
      <c r="K14" s="190">
        <v>-38.098730000000003</v>
      </c>
      <c r="L14" s="190">
        <v>-16.883659999999999</v>
      </c>
      <c r="M14" s="190">
        <v>-19.378550000000001</v>
      </c>
      <c r="N14" s="190">
        <v>-16.600650000000002</v>
      </c>
      <c r="O14" s="190">
        <v>-12.671760000000001</v>
      </c>
      <c r="P14" s="190">
        <v>-11.092700000000001</v>
      </c>
      <c r="Q14" s="190">
        <v>-5.9065600000000007</v>
      </c>
      <c r="R14" s="190">
        <v>-11.998950000000001</v>
      </c>
      <c r="S14" s="190">
        <v>-6.2203800000000005</v>
      </c>
      <c r="T14" s="190">
        <v>5.5469099999999996</v>
      </c>
      <c r="U14" s="190">
        <v>-11.664959999999999</v>
      </c>
      <c r="V14" s="190">
        <v>-10.748290000000001</v>
      </c>
      <c r="W14" s="190">
        <v>-20.60698</v>
      </c>
      <c r="X14" s="190">
        <v>-11.0654</v>
      </c>
      <c r="Y14" s="190">
        <v>-24.62893</v>
      </c>
      <c r="Z14" s="190">
        <v>-2.98122</v>
      </c>
      <c r="AA14" s="190">
        <v>-6.6501599999999996</v>
      </c>
      <c r="AB14" s="190">
        <v>1.63134</v>
      </c>
      <c r="AC14" s="190">
        <v>-9.3967500000000008</v>
      </c>
      <c r="AD14" s="190">
        <v>-13.98915</v>
      </c>
      <c r="AE14" s="190">
        <v>-12.4542512261587</v>
      </c>
      <c r="AF14" s="190">
        <v>-10.8324401513397</v>
      </c>
      <c r="AG14" s="190">
        <v>3.9299975641787799</v>
      </c>
      <c r="AH14" s="190">
        <v>-2.4028572739817102</v>
      </c>
      <c r="AI14" s="203"/>
      <c r="AJ14" s="203"/>
      <c r="AK14" s="203"/>
      <c r="AL14" s="203"/>
      <c r="AM14" s="203"/>
      <c r="AN14" s="167"/>
      <c r="AO14" s="167"/>
      <c r="AP14" s="167"/>
      <c r="AQ14" s="167"/>
      <c r="AR14" s="167"/>
      <c r="AS14" s="167"/>
      <c r="AT14" s="167"/>
      <c r="AU14" s="167"/>
      <c r="AV14" s="167"/>
      <c r="AW14" s="167"/>
      <c r="AX14" s="167"/>
      <c r="AY14" s="167"/>
    </row>
    <row r="15" spans="1:51" ht="15" x14ac:dyDescent="0.25">
      <c r="A15" s="304">
        <f>YampaRiverInflow.TotalOutflow!A15</f>
        <v>45292</v>
      </c>
      <c r="B15" s="280"/>
      <c r="C15" s="270">
        <v>-11.709</v>
      </c>
      <c r="D15" s="285">
        <v>-11.709</v>
      </c>
      <c r="E15" s="190">
        <v>-6.4816099999999999</v>
      </c>
      <c r="F15" s="190">
        <v>-11.87968</v>
      </c>
      <c r="G15" s="190">
        <v>-1.1552500000000001</v>
      </c>
      <c r="H15" s="190">
        <v>-9.5505300000000002</v>
      </c>
      <c r="I15" s="190">
        <v>-3.0365300000000004</v>
      </c>
      <c r="J15" s="190">
        <v>-13.873520000000001</v>
      </c>
      <c r="K15" s="190">
        <v>-24.659839999999999</v>
      </c>
      <c r="L15" s="190">
        <v>-23.680730000000001</v>
      </c>
      <c r="M15" s="190">
        <v>-10.09286</v>
      </c>
      <c r="N15" s="190">
        <v>1.2478399999999998</v>
      </c>
      <c r="O15" s="190">
        <v>-9.182129999999999</v>
      </c>
      <c r="P15" s="190">
        <v>-8.1827199999999998</v>
      </c>
      <c r="Q15" s="190">
        <v>-11.68539</v>
      </c>
      <c r="R15" s="190">
        <v>-0.62502000000000002</v>
      </c>
      <c r="S15" s="190">
        <v>-24.903770000000002</v>
      </c>
      <c r="T15" s="190">
        <v>-11.795629999999999</v>
      </c>
      <c r="U15" s="190">
        <v>-18.15316</v>
      </c>
      <c r="V15" s="190">
        <v>-15.922499999999999</v>
      </c>
      <c r="W15" s="190">
        <v>-16.109290000000001</v>
      </c>
      <c r="X15" s="190">
        <v>-8.2410300000000003</v>
      </c>
      <c r="Y15" s="190">
        <v>-24.003340000000001</v>
      </c>
      <c r="Z15" s="190">
        <v>-12.045209999999999</v>
      </c>
      <c r="AA15" s="190">
        <v>-7.8899799999999995</v>
      </c>
      <c r="AB15" s="190">
        <v>-22.646060000000002</v>
      </c>
      <c r="AC15" s="190">
        <v>-32.673250000000003</v>
      </c>
      <c r="AD15" s="190">
        <v>-24.1571297449231</v>
      </c>
      <c r="AE15" s="190">
        <v>0.98637802205530201</v>
      </c>
      <c r="AF15" s="190">
        <v>-30.2013865144412</v>
      </c>
      <c r="AG15" s="190">
        <v>-0.95083847050134207</v>
      </c>
      <c r="AH15" s="190">
        <v>-12.716791635963881</v>
      </c>
      <c r="AI15" s="203"/>
      <c r="AJ15" s="203"/>
      <c r="AK15" s="203"/>
      <c r="AL15" s="203"/>
      <c r="AM15" s="203"/>
      <c r="AN15" s="167"/>
      <c r="AO15" s="167"/>
      <c r="AP15" s="167"/>
      <c r="AQ15" s="167"/>
      <c r="AR15" s="167"/>
      <c r="AS15" s="167"/>
      <c r="AT15" s="167"/>
      <c r="AU15" s="167"/>
      <c r="AV15" s="167"/>
      <c r="AW15" s="167"/>
      <c r="AX15" s="167"/>
      <c r="AY15" s="167"/>
    </row>
    <row r="16" spans="1:51" ht="15" x14ac:dyDescent="0.25">
      <c r="A16" s="304">
        <f>YampaRiverInflow.TotalOutflow!A16</f>
        <v>45323</v>
      </c>
      <c r="B16" s="280"/>
      <c r="C16" s="270">
        <v>-10.657</v>
      </c>
      <c r="D16" s="285">
        <v>-10.657</v>
      </c>
      <c r="E16" s="190">
        <v>-5.73569</v>
      </c>
      <c r="F16" s="190">
        <v>9.4865300000000001</v>
      </c>
      <c r="G16" s="190">
        <v>-8.6256699999999995</v>
      </c>
      <c r="H16" s="190">
        <v>-4.7783299999999995</v>
      </c>
      <c r="I16" s="190">
        <v>-20.94144</v>
      </c>
      <c r="J16" s="190">
        <v>-17.372900000000001</v>
      </c>
      <c r="K16" s="190">
        <v>14.6288</v>
      </c>
      <c r="L16" s="190">
        <v>-16.739249999999998</v>
      </c>
      <c r="M16" s="190">
        <v>-12.46504</v>
      </c>
      <c r="N16" s="190">
        <v>-9.1210300000000011</v>
      </c>
      <c r="O16" s="190">
        <v>-7.8426999999999998</v>
      </c>
      <c r="P16" s="190">
        <v>-5.5530600000000003</v>
      </c>
      <c r="Q16" s="190">
        <v>-10.331049999999999</v>
      </c>
      <c r="R16" s="190">
        <v>-2.1568899999999998</v>
      </c>
      <c r="S16" s="190">
        <v>-9.2535300000000014</v>
      </c>
      <c r="T16" s="190">
        <v>-8.9076200000000014</v>
      </c>
      <c r="U16" s="190">
        <v>-4.1460799999999995</v>
      </c>
      <c r="V16" s="190">
        <v>-10.053940000000001</v>
      </c>
      <c r="W16" s="190">
        <v>-6.1692600000000004</v>
      </c>
      <c r="X16" s="190">
        <v>-12.2621</v>
      </c>
      <c r="Y16" s="190">
        <v>-20.240539999999999</v>
      </c>
      <c r="Z16" s="190">
        <v>-13.770149999999999</v>
      </c>
      <c r="AA16" s="190">
        <v>-23.709220000000002</v>
      </c>
      <c r="AB16" s="190">
        <v>-9.7715200000000006</v>
      </c>
      <c r="AC16" s="190">
        <v>-22.627830000000003</v>
      </c>
      <c r="AD16" s="190">
        <v>-15.455982647396</v>
      </c>
      <c r="AE16" s="190">
        <v>-5.8749314387434293</v>
      </c>
      <c r="AF16" s="190">
        <v>-8.4656240510355207</v>
      </c>
      <c r="AG16" s="190">
        <v>-4.6766209284448594</v>
      </c>
      <c r="AH16" s="190">
        <v>-22.525036091181075</v>
      </c>
      <c r="AI16" s="203"/>
      <c r="AJ16" s="203"/>
      <c r="AK16" s="203"/>
      <c r="AL16" s="203"/>
      <c r="AM16" s="203"/>
      <c r="AN16" s="167"/>
      <c r="AO16" s="167"/>
      <c r="AP16" s="167"/>
      <c r="AQ16" s="167"/>
      <c r="AR16" s="167"/>
      <c r="AS16" s="167"/>
      <c r="AT16" s="167"/>
      <c r="AU16" s="167"/>
      <c r="AV16" s="167"/>
      <c r="AW16" s="167"/>
      <c r="AX16" s="167"/>
      <c r="AY16" s="167"/>
    </row>
    <row r="17" spans="1:51" ht="15" x14ac:dyDescent="0.25">
      <c r="A17" s="304">
        <f>YampaRiverInflow.TotalOutflow!A17</f>
        <v>45352</v>
      </c>
      <c r="B17" s="280"/>
      <c r="C17" s="270">
        <v>-8.7449999999999992</v>
      </c>
      <c r="D17" s="285">
        <v>-8.7449999999999992</v>
      </c>
      <c r="E17" s="190">
        <v>-3.0471399999999997</v>
      </c>
      <c r="F17" s="190">
        <v>-5.5422600000000006</v>
      </c>
      <c r="G17" s="190">
        <v>-26.61149</v>
      </c>
      <c r="H17" s="190">
        <v>-24.585830000000001</v>
      </c>
      <c r="I17" s="190">
        <v>-10.1469</v>
      </c>
      <c r="J17" s="190">
        <v>-24.405729999999998</v>
      </c>
      <c r="K17" s="190">
        <v>-41.61844</v>
      </c>
      <c r="L17" s="190">
        <v>-20.912990000000001</v>
      </c>
      <c r="M17" s="190">
        <v>-15.42376</v>
      </c>
      <c r="N17" s="190">
        <v>-46.979050000000001</v>
      </c>
      <c r="O17" s="190">
        <v>-13.50891</v>
      </c>
      <c r="P17" s="190">
        <v>-9.4484200000000005</v>
      </c>
      <c r="Q17" s="190">
        <v>-15.45289</v>
      </c>
      <c r="R17" s="190">
        <v>-14.12349</v>
      </c>
      <c r="S17" s="190">
        <v>-17.224810000000002</v>
      </c>
      <c r="T17" s="190">
        <v>-18.18402</v>
      </c>
      <c r="U17" s="190">
        <v>-16.42624</v>
      </c>
      <c r="V17" s="190">
        <v>-16.519099999999998</v>
      </c>
      <c r="W17" s="190">
        <v>-21.362770000000001</v>
      </c>
      <c r="X17" s="190">
        <v>-13.940290000000001</v>
      </c>
      <c r="Y17" s="190">
        <v>-25.785889999999998</v>
      </c>
      <c r="Z17" s="190">
        <v>-13.57385</v>
      </c>
      <c r="AA17" s="190">
        <v>-14.951780000000001</v>
      </c>
      <c r="AB17" s="190">
        <v>-24.381869999999999</v>
      </c>
      <c r="AC17" s="190">
        <v>-18.517049999999998</v>
      </c>
      <c r="AD17" s="190">
        <v>-29.967980399044698</v>
      </c>
      <c r="AE17" s="190">
        <v>-3.9186748927238999</v>
      </c>
      <c r="AF17" s="190">
        <v>3.78158654325282</v>
      </c>
      <c r="AG17" s="190">
        <v>-0.165478108417315</v>
      </c>
      <c r="AH17" s="190">
        <v>-33.272751616104074</v>
      </c>
      <c r="AI17" s="203"/>
      <c r="AJ17" s="203"/>
      <c r="AK17" s="203"/>
      <c r="AL17" s="203"/>
      <c r="AM17" s="203"/>
      <c r="AN17" s="167"/>
      <c r="AO17" s="167"/>
      <c r="AP17" s="167"/>
      <c r="AQ17" s="167"/>
      <c r="AR17" s="167"/>
      <c r="AS17" s="167"/>
      <c r="AT17" s="167"/>
      <c r="AU17" s="167"/>
      <c r="AV17" s="167"/>
      <c r="AW17" s="167"/>
      <c r="AX17" s="167"/>
      <c r="AY17" s="167"/>
    </row>
    <row r="18" spans="1:51" ht="15" x14ac:dyDescent="0.25">
      <c r="A18" s="304">
        <f>YampaRiverInflow.TotalOutflow!A18</f>
        <v>45383</v>
      </c>
      <c r="B18" s="280"/>
      <c r="C18" s="270">
        <v>-12.693</v>
      </c>
      <c r="D18" s="285">
        <v>-12.693</v>
      </c>
      <c r="E18" s="190">
        <v>-21.031759999999998</v>
      </c>
      <c r="F18" s="190">
        <v>-16.615569999999998</v>
      </c>
      <c r="G18" s="190">
        <v>-28.879900000000003</v>
      </c>
      <c r="H18" s="190">
        <v>-19.677019999999999</v>
      </c>
      <c r="I18" s="190">
        <v>-31.681180000000001</v>
      </c>
      <c r="J18" s="190">
        <v>-14.10609</v>
      </c>
      <c r="K18" s="190">
        <v>-11.98128</v>
      </c>
      <c r="L18" s="190">
        <v>-22.55518</v>
      </c>
      <c r="M18" s="190">
        <v>58.147940000000006</v>
      </c>
      <c r="N18" s="190">
        <v>-64.754249999999999</v>
      </c>
      <c r="O18" s="190">
        <v>-13.812430000000001</v>
      </c>
      <c r="P18" s="190">
        <v>-19.395679999999999</v>
      </c>
      <c r="Q18" s="190">
        <v>-0.58677000000000001</v>
      </c>
      <c r="R18" s="190">
        <v>-20.977029999999999</v>
      </c>
      <c r="S18" s="190">
        <v>-23.67004</v>
      </c>
      <c r="T18" s="190">
        <v>-22.150279999999999</v>
      </c>
      <c r="U18" s="190">
        <v>-10.326360000000001</v>
      </c>
      <c r="V18" s="190">
        <v>-17.860139999999998</v>
      </c>
      <c r="W18" s="190">
        <v>-21.034770000000002</v>
      </c>
      <c r="X18" s="190">
        <v>-16.89048</v>
      </c>
      <c r="Y18" s="190">
        <v>-27.78388</v>
      </c>
      <c r="Z18" s="190">
        <v>-24.14518</v>
      </c>
      <c r="AA18" s="190">
        <v>-25.381180000000001</v>
      </c>
      <c r="AB18" s="190">
        <v>-22.591699999999999</v>
      </c>
      <c r="AC18" s="190">
        <v>-21.645820000000001</v>
      </c>
      <c r="AD18" s="190">
        <v>-27.296583863680898</v>
      </c>
      <c r="AE18" s="190">
        <v>-6.8666990838692197</v>
      </c>
      <c r="AF18" s="190">
        <v>-4.4101040311918496</v>
      </c>
      <c r="AG18" s="190">
        <v>0.32782876848779102</v>
      </c>
      <c r="AH18" s="190">
        <v>-38.38269309226537</v>
      </c>
      <c r="AI18" s="203"/>
      <c r="AJ18" s="203"/>
      <c r="AK18" s="203"/>
      <c r="AL18" s="203"/>
      <c r="AM18" s="203"/>
      <c r="AN18" s="167"/>
      <c r="AO18" s="167"/>
      <c r="AP18" s="167"/>
      <c r="AQ18" s="167"/>
      <c r="AR18" s="167"/>
      <c r="AS18" s="167"/>
      <c r="AT18" s="167"/>
      <c r="AU18" s="167"/>
      <c r="AV18" s="167"/>
      <c r="AW18" s="167"/>
      <c r="AX18" s="167"/>
      <c r="AY18" s="167"/>
    </row>
    <row r="19" spans="1:51" ht="15" x14ac:dyDescent="0.25">
      <c r="A19" s="304">
        <f>YampaRiverInflow.TotalOutflow!A19</f>
        <v>45413</v>
      </c>
      <c r="B19" s="280"/>
      <c r="C19" s="270">
        <v>-13.207000000000001</v>
      </c>
      <c r="D19" s="285">
        <v>-13.207000000000001</v>
      </c>
      <c r="E19" s="190">
        <v>-30.306519999999999</v>
      </c>
      <c r="F19" s="190">
        <v>-19.176749999999998</v>
      </c>
      <c r="G19" s="190">
        <v>-31.532360000000001</v>
      </c>
      <c r="H19" s="190">
        <v>-23.549289999999999</v>
      </c>
      <c r="I19" s="190">
        <v>-4.1466599999999998</v>
      </c>
      <c r="J19" s="190">
        <v>-16.730790000000002</v>
      </c>
      <c r="K19" s="190">
        <v>-20.673770000000001</v>
      </c>
      <c r="L19" s="190">
        <v>-17.359860000000001</v>
      </c>
      <c r="M19" s="190">
        <v>34.052529999999997</v>
      </c>
      <c r="N19" s="190">
        <v>-1.7655699999999999</v>
      </c>
      <c r="O19" s="190">
        <v>-18.956109999999999</v>
      </c>
      <c r="P19" s="190">
        <v>-19.014720000000001</v>
      </c>
      <c r="Q19" s="190">
        <v>-30.134370000000001</v>
      </c>
      <c r="R19" s="190">
        <v>-22.792720000000003</v>
      </c>
      <c r="S19" s="190">
        <v>2.1723600000000003</v>
      </c>
      <c r="T19" s="190">
        <v>-23.229320000000001</v>
      </c>
      <c r="U19" s="190">
        <v>-30.356549999999999</v>
      </c>
      <c r="V19" s="190">
        <v>-13.17548</v>
      </c>
      <c r="W19" s="190">
        <v>-26.73291</v>
      </c>
      <c r="X19" s="190">
        <v>-17.628589999999999</v>
      </c>
      <c r="Y19" s="190">
        <v>-22.069290000000002</v>
      </c>
      <c r="Z19" s="190">
        <v>-23.365380000000002</v>
      </c>
      <c r="AA19" s="190">
        <v>-25.14387</v>
      </c>
      <c r="AB19" s="190">
        <v>-18.31448</v>
      </c>
      <c r="AC19" s="190">
        <v>-13.93942</v>
      </c>
      <c r="AD19" s="190">
        <v>-20.988264455397299</v>
      </c>
      <c r="AE19" s="190">
        <v>-18.6031865575818</v>
      </c>
      <c r="AF19" s="190">
        <v>-16.873532198681101</v>
      </c>
      <c r="AG19" s="190">
        <v>-10.3614585683532</v>
      </c>
      <c r="AH19" s="190">
        <v>-50.887631320712337</v>
      </c>
      <c r="AI19" s="203"/>
      <c r="AJ19" s="203"/>
      <c r="AK19" s="203"/>
      <c r="AL19" s="203"/>
      <c r="AM19" s="203"/>
      <c r="AN19" s="167"/>
      <c r="AO19" s="167"/>
      <c r="AP19" s="167"/>
      <c r="AQ19" s="167"/>
      <c r="AR19" s="167"/>
      <c r="AS19" s="167"/>
      <c r="AT19" s="167"/>
      <c r="AU19" s="167"/>
      <c r="AV19" s="167"/>
      <c r="AW19" s="167"/>
      <c r="AX19" s="167"/>
      <c r="AY19" s="167"/>
    </row>
    <row r="20" spans="1:51" ht="15" x14ac:dyDescent="0.25">
      <c r="A20" s="304">
        <f>YampaRiverInflow.TotalOutflow!A20</f>
        <v>45444</v>
      </c>
      <c r="B20" s="280"/>
      <c r="C20" s="270">
        <v>-18.404</v>
      </c>
      <c r="D20" s="285">
        <v>-18.404</v>
      </c>
      <c r="E20" s="190">
        <v>-30.733509999999999</v>
      </c>
      <c r="F20" s="190">
        <v>-4.3182600000000004</v>
      </c>
      <c r="G20" s="190">
        <v>-21.53116</v>
      </c>
      <c r="H20" s="190">
        <v>-28.16948</v>
      </c>
      <c r="I20" s="190">
        <v>-21.732470000000003</v>
      </c>
      <c r="J20" s="190">
        <v>-7.58514</v>
      </c>
      <c r="K20" s="190">
        <v>-14.68486</v>
      </c>
      <c r="L20" s="190">
        <v>-12.904590000000001</v>
      </c>
      <c r="M20" s="190">
        <v>-17.66553</v>
      </c>
      <c r="N20" s="190">
        <v>-18.500439999999998</v>
      </c>
      <c r="O20" s="190">
        <v>-9.6846800000000002</v>
      </c>
      <c r="P20" s="190">
        <v>-3.0129200000000003</v>
      </c>
      <c r="Q20" s="190">
        <v>-10.71584</v>
      </c>
      <c r="R20" s="190">
        <v>-17.712730000000001</v>
      </c>
      <c r="S20" s="190">
        <v>2.1411799999999999</v>
      </c>
      <c r="T20" s="190">
        <v>-20.19791</v>
      </c>
      <c r="U20" s="190">
        <v>-19.463480000000001</v>
      </c>
      <c r="V20" s="190">
        <v>-14.17783</v>
      </c>
      <c r="W20" s="190">
        <v>-34.892609999999998</v>
      </c>
      <c r="X20" s="190">
        <v>-20.2377</v>
      </c>
      <c r="Y20" s="190">
        <v>-30.45213</v>
      </c>
      <c r="Z20" s="190">
        <v>-27.64986</v>
      </c>
      <c r="AA20" s="190">
        <v>-30.77158</v>
      </c>
      <c r="AB20" s="190">
        <v>-30.150569999999998</v>
      </c>
      <c r="AC20" s="190">
        <v>-27.212169999999997</v>
      </c>
      <c r="AD20" s="190">
        <v>-17.7194681870902</v>
      </c>
      <c r="AE20" s="190">
        <v>-32.379981516299999</v>
      </c>
      <c r="AF20" s="190">
        <v>-23.798866425075097</v>
      </c>
      <c r="AG20" s="190">
        <v>-21.9297904675709</v>
      </c>
      <c r="AH20" s="190">
        <v>-57.58882165966952</v>
      </c>
      <c r="AI20" s="203"/>
      <c r="AJ20" s="203"/>
      <c r="AK20" s="203"/>
      <c r="AL20" s="203"/>
      <c r="AM20" s="203"/>
      <c r="AN20" s="167"/>
      <c r="AO20" s="167"/>
      <c r="AP20" s="167"/>
      <c r="AQ20" s="167"/>
      <c r="AR20" s="167"/>
      <c r="AS20" s="167"/>
      <c r="AT20" s="167"/>
      <c r="AU20" s="167"/>
      <c r="AV20" s="167"/>
      <c r="AW20" s="167"/>
      <c r="AX20" s="167"/>
      <c r="AY20" s="167"/>
    </row>
    <row r="21" spans="1:51" ht="15" x14ac:dyDescent="0.25">
      <c r="A21" s="304">
        <f>YampaRiverInflow.TotalOutflow!A21</f>
        <v>45474</v>
      </c>
      <c r="B21" s="280"/>
      <c r="C21" s="270">
        <v>-19.466999999999999</v>
      </c>
      <c r="D21" s="285">
        <v>-19.466999999999999</v>
      </c>
      <c r="E21" s="190">
        <v>-40.924839999999996</v>
      </c>
      <c r="F21" s="190">
        <v>-26.41535</v>
      </c>
      <c r="G21" s="190">
        <v>-21.142790000000002</v>
      </c>
      <c r="H21" s="190">
        <v>-18.928519999999999</v>
      </c>
      <c r="I21" s="190">
        <v>-9.5471299999999992</v>
      </c>
      <c r="J21" s="190">
        <v>-10.268600000000001</v>
      </c>
      <c r="K21" s="190">
        <v>-18.314310000000003</v>
      </c>
      <c r="L21" s="190">
        <v>-15.866149999999999</v>
      </c>
      <c r="M21" s="190">
        <v>-24.552409999999998</v>
      </c>
      <c r="N21" s="190">
        <v>-25.378720000000001</v>
      </c>
      <c r="O21" s="190">
        <v>-17.78331</v>
      </c>
      <c r="P21" s="190">
        <v>-18.8934</v>
      </c>
      <c r="Q21" s="190">
        <v>-12.013909999999999</v>
      </c>
      <c r="R21" s="190">
        <v>-14.996409999999999</v>
      </c>
      <c r="S21" s="190">
        <v>2.3123400000000003</v>
      </c>
      <c r="T21" s="190">
        <v>-19.286709999999999</v>
      </c>
      <c r="U21" s="190">
        <v>-10.45975</v>
      </c>
      <c r="V21" s="190">
        <v>-7.6106699999999998</v>
      </c>
      <c r="W21" s="190">
        <v>-27.08278</v>
      </c>
      <c r="X21" s="190">
        <v>-23.468240000000002</v>
      </c>
      <c r="Y21" s="190">
        <v>-21.989319999999999</v>
      </c>
      <c r="Z21" s="190">
        <v>-37.216929999999998</v>
      </c>
      <c r="AA21" s="190">
        <v>-22.890240000000002</v>
      </c>
      <c r="AB21" s="190">
        <v>-26.678540000000002</v>
      </c>
      <c r="AC21" s="190">
        <v>-37.337760000000003</v>
      </c>
      <c r="AD21" s="190">
        <v>-18.2346613577282</v>
      </c>
      <c r="AE21" s="190">
        <v>-18.848620976413699</v>
      </c>
      <c r="AF21" s="190">
        <v>-23.752590631551499</v>
      </c>
      <c r="AG21" s="190">
        <v>-17.2882505662513</v>
      </c>
      <c r="AH21" s="190">
        <v>-44.694644503792432</v>
      </c>
      <c r="AI21" s="203"/>
      <c r="AJ21" s="203"/>
      <c r="AK21" s="203"/>
      <c r="AL21" s="203"/>
      <c r="AM21" s="203"/>
      <c r="AN21" s="167"/>
      <c r="AO21" s="167"/>
      <c r="AP21" s="167"/>
      <c r="AQ21" s="167"/>
      <c r="AR21" s="167"/>
      <c r="AS21" s="167"/>
      <c r="AT21" s="167"/>
      <c r="AU21" s="167"/>
      <c r="AV21" s="167"/>
      <c r="AW21" s="167"/>
      <c r="AX21" s="167"/>
      <c r="AY21" s="167"/>
    </row>
    <row r="22" spans="1:51" ht="15" x14ac:dyDescent="0.25">
      <c r="A22" s="304">
        <f>YampaRiverInflow.TotalOutflow!A22</f>
        <v>45505</v>
      </c>
      <c r="B22" s="280"/>
      <c r="C22" s="270">
        <v>-17.036000000000001</v>
      </c>
      <c r="D22" s="285">
        <v>-17.036000000000001</v>
      </c>
      <c r="E22" s="190">
        <v>-44.608199999999997</v>
      </c>
      <c r="F22" s="190">
        <v>-7.3850100000000003</v>
      </c>
      <c r="G22" s="190">
        <v>-28.87069</v>
      </c>
      <c r="H22" s="190">
        <v>-40.249079999999999</v>
      </c>
      <c r="I22" s="190">
        <v>-10.618690000000001</v>
      </c>
      <c r="J22" s="190">
        <v>-1.97844</v>
      </c>
      <c r="K22" s="190">
        <v>-19.845770000000002</v>
      </c>
      <c r="L22" s="190">
        <v>-18.154619999999998</v>
      </c>
      <c r="M22" s="190">
        <v>-19.77272</v>
      </c>
      <c r="N22" s="190">
        <v>-13.17257</v>
      </c>
      <c r="O22" s="190">
        <v>-14.711229999999999</v>
      </c>
      <c r="P22" s="190">
        <v>-8.0491299999999999</v>
      </c>
      <c r="Q22" s="190">
        <v>-10.36894</v>
      </c>
      <c r="R22" s="190">
        <v>-12.309370000000001</v>
      </c>
      <c r="S22" s="190">
        <v>3.9439999999999996E-2</v>
      </c>
      <c r="T22" s="190">
        <v>-13.62011</v>
      </c>
      <c r="U22" s="190">
        <v>-10.787000000000001</v>
      </c>
      <c r="V22" s="190">
        <v>-15.400589999999999</v>
      </c>
      <c r="W22" s="190">
        <v>-19.57723</v>
      </c>
      <c r="X22" s="190">
        <v>-13.29472</v>
      </c>
      <c r="Y22" s="190">
        <v>-18.03979</v>
      </c>
      <c r="Z22" s="190">
        <v>-23.891169999999999</v>
      </c>
      <c r="AA22" s="190">
        <v>-13.515309999999999</v>
      </c>
      <c r="AB22" s="190">
        <v>-23.837299999999999</v>
      </c>
      <c r="AC22" s="190">
        <v>-19.137979999999999</v>
      </c>
      <c r="AD22" s="190">
        <v>-15.5850350841859</v>
      </c>
      <c r="AE22" s="190">
        <v>-20.413870945690398</v>
      </c>
      <c r="AF22" s="190">
        <v>-17.994277469173699</v>
      </c>
      <c r="AG22" s="190">
        <v>-17.687800046524</v>
      </c>
      <c r="AH22" s="190">
        <v>-37.223178765369134</v>
      </c>
      <c r="AI22" s="203"/>
      <c r="AJ22" s="203"/>
      <c r="AK22" s="203"/>
      <c r="AL22" s="203"/>
      <c r="AM22" s="203"/>
      <c r="AN22" s="167"/>
      <c r="AO22" s="167"/>
      <c r="AP22" s="167"/>
      <c r="AQ22" s="167"/>
      <c r="AR22" s="167"/>
      <c r="AS22" s="167"/>
      <c r="AT22" s="167"/>
      <c r="AU22" s="167"/>
      <c r="AV22" s="167"/>
      <c r="AW22" s="167"/>
      <c r="AX22" s="167"/>
      <c r="AY22" s="167"/>
    </row>
    <row r="23" spans="1:51" ht="15" x14ac:dyDescent="0.25">
      <c r="A23" s="304">
        <f>YampaRiverInflow.TotalOutflow!A23</f>
        <v>45536</v>
      </c>
      <c r="B23" s="280"/>
      <c r="C23" s="270">
        <v>-7.5359999999999996</v>
      </c>
      <c r="D23" s="285">
        <v>-7.5359999999999996</v>
      </c>
      <c r="E23" s="190">
        <v>-16.622160000000001</v>
      </c>
      <c r="F23" s="190">
        <v>3.9455100000000001</v>
      </c>
      <c r="G23" s="190">
        <v>0.30087999999999998</v>
      </c>
      <c r="H23" s="190">
        <v>1.5638399999999999</v>
      </c>
      <c r="I23" s="190">
        <v>-5.3830900000000002</v>
      </c>
      <c r="J23" s="190">
        <v>0.50452999999999992</v>
      </c>
      <c r="K23" s="190">
        <v>-16.785490000000003</v>
      </c>
      <c r="L23" s="190">
        <v>8.7774400000000004</v>
      </c>
      <c r="M23" s="190">
        <v>-0.65700999999999998</v>
      </c>
      <c r="N23" s="190">
        <v>-5.1176300000000001</v>
      </c>
      <c r="O23" s="190">
        <v>1.31694</v>
      </c>
      <c r="P23" s="190">
        <v>-3.9454199999999999</v>
      </c>
      <c r="Q23" s="190">
        <v>2.79942</v>
      </c>
      <c r="R23" s="190">
        <v>-4.3560499999999998</v>
      </c>
      <c r="S23" s="190">
        <v>0.24765999999999999</v>
      </c>
      <c r="T23" s="190">
        <v>-1.9077999999999999</v>
      </c>
      <c r="U23" s="190">
        <v>1.6536999999999999</v>
      </c>
      <c r="V23" s="190">
        <v>0.45062999999999998</v>
      </c>
      <c r="W23" s="190">
        <v>-4.00359</v>
      </c>
      <c r="X23" s="190">
        <v>-7.8580299999999994</v>
      </c>
      <c r="Y23" s="190">
        <v>-6.6565699999999994</v>
      </c>
      <c r="Z23" s="190">
        <v>-13.139520000000001</v>
      </c>
      <c r="AA23" s="190">
        <v>-7.8235400000000004</v>
      </c>
      <c r="AB23" s="190">
        <v>-17.94941</v>
      </c>
      <c r="AC23" s="190">
        <v>-20.019500000000001</v>
      </c>
      <c r="AD23" s="190">
        <v>-12.5769963398445</v>
      </c>
      <c r="AE23" s="190">
        <v>-12.664930500352801</v>
      </c>
      <c r="AF23" s="190">
        <v>-18.758475648761799</v>
      </c>
      <c r="AG23" s="190">
        <v>-1.27110780709264</v>
      </c>
      <c r="AH23" s="190">
        <v>-33.675139492561513</v>
      </c>
      <c r="AI23" s="203"/>
      <c r="AJ23" s="203"/>
      <c r="AK23" s="203"/>
      <c r="AL23" s="203"/>
      <c r="AM23" s="203"/>
      <c r="AN23" s="167"/>
      <c r="AO23" s="167"/>
      <c r="AP23" s="167"/>
      <c r="AQ23" s="167"/>
      <c r="AR23" s="167"/>
      <c r="AS23" s="167"/>
      <c r="AT23" s="167"/>
      <c r="AU23" s="167"/>
      <c r="AV23" s="167"/>
      <c r="AW23" s="167"/>
      <c r="AX23" s="167"/>
      <c r="AY23" s="167"/>
    </row>
    <row r="24" spans="1:51" ht="15" x14ac:dyDescent="0.25">
      <c r="A24" s="304">
        <f>YampaRiverInflow.TotalOutflow!A24</f>
        <v>45566</v>
      </c>
      <c r="B24" s="280"/>
      <c r="C24" s="270">
        <v>-10.734</v>
      </c>
      <c r="D24" s="285">
        <v>-10.734</v>
      </c>
      <c r="E24" s="190">
        <v>-9.0098299999999991</v>
      </c>
      <c r="F24" s="190">
        <v>-12.62735</v>
      </c>
      <c r="G24" s="190">
        <v>-6.6903999999999995</v>
      </c>
      <c r="H24" s="190">
        <v>-9.5990099999999998</v>
      </c>
      <c r="I24" s="190">
        <v>8.4510100000000001</v>
      </c>
      <c r="J24" s="190">
        <v>5.7720799999999999</v>
      </c>
      <c r="K24" s="190">
        <v>-14.64955</v>
      </c>
      <c r="L24" s="190">
        <v>11.184040000000001</v>
      </c>
      <c r="M24" s="190">
        <v>-2.5218699999999998</v>
      </c>
      <c r="N24" s="190">
        <v>12.298719999999999</v>
      </c>
      <c r="O24" s="190">
        <v>9.1142000000000003</v>
      </c>
      <c r="P24" s="190">
        <v>6.9690500000000002</v>
      </c>
      <c r="Q24" s="190">
        <v>17.399669999999997</v>
      </c>
      <c r="R24" s="190">
        <v>17.673249999999999</v>
      </c>
      <c r="S24" s="190">
        <v>19.239099999999997</v>
      </c>
      <c r="T24" s="190">
        <v>0.14559</v>
      </c>
      <c r="U24" s="190">
        <v>-3.8384399999999999</v>
      </c>
      <c r="V24" s="190">
        <v>-8.0890900000000006</v>
      </c>
      <c r="W24" s="190">
        <v>5.3184499999999995</v>
      </c>
      <c r="X24" s="190">
        <v>6.8723199999999993</v>
      </c>
      <c r="Y24" s="190">
        <v>-3.3345599999999997</v>
      </c>
      <c r="Z24" s="190">
        <v>-12.937790000000001</v>
      </c>
      <c r="AA24" s="190">
        <v>9.3299699999999994</v>
      </c>
      <c r="AB24" s="190">
        <v>-7.6352000000000002</v>
      </c>
      <c r="AC24" s="190">
        <v>-6.9373300000000002</v>
      </c>
      <c r="AD24" s="190">
        <v>-2.2106542585727502</v>
      </c>
      <c r="AE24" s="190">
        <v>-11.5548092057765</v>
      </c>
      <c r="AF24" s="190">
        <v>-24.732557731564899</v>
      </c>
      <c r="AG24" s="190">
        <v>-12.168433580297501</v>
      </c>
      <c r="AH24" s="190">
        <v>-31.92853069592417</v>
      </c>
      <c r="AI24" s="203"/>
      <c r="AJ24" s="203"/>
      <c r="AK24" s="203"/>
      <c r="AL24" s="203"/>
      <c r="AM24" s="203"/>
      <c r="AN24" s="167"/>
      <c r="AO24" s="167"/>
      <c r="AP24" s="167"/>
      <c r="AQ24" s="167"/>
      <c r="AR24" s="167"/>
      <c r="AS24" s="167"/>
      <c r="AT24" s="167"/>
      <c r="AU24" s="167"/>
      <c r="AV24" s="167"/>
      <c r="AW24" s="167"/>
      <c r="AX24" s="167"/>
      <c r="AY24" s="167"/>
    </row>
    <row r="25" spans="1:51" ht="15" x14ac:dyDescent="0.25">
      <c r="A25" s="304">
        <f>YampaRiverInflow.TotalOutflow!A25</f>
        <v>45597</v>
      </c>
      <c r="B25" s="280"/>
      <c r="C25" s="270">
        <v>-16.158000000000001</v>
      </c>
      <c r="D25" s="285">
        <v>-16.158000000000001</v>
      </c>
      <c r="E25" s="190">
        <v>-14.470420000000001</v>
      </c>
      <c r="F25" s="190">
        <v>-7.3315400000000004</v>
      </c>
      <c r="G25" s="190">
        <v>-38.727230000000006</v>
      </c>
      <c r="H25" s="190">
        <v>11.18458</v>
      </c>
      <c r="I25" s="190">
        <v>10.958489999999999</v>
      </c>
      <c r="J25" s="190">
        <v>-3.7692800000000002</v>
      </c>
      <c r="K25" s="190">
        <v>-15.648209999999999</v>
      </c>
      <c r="L25" s="190">
        <v>-0.50287000000000004</v>
      </c>
      <c r="M25" s="190">
        <v>16.895820000000001</v>
      </c>
      <c r="N25" s="190">
        <v>3.5182899999999999</v>
      </c>
      <c r="O25" s="190">
        <v>1.0546900000000001</v>
      </c>
      <c r="P25" s="190">
        <v>1.48285</v>
      </c>
      <c r="Q25" s="190">
        <v>-5.3529099999999996</v>
      </c>
      <c r="R25" s="190">
        <v>-22.937849999999997</v>
      </c>
      <c r="S25" s="190">
        <v>17.25741</v>
      </c>
      <c r="T25" s="190">
        <v>-4.2314999999999996</v>
      </c>
      <c r="U25" s="190">
        <v>-10.30818</v>
      </c>
      <c r="V25" s="190">
        <v>-12.985040000000001</v>
      </c>
      <c r="W25" s="190">
        <v>-26.999580000000002</v>
      </c>
      <c r="X25" s="190">
        <v>-8.9412700000000012</v>
      </c>
      <c r="Y25" s="190">
        <v>-9.1097400000000004</v>
      </c>
      <c r="Z25" s="190">
        <v>6.4318400000000002</v>
      </c>
      <c r="AA25" s="190">
        <v>-3.3335500000000002</v>
      </c>
      <c r="AB25" s="190">
        <v>-11.237219999999999</v>
      </c>
      <c r="AC25" s="190">
        <v>-26.772839999999999</v>
      </c>
      <c r="AD25" s="190">
        <v>-15.73670513499</v>
      </c>
      <c r="AE25" s="190">
        <v>-25.995712616168699</v>
      </c>
      <c r="AF25" s="190">
        <v>-1.0377086195756302</v>
      </c>
      <c r="AG25" s="190">
        <v>-31.726571329096</v>
      </c>
      <c r="AH25" s="190">
        <v>-20.625441646014423</v>
      </c>
      <c r="AI25" s="203"/>
      <c r="AJ25" s="203"/>
      <c r="AK25" s="203"/>
      <c r="AL25" s="203"/>
      <c r="AM25" s="203"/>
      <c r="AN25" s="167"/>
      <c r="AO25" s="167"/>
      <c r="AP25" s="167"/>
      <c r="AQ25" s="167"/>
      <c r="AR25" s="167"/>
      <c r="AS25" s="167"/>
      <c r="AT25" s="167"/>
      <c r="AU25" s="167"/>
      <c r="AV25" s="167"/>
      <c r="AW25" s="167"/>
      <c r="AX25" s="167"/>
      <c r="AY25" s="167"/>
    </row>
    <row r="26" spans="1:51" ht="15" x14ac:dyDescent="0.25">
      <c r="A26" s="304">
        <f>YampaRiverInflow.TotalOutflow!A26</f>
        <v>45627</v>
      </c>
      <c r="B26" s="280"/>
      <c r="C26" s="270">
        <v>-4.8609999999999998</v>
      </c>
      <c r="D26" s="285">
        <v>-4.8609999999999998</v>
      </c>
      <c r="E26" s="190">
        <v>-20.105689999999999</v>
      </c>
      <c r="F26" s="190">
        <v>-14.927940000000001</v>
      </c>
      <c r="G26" s="190">
        <v>-22.49784</v>
      </c>
      <c r="H26" s="190">
        <v>-4.7581699999999998</v>
      </c>
      <c r="I26" s="190">
        <v>-4.2268999999999997</v>
      </c>
      <c r="J26" s="190">
        <v>-38.098730000000003</v>
      </c>
      <c r="K26" s="190">
        <v>-16.883659999999999</v>
      </c>
      <c r="L26" s="190">
        <v>-19.378550000000001</v>
      </c>
      <c r="M26" s="190">
        <v>-16.600650000000002</v>
      </c>
      <c r="N26" s="190">
        <v>-12.671760000000001</v>
      </c>
      <c r="O26" s="190">
        <v>-11.092700000000001</v>
      </c>
      <c r="P26" s="190">
        <v>-5.9065600000000007</v>
      </c>
      <c r="Q26" s="190">
        <v>-11.998950000000001</v>
      </c>
      <c r="R26" s="190">
        <v>-6.2203800000000005</v>
      </c>
      <c r="S26" s="190">
        <v>5.5469099999999996</v>
      </c>
      <c r="T26" s="190">
        <v>-11.664959999999999</v>
      </c>
      <c r="U26" s="190">
        <v>-10.748290000000001</v>
      </c>
      <c r="V26" s="190">
        <v>-20.60698</v>
      </c>
      <c r="W26" s="190">
        <v>-11.0654</v>
      </c>
      <c r="X26" s="190">
        <v>-24.62893</v>
      </c>
      <c r="Y26" s="190">
        <v>-2.98122</v>
      </c>
      <c r="Z26" s="190">
        <v>-6.6501599999999996</v>
      </c>
      <c r="AA26" s="190">
        <v>1.63134</v>
      </c>
      <c r="AB26" s="190">
        <v>-9.3967500000000008</v>
      </c>
      <c r="AC26" s="190">
        <v>-13.98915</v>
      </c>
      <c r="AD26" s="190">
        <v>-12.4542512261587</v>
      </c>
      <c r="AE26" s="190">
        <v>-10.8324401513397</v>
      </c>
      <c r="AF26" s="190">
        <v>3.9299975641787799</v>
      </c>
      <c r="AG26" s="190">
        <v>-2.4028572739817102</v>
      </c>
      <c r="AH26" s="190">
        <v>-11.953157158801488</v>
      </c>
      <c r="AI26" s="203"/>
      <c r="AJ26" s="203"/>
      <c r="AK26" s="203"/>
      <c r="AL26" s="203"/>
      <c r="AM26" s="203"/>
      <c r="AN26" s="167"/>
      <c r="AO26" s="167"/>
      <c r="AP26" s="167"/>
      <c r="AQ26" s="167"/>
      <c r="AR26" s="167"/>
      <c r="AS26" s="167"/>
      <c r="AT26" s="167"/>
      <c r="AU26" s="167"/>
      <c r="AV26" s="167"/>
      <c r="AW26" s="167"/>
      <c r="AX26" s="167"/>
      <c r="AY26" s="167"/>
    </row>
    <row r="27" spans="1:51" ht="15" x14ac:dyDescent="0.25">
      <c r="A27" s="304">
        <f>YampaRiverInflow.TotalOutflow!A27</f>
        <v>45658</v>
      </c>
      <c r="B27" s="280"/>
      <c r="C27" s="270">
        <v>-11.709</v>
      </c>
      <c r="D27" s="285">
        <v>-11.709</v>
      </c>
      <c r="E27" s="190">
        <v>-11.87968</v>
      </c>
      <c r="F27" s="190">
        <v>-1.1552500000000001</v>
      </c>
      <c r="G27" s="190">
        <v>-9.5505300000000002</v>
      </c>
      <c r="H27" s="190">
        <v>-3.0365300000000004</v>
      </c>
      <c r="I27" s="190">
        <v>-13.873520000000001</v>
      </c>
      <c r="J27" s="190">
        <v>-24.659839999999999</v>
      </c>
      <c r="K27" s="190">
        <v>-23.680730000000001</v>
      </c>
      <c r="L27" s="190">
        <v>-10.09286</v>
      </c>
      <c r="M27" s="190">
        <v>1.2478399999999998</v>
      </c>
      <c r="N27" s="190">
        <v>-9.182129999999999</v>
      </c>
      <c r="O27" s="190">
        <v>-8.1827199999999998</v>
      </c>
      <c r="P27" s="190">
        <v>-11.68539</v>
      </c>
      <c r="Q27" s="190">
        <v>-0.62502000000000002</v>
      </c>
      <c r="R27" s="190">
        <v>-24.903770000000002</v>
      </c>
      <c r="S27" s="190">
        <v>-11.795629999999999</v>
      </c>
      <c r="T27" s="190">
        <v>-18.15316</v>
      </c>
      <c r="U27" s="190">
        <v>-15.922499999999999</v>
      </c>
      <c r="V27" s="190">
        <v>-16.109290000000001</v>
      </c>
      <c r="W27" s="190">
        <v>-8.2410300000000003</v>
      </c>
      <c r="X27" s="190">
        <v>-24.003340000000001</v>
      </c>
      <c r="Y27" s="190">
        <v>-12.045209999999999</v>
      </c>
      <c r="Z27" s="190">
        <v>-7.8899799999999995</v>
      </c>
      <c r="AA27" s="190">
        <v>-22.646060000000002</v>
      </c>
      <c r="AB27" s="190">
        <v>-32.673250000000003</v>
      </c>
      <c r="AC27" s="190">
        <v>-24.1571297449231</v>
      </c>
      <c r="AD27" s="190">
        <v>0.98637802205530201</v>
      </c>
      <c r="AE27" s="190">
        <v>-30.2013865144412</v>
      </c>
      <c r="AF27" s="190">
        <v>-0.95083847050134207</v>
      </c>
      <c r="AG27" s="190">
        <v>-12.716791635963881</v>
      </c>
      <c r="AH27" s="190">
        <v>-5.7794314590614571</v>
      </c>
      <c r="AI27" s="203"/>
      <c r="AJ27" s="203"/>
      <c r="AK27" s="203"/>
      <c r="AL27" s="203"/>
      <c r="AM27" s="203"/>
      <c r="AN27" s="167"/>
      <c r="AO27" s="167"/>
      <c r="AP27" s="167"/>
      <c r="AQ27" s="167"/>
      <c r="AR27" s="167"/>
      <c r="AS27" s="167"/>
      <c r="AT27" s="167"/>
      <c r="AU27" s="167"/>
      <c r="AV27" s="167"/>
      <c r="AW27" s="167"/>
      <c r="AX27" s="167"/>
      <c r="AY27" s="167"/>
    </row>
    <row r="28" spans="1:51" ht="15" x14ac:dyDescent="0.25">
      <c r="A28" s="304">
        <f>YampaRiverInflow.TotalOutflow!A28</f>
        <v>45689</v>
      </c>
      <c r="B28" s="280"/>
      <c r="C28" s="270">
        <v>-10.657</v>
      </c>
      <c r="D28" s="285">
        <v>-10.657</v>
      </c>
      <c r="E28" s="190">
        <v>9.4865300000000001</v>
      </c>
      <c r="F28" s="190">
        <v>-8.6256699999999995</v>
      </c>
      <c r="G28" s="190">
        <v>-4.7783299999999995</v>
      </c>
      <c r="H28" s="190">
        <v>-20.94144</v>
      </c>
      <c r="I28" s="190">
        <v>-17.372900000000001</v>
      </c>
      <c r="J28" s="190">
        <v>14.6288</v>
      </c>
      <c r="K28" s="190">
        <v>-16.739249999999998</v>
      </c>
      <c r="L28" s="190">
        <v>-12.46504</v>
      </c>
      <c r="M28" s="190">
        <v>-9.1210300000000011</v>
      </c>
      <c r="N28" s="190">
        <v>-7.8426999999999998</v>
      </c>
      <c r="O28" s="190">
        <v>-5.5530600000000003</v>
      </c>
      <c r="P28" s="190">
        <v>-10.331049999999999</v>
      </c>
      <c r="Q28" s="190">
        <v>-2.1568899999999998</v>
      </c>
      <c r="R28" s="190">
        <v>-9.2535300000000014</v>
      </c>
      <c r="S28" s="190">
        <v>-8.9076200000000014</v>
      </c>
      <c r="T28" s="190">
        <v>-4.1460799999999995</v>
      </c>
      <c r="U28" s="190">
        <v>-10.053940000000001</v>
      </c>
      <c r="V28" s="190">
        <v>-6.1692600000000004</v>
      </c>
      <c r="W28" s="190">
        <v>-12.2621</v>
      </c>
      <c r="X28" s="190">
        <v>-20.240539999999999</v>
      </c>
      <c r="Y28" s="190">
        <v>-13.770149999999999</v>
      </c>
      <c r="Z28" s="190">
        <v>-23.709220000000002</v>
      </c>
      <c r="AA28" s="190">
        <v>-9.7715200000000006</v>
      </c>
      <c r="AB28" s="190">
        <v>-22.627830000000003</v>
      </c>
      <c r="AC28" s="190">
        <v>-15.455982647396</v>
      </c>
      <c r="AD28" s="190">
        <v>-5.8749314387434293</v>
      </c>
      <c r="AE28" s="190">
        <v>-8.4656240510355207</v>
      </c>
      <c r="AF28" s="190">
        <v>-4.6766209284448594</v>
      </c>
      <c r="AG28" s="190">
        <v>-22.525036091181075</v>
      </c>
      <c r="AH28" s="190">
        <v>-5.7098542439644264</v>
      </c>
      <c r="AI28" s="203"/>
      <c r="AJ28" s="203"/>
      <c r="AK28" s="203"/>
      <c r="AL28" s="203"/>
      <c r="AM28" s="203"/>
      <c r="AN28" s="167"/>
      <c r="AO28" s="167"/>
      <c r="AP28" s="167"/>
      <c r="AQ28" s="167"/>
      <c r="AR28" s="167"/>
      <c r="AS28" s="167"/>
      <c r="AT28" s="167"/>
      <c r="AU28" s="167"/>
      <c r="AV28" s="167"/>
      <c r="AW28" s="167"/>
      <c r="AX28" s="167"/>
      <c r="AY28" s="167"/>
    </row>
    <row r="29" spans="1:51" ht="15" x14ac:dyDescent="0.25">
      <c r="A29" s="304">
        <f>YampaRiverInflow.TotalOutflow!A29</f>
        <v>45717</v>
      </c>
      <c r="B29" s="280"/>
      <c r="C29" s="270">
        <v>-8.7449999999999992</v>
      </c>
      <c r="D29" s="285">
        <v>-8.7449999999999992</v>
      </c>
      <c r="E29" s="190">
        <v>-5.5422600000000006</v>
      </c>
      <c r="F29" s="190">
        <v>-26.61149</v>
      </c>
      <c r="G29" s="190">
        <v>-24.585830000000001</v>
      </c>
      <c r="H29" s="190">
        <v>-10.1469</v>
      </c>
      <c r="I29" s="190">
        <v>-24.405729999999998</v>
      </c>
      <c r="J29" s="190">
        <v>-41.61844</v>
      </c>
      <c r="K29" s="190">
        <v>-20.912990000000001</v>
      </c>
      <c r="L29" s="190">
        <v>-15.42376</v>
      </c>
      <c r="M29" s="190">
        <v>-46.979050000000001</v>
      </c>
      <c r="N29" s="190">
        <v>-13.50891</v>
      </c>
      <c r="O29" s="190">
        <v>-9.4484200000000005</v>
      </c>
      <c r="P29" s="190">
        <v>-15.45289</v>
      </c>
      <c r="Q29" s="190">
        <v>-14.12349</v>
      </c>
      <c r="R29" s="190">
        <v>-17.224810000000002</v>
      </c>
      <c r="S29" s="190">
        <v>-18.18402</v>
      </c>
      <c r="T29" s="190">
        <v>-16.42624</v>
      </c>
      <c r="U29" s="190">
        <v>-16.519099999999998</v>
      </c>
      <c r="V29" s="190">
        <v>-21.362770000000001</v>
      </c>
      <c r="W29" s="190">
        <v>-13.940290000000001</v>
      </c>
      <c r="X29" s="190">
        <v>-25.785889999999998</v>
      </c>
      <c r="Y29" s="190">
        <v>-13.57385</v>
      </c>
      <c r="Z29" s="190">
        <v>-14.951780000000001</v>
      </c>
      <c r="AA29" s="190">
        <v>-24.381869999999999</v>
      </c>
      <c r="AB29" s="190">
        <v>-18.517049999999998</v>
      </c>
      <c r="AC29" s="190">
        <v>-29.967980399044698</v>
      </c>
      <c r="AD29" s="190">
        <v>-3.9186748927238999</v>
      </c>
      <c r="AE29" s="190">
        <v>3.78158654325282</v>
      </c>
      <c r="AF29" s="190">
        <v>-0.165478108417315</v>
      </c>
      <c r="AG29" s="190">
        <v>-33.272751616104074</v>
      </c>
      <c r="AH29" s="190">
        <v>-3.3822040949199934</v>
      </c>
      <c r="AI29" s="203"/>
      <c r="AJ29" s="203"/>
      <c r="AK29" s="203"/>
      <c r="AL29" s="203"/>
      <c r="AM29" s="203"/>
      <c r="AN29" s="167"/>
      <c r="AO29" s="167"/>
      <c r="AP29" s="167"/>
      <c r="AQ29" s="167"/>
      <c r="AR29" s="167"/>
      <c r="AS29" s="167"/>
      <c r="AT29" s="167"/>
      <c r="AU29" s="167"/>
      <c r="AV29" s="167"/>
      <c r="AW29" s="167"/>
      <c r="AX29" s="167"/>
      <c r="AY29" s="167"/>
    </row>
    <row r="30" spans="1:51" ht="15" x14ac:dyDescent="0.25">
      <c r="A30" s="304">
        <f>YampaRiverInflow.TotalOutflow!A30</f>
        <v>45748</v>
      </c>
      <c r="B30" s="280"/>
      <c r="C30" s="270">
        <v>-12.693</v>
      </c>
      <c r="D30" s="285">
        <v>-12.693</v>
      </c>
      <c r="E30" s="190">
        <v>-16.615569999999998</v>
      </c>
      <c r="F30" s="190">
        <v>-28.879900000000003</v>
      </c>
      <c r="G30" s="190">
        <v>-19.677019999999999</v>
      </c>
      <c r="H30" s="190">
        <v>-31.681180000000001</v>
      </c>
      <c r="I30" s="190">
        <v>-14.10609</v>
      </c>
      <c r="J30" s="190">
        <v>-11.98128</v>
      </c>
      <c r="K30" s="190">
        <v>-22.55518</v>
      </c>
      <c r="L30" s="190">
        <v>58.147940000000006</v>
      </c>
      <c r="M30" s="190">
        <v>-64.754249999999999</v>
      </c>
      <c r="N30" s="190">
        <v>-13.812430000000001</v>
      </c>
      <c r="O30" s="190">
        <v>-19.395679999999999</v>
      </c>
      <c r="P30" s="190">
        <v>-0.58677000000000001</v>
      </c>
      <c r="Q30" s="190">
        <v>-20.977029999999999</v>
      </c>
      <c r="R30" s="190">
        <v>-23.67004</v>
      </c>
      <c r="S30" s="190">
        <v>-22.150279999999999</v>
      </c>
      <c r="T30" s="190">
        <v>-10.326360000000001</v>
      </c>
      <c r="U30" s="190">
        <v>-17.860139999999998</v>
      </c>
      <c r="V30" s="190">
        <v>-21.034770000000002</v>
      </c>
      <c r="W30" s="190">
        <v>-16.89048</v>
      </c>
      <c r="X30" s="190">
        <v>-27.78388</v>
      </c>
      <c r="Y30" s="190">
        <v>-24.14518</v>
      </c>
      <c r="Z30" s="190">
        <v>-25.381180000000001</v>
      </c>
      <c r="AA30" s="190">
        <v>-22.591699999999999</v>
      </c>
      <c r="AB30" s="190">
        <v>-21.645820000000001</v>
      </c>
      <c r="AC30" s="190">
        <v>-27.296583863680898</v>
      </c>
      <c r="AD30" s="190">
        <v>-6.8666990838692197</v>
      </c>
      <c r="AE30" s="190">
        <v>-4.4101040311918496</v>
      </c>
      <c r="AF30" s="190">
        <v>0.32782876848779102</v>
      </c>
      <c r="AG30" s="190">
        <v>-38.38269309226537</v>
      </c>
      <c r="AH30" s="190">
        <v>-19.157315839774473</v>
      </c>
      <c r="AI30" s="203"/>
      <c r="AJ30" s="203"/>
      <c r="AK30" s="203"/>
      <c r="AL30" s="203"/>
      <c r="AM30" s="203"/>
      <c r="AN30" s="167"/>
      <c r="AO30" s="167"/>
      <c r="AP30" s="167"/>
      <c r="AQ30" s="167"/>
      <c r="AR30" s="167"/>
      <c r="AS30" s="167"/>
      <c r="AT30" s="167"/>
      <c r="AU30" s="167"/>
      <c r="AV30" s="167"/>
      <c r="AW30" s="167"/>
      <c r="AX30" s="167"/>
      <c r="AY30" s="167"/>
    </row>
    <row r="31" spans="1:51" ht="15" x14ac:dyDescent="0.25">
      <c r="A31" s="304">
        <f>YampaRiverInflow.TotalOutflow!A31</f>
        <v>45778</v>
      </c>
      <c r="B31" s="280"/>
      <c r="C31" s="270">
        <v>-13.207000000000001</v>
      </c>
      <c r="D31" s="285">
        <v>-13.207000000000001</v>
      </c>
      <c r="E31" s="190">
        <v>-19.176749999999998</v>
      </c>
      <c r="F31" s="190">
        <v>-31.532360000000001</v>
      </c>
      <c r="G31" s="190">
        <v>-23.549289999999999</v>
      </c>
      <c r="H31" s="190">
        <v>-4.1466599999999998</v>
      </c>
      <c r="I31" s="190">
        <v>-16.730790000000002</v>
      </c>
      <c r="J31" s="190">
        <v>-20.673770000000001</v>
      </c>
      <c r="K31" s="190">
        <v>-17.359860000000001</v>
      </c>
      <c r="L31" s="190">
        <v>34.052529999999997</v>
      </c>
      <c r="M31" s="190">
        <v>-1.7655699999999999</v>
      </c>
      <c r="N31" s="190">
        <v>-18.956109999999999</v>
      </c>
      <c r="O31" s="190">
        <v>-19.014720000000001</v>
      </c>
      <c r="P31" s="190">
        <v>-30.134370000000001</v>
      </c>
      <c r="Q31" s="190">
        <v>-22.792720000000003</v>
      </c>
      <c r="R31" s="190">
        <v>2.1723600000000003</v>
      </c>
      <c r="S31" s="190">
        <v>-23.229320000000001</v>
      </c>
      <c r="T31" s="190">
        <v>-30.356549999999999</v>
      </c>
      <c r="U31" s="190">
        <v>-13.17548</v>
      </c>
      <c r="V31" s="190">
        <v>-26.73291</v>
      </c>
      <c r="W31" s="190">
        <v>-17.628589999999999</v>
      </c>
      <c r="X31" s="190">
        <v>-22.069290000000002</v>
      </c>
      <c r="Y31" s="190">
        <v>-23.365380000000002</v>
      </c>
      <c r="Z31" s="190">
        <v>-25.14387</v>
      </c>
      <c r="AA31" s="190">
        <v>-18.31448</v>
      </c>
      <c r="AB31" s="190">
        <v>-13.93942</v>
      </c>
      <c r="AC31" s="190">
        <v>-20.988264455397299</v>
      </c>
      <c r="AD31" s="190">
        <v>-18.6031865575818</v>
      </c>
      <c r="AE31" s="190">
        <v>-16.873532198681101</v>
      </c>
      <c r="AF31" s="190">
        <v>-10.3614585683532</v>
      </c>
      <c r="AG31" s="190">
        <v>-50.887631320712337</v>
      </c>
      <c r="AH31" s="190">
        <v>-30.38728965732949</v>
      </c>
      <c r="AI31" s="203"/>
      <c r="AJ31" s="203"/>
      <c r="AK31" s="203"/>
      <c r="AL31" s="203"/>
      <c r="AM31" s="203"/>
      <c r="AN31" s="167"/>
      <c r="AO31" s="167"/>
      <c r="AP31" s="167"/>
      <c r="AQ31" s="167"/>
      <c r="AR31" s="167"/>
      <c r="AS31" s="167"/>
      <c r="AT31" s="167"/>
      <c r="AU31" s="167"/>
      <c r="AV31" s="167"/>
      <c r="AW31" s="167"/>
      <c r="AX31" s="167"/>
      <c r="AY31" s="167"/>
    </row>
    <row r="32" spans="1:51" ht="15" x14ac:dyDescent="0.25">
      <c r="A32" s="304">
        <f>YampaRiverInflow.TotalOutflow!A32</f>
        <v>45809</v>
      </c>
      <c r="B32" s="280"/>
      <c r="C32" s="270">
        <v>-18.404</v>
      </c>
      <c r="D32" s="285">
        <v>-18.404</v>
      </c>
      <c r="E32" s="190">
        <v>-4.3182600000000004</v>
      </c>
      <c r="F32" s="190">
        <v>-21.53116</v>
      </c>
      <c r="G32" s="190">
        <v>-28.16948</v>
      </c>
      <c r="H32" s="190">
        <v>-21.732470000000003</v>
      </c>
      <c r="I32" s="190">
        <v>-7.58514</v>
      </c>
      <c r="J32" s="190">
        <v>-14.68486</v>
      </c>
      <c r="K32" s="190">
        <v>-12.904590000000001</v>
      </c>
      <c r="L32" s="190">
        <v>-17.66553</v>
      </c>
      <c r="M32" s="190">
        <v>-18.500439999999998</v>
      </c>
      <c r="N32" s="190">
        <v>-9.6846800000000002</v>
      </c>
      <c r="O32" s="190">
        <v>-3.0129200000000003</v>
      </c>
      <c r="P32" s="190">
        <v>-10.71584</v>
      </c>
      <c r="Q32" s="190">
        <v>-17.712730000000001</v>
      </c>
      <c r="R32" s="190">
        <v>2.1411799999999999</v>
      </c>
      <c r="S32" s="190">
        <v>-20.19791</v>
      </c>
      <c r="T32" s="190">
        <v>-19.463480000000001</v>
      </c>
      <c r="U32" s="190">
        <v>-14.17783</v>
      </c>
      <c r="V32" s="190">
        <v>-34.892609999999998</v>
      </c>
      <c r="W32" s="190">
        <v>-20.2377</v>
      </c>
      <c r="X32" s="190">
        <v>-30.45213</v>
      </c>
      <c r="Y32" s="190">
        <v>-27.64986</v>
      </c>
      <c r="Z32" s="190">
        <v>-30.77158</v>
      </c>
      <c r="AA32" s="190">
        <v>-30.150569999999998</v>
      </c>
      <c r="AB32" s="190">
        <v>-27.212169999999997</v>
      </c>
      <c r="AC32" s="190">
        <v>-17.7194681870902</v>
      </c>
      <c r="AD32" s="190">
        <v>-32.379981516299999</v>
      </c>
      <c r="AE32" s="190">
        <v>-23.798866425075097</v>
      </c>
      <c r="AF32" s="190">
        <v>-21.9297904675709</v>
      </c>
      <c r="AG32" s="190">
        <v>-57.58882165966952</v>
      </c>
      <c r="AH32" s="190">
        <v>-30.45201460504726</v>
      </c>
      <c r="AI32" s="203"/>
      <c r="AJ32" s="203"/>
      <c r="AK32" s="203"/>
      <c r="AL32" s="203"/>
      <c r="AM32" s="203"/>
      <c r="AN32" s="167"/>
      <c r="AO32" s="167"/>
      <c r="AP32" s="167"/>
      <c r="AQ32" s="167"/>
      <c r="AR32" s="167"/>
      <c r="AS32" s="167"/>
      <c r="AT32" s="167"/>
      <c r="AU32" s="167"/>
      <c r="AV32" s="167"/>
      <c r="AW32" s="167"/>
      <c r="AX32" s="167"/>
      <c r="AY32" s="167"/>
    </row>
    <row r="33" spans="1:51" ht="15" x14ac:dyDescent="0.25">
      <c r="A33" s="304">
        <f>YampaRiverInflow.TotalOutflow!A33</f>
        <v>45839</v>
      </c>
      <c r="B33" s="280"/>
      <c r="C33" s="270">
        <v>-19.466999999999999</v>
      </c>
      <c r="D33" s="285">
        <v>-19.466999999999999</v>
      </c>
      <c r="E33" s="190">
        <v>-26.41535</v>
      </c>
      <c r="F33" s="190">
        <v>-21.142790000000002</v>
      </c>
      <c r="G33" s="190">
        <v>-18.928519999999999</v>
      </c>
      <c r="H33" s="190">
        <v>-9.5471299999999992</v>
      </c>
      <c r="I33" s="190">
        <v>-10.268600000000001</v>
      </c>
      <c r="J33" s="190">
        <v>-18.314310000000003</v>
      </c>
      <c r="K33" s="190">
        <v>-15.866149999999999</v>
      </c>
      <c r="L33" s="190">
        <v>-24.552409999999998</v>
      </c>
      <c r="M33" s="190">
        <v>-25.378720000000001</v>
      </c>
      <c r="N33" s="190">
        <v>-17.78331</v>
      </c>
      <c r="O33" s="190">
        <v>-18.8934</v>
      </c>
      <c r="P33" s="190">
        <v>-12.013909999999999</v>
      </c>
      <c r="Q33" s="190">
        <v>-14.996409999999999</v>
      </c>
      <c r="R33" s="190">
        <v>2.3123400000000003</v>
      </c>
      <c r="S33" s="190">
        <v>-19.286709999999999</v>
      </c>
      <c r="T33" s="190">
        <v>-10.45975</v>
      </c>
      <c r="U33" s="190">
        <v>-7.6106699999999998</v>
      </c>
      <c r="V33" s="190">
        <v>-27.08278</v>
      </c>
      <c r="W33" s="190">
        <v>-23.468240000000002</v>
      </c>
      <c r="X33" s="190">
        <v>-21.989319999999999</v>
      </c>
      <c r="Y33" s="190">
        <v>-37.216929999999998</v>
      </c>
      <c r="Z33" s="190">
        <v>-22.890240000000002</v>
      </c>
      <c r="AA33" s="190">
        <v>-26.678540000000002</v>
      </c>
      <c r="AB33" s="190">
        <v>-37.337760000000003</v>
      </c>
      <c r="AC33" s="190">
        <v>-18.2346613577282</v>
      </c>
      <c r="AD33" s="190">
        <v>-18.848620976413699</v>
      </c>
      <c r="AE33" s="190">
        <v>-23.752590631551499</v>
      </c>
      <c r="AF33" s="190">
        <v>-17.2882505662513</v>
      </c>
      <c r="AG33" s="190">
        <v>-44.694644503792432</v>
      </c>
      <c r="AH33" s="190">
        <v>-40.747534366473715</v>
      </c>
      <c r="AI33" s="203"/>
      <c r="AJ33" s="203"/>
      <c r="AK33" s="203"/>
      <c r="AL33" s="203"/>
      <c r="AM33" s="203"/>
      <c r="AN33" s="167"/>
      <c r="AO33" s="167"/>
      <c r="AP33" s="167"/>
      <c r="AQ33" s="167"/>
      <c r="AR33" s="167"/>
      <c r="AS33" s="167"/>
      <c r="AT33" s="167"/>
      <c r="AU33" s="167"/>
      <c r="AV33" s="167"/>
      <c r="AW33" s="167"/>
      <c r="AX33" s="167"/>
      <c r="AY33" s="167"/>
    </row>
    <row r="34" spans="1:51" ht="15" x14ac:dyDescent="0.25">
      <c r="A34" s="304">
        <f>YampaRiverInflow.TotalOutflow!A34</f>
        <v>45870</v>
      </c>
      <c r="B34" s="280"/>
      <c r="C34" s="270">
        <v>-17.036000000000001</v>
      </c>
      <c r="D34" s="285">
        <v>-17.036000000000001</v>
      </c>
      <c r="E34" s="190">
        <v>-7.3850100000000003</v>
      </c>
      <c r="F34" s="190">
        <v>-28.87069</v>
      </c>
      <c r="G34" s="190">
        <v>-40.249079999999999</v>
      </c>
      <c r="H34" s="190">
        <v>-10.618690000000001</v>
      </c>
      <c r="I34" s="190">
        <v>-1.97844</v>
      </c>
      <c r="J34" s="190">
        <v>-19.845770000000002</v>
      </c>
      <c r="K34" s="190">
        <v>-18.154619999999998</v>
      </c>
      <c r="L34" s="190">
        <v>-19.77272</v>
      </c>
      <c r="M34" s="190">
        <v>-13.17257</v>
      </c>
      <c r="N34" s="190">
        <v>-14.711229999999999</v>
      </c>
      <c r="O34" s="190">
        <v>-8.0491299999999999</v>
      </c>
      <c r="P34" s="190">
        <v>-10.36894</v>
      </c>
      <c r="Q34" s="190">
        <v>-12.309370000000001</v>
      </c>
      <c r="R34" s="190">
        <v>3.9439999999999996E-2</v>
      </c>
      <c r="S34" s="190">
        <v>-13.62011</v>
      </c>
      <c r="T34" s="190">
        <v>-10.787000000000001</v>
      </c>
      <c r="U34" s="190">
        <v>-15.400589999999999</v>
      </c>
      <c r="V34" s="190">
        <v>-19.57723</v>
      </c>
      <c r="W34" s="190">
        <v>-13.29472</v>
      </c>
      <c r="X34" s="190">
        <v>-18.03979</v>
      </c>
      <c r="Y34" s="190">
        <v>-23.891169999999999</v>
      </c>
      <c r="Z34" s="190">
        <v>-13.515309999999999</v>
      </c>
      <c r="AA34" s="190">
        <v>-23.837299999999999</v>
      </c>
      <c r="AB34" s="190">
        <v>-19.137979999999999</v>
      </c>
      <c r="AC34" s="190">
        <v>-15.5850350841859</v>
      </c>
      <c r="AD34" s="190">
        <v>-20.413870945690398</v>
      </c>
      <c r="AE34" s="190">
        <v>-17.994277469173699</v>
      </c>
      <c r="AF34" s="190">
        <v>-17.687800046524</v>
      </c>
      <c r="AG34" s="190">
        <v>-37.223178765369134</v>
      </c>
      <c r="AH34" s="190">
        <v>-44.692820137564823</v>
      </c>
      <c r="AI34" s="203"/>
      <c r="AJ34" s="203"/>
      <c r="AK34" s="203"/>
      <c r="AL34" s="203"/>
      <c r="AM34" s="203"/>
      <c r="AN34" s="167"/>
      <c r="AO34" s="167"/>
      <c r="AP34" s="167"/>
      <c r="AQ34" s="167"/>
      <c r="AR34" s="167"/>
      <c r="AS34" s="167"/>
      <c r="AT34" s="167"/>
      <c r="AU34" s="167"/>
      <c r="AV34" s="167"/>
      <c r="AW34" s="167"/>
      <c r="AX34" s="167"/>
      <c r="AY34" s="167"/>
    </row>
    <row r="35" spans="1:51" ht="15" x14ac:dyDescent="0.25">
      <c r="A35" s="304">
        <f>YampaRiverInflow.TotalOutflow!A35</f>
        <v>45901</v>
      </c>
      <c r="B35" s="280"/>
      <c r="C35" s="270">
        <v>-7.5359999999999996</v>
      </c>
      <c r="D35" s="285">
        <v>-7.5359999999999996</v>
      </c>
      <c r="E35" s="190">
        <v>3.9455100000000001</v>
      </c>
      <c r="F35" s="190">
        <v>0.30087999999999998</v>
      </c>
      <c r="G35" s="190">
        <v>1.5638399999999999</v>
      </c>
      <c r="H35" s="190">
        <v>-5.3830900000000002</v>
      </c>
      <c r="I35" s="190">
        <v>0.50452999999999992</v>
      </c>
      <c r="J35" s="190">
        <v>-16.785490000000003</v>
      </c>
      <c r="K35" s="190">
        <v>8.7774400000000004</v>
      </c>
      <c r="L35" s="190">
        <v>-0.65700999999999998</v>
      </c>
      <c r="M35" s="190">
        <v>-5.1176300000000001</v>
      </c>
      <c r="N35" s="190">
        <v>1.31694</v>
      </c>
      <c r="O35" s="190">
        <v>-3.9454199999999999</v>
      </c>
      <c r="P35" s="190">
        <v>2.79942</v>
      </c>
      <c r="Q35" s="190">
        <v>-4.3560499999999998</v>
      </c>
      <c r="R35" s="190">
        <v>0.24765999999999999</v>
      </c>
      <c r="S35" s="190">
        <v>-1.9077999999999999</v>
      </c>
      <c r="T35" s="190">
        <v>1.6536999999999999</v>
      </c>
      <c r="U35" s="190">
        <v>0.45062999999999998</v>
      </c>
      <c r="V35" s="190">
        <v>-4.00359</v>
      </c>
      <c r="W35" s="190">
        <v>-7.8580299999999994</v>
      </c>
      <c r="X35" s="190">
        <v>-6.6565699999999994</v>
      </c>
      <c r="Y35" s="190">
        <v>-13.139520000000001</v>
      </c>
      <c r="Z35" s="190">
        <v>-7.8235400000000004</v>
      </c>
      <c r="AA35" s="190">
        <v>-17.94941</v>
      </c>
      <c r="AB35" s="190">
        <v>-20.019500000000001</v>
      </c>
      <c r="AC35" s="190">
        <v>-12.5769963398445</v>
      </c>
      <c r="AD35" s="190">
        <v>-12.664930500352801</v>
      </c>
      <c r="AE35" s="190">
        <v>-18.758475648761799</v>
      </c>
      <c r="AF35" s="190">
        <v>-1.27110780709264</v>
      </c>
      <c r="AG35" s="190">
        <v>-33.675139492561513</v>
      </c>
      <c r="AH35" s="190">
        <v>-15.970136704665375</v>
      </c>
      <c r="AI35" s="203"/>
      <c r="AJ35" s="203"/>
      <c r="AK35" s="203"/>
      <c r="AL35" s="203"/>
      <c r="AM35" s="203"/>
      <c r="AN35" s="167"/>
      <c r="AO35" s="167"/>
      <c r="AP35" s="167"/>
      <c r="AQ35" s="167"/>
      <c r="AR35" s="167"/>
      <c r="AS35" s="167"/>
      <c r="AT35" s="167"/>
      <c r="AU35" s="167"/>
      <c r="AV35" s="167"/>
      <c r="AW35" s="167"/>
      <c r="AX35" s="167"/>
      <c r="AY35" s="167"/>
    </row>
    <row r="36" spans="1:51" ht="15" x14ac:dyDescent="0.25">
      <c r="A36" s="304">
        <f>YampaRiverInflow.TotalOutflow!A36</f>
        <v>45931</v>
      </c>
      <c r="B36" s="280"/>
      <c r="C36" s="270">
        <v>-10.734</v>
      </c>
      <c r="D36" s="285">
        <v>-10.734</v>
      </c>
      <c r="E36" s="190">
        <v>-12.62735</v>
      </c>
      <c r="F36" s="190">
        <v>-6.6903999999999995</v>
      </c>
      <c r="G36" s="190">
        <v>-9.5990099999999998</v>
      </c>
      <c r="H36" s="190">
        <v>8.4510100000000001</v>
      </c>
      <c r="I36" s="190">
        <v>5.7720799999999999</v>
      </c>
      <c r="J36" s="190">
        <v>-14.64955</v>
      </c>
      <c r="K36" s="190">
        <v>11.184040000000001</v>
      </c>
      <c r="L36" s="190">
        <v>-2.5218699999999998</v>
      </c>
      <c r="M36" s="190">
        <v>12.298719999999999</v>
      </c>
      <c r="N36" s="190">
        <v>9.1142000000000003</v>
      </c>
      <c r="O36" s="190">
        <v>6.9690500000000002</v>
      </c>
      <c r="P36" s="190">
        <v>17.399669999999997</v>
      </c>
      <c r="Q36" s="190">
        <v>17.673249999999999</v>
      </c>
      <c r="R36" s="190">
        <v>19.239099999999997</v>
      </c>
      <c r="S36" s="190">
        <v>0.14559</v>
      </c>
      <c r="T36" s="190">
        <v>-3.8384399999999999</v>
      </c>
      <c r="U36" s="190">
        <v>-8.0890900000000006</v>
      </c>
      <c r="V36" s="190">
        <v>5.3184499999999995</v>
      </c>
      <c r="W36" s="190">
        <v>6.8723199999999993</v>
      </c>
      <c r="X36" s="190">
        <v>-3.3345599999999997</v>
      </c>
      <c r="Y36" s="190">
        <v>-12.937790000000001</v>
      </c>
      <c r="Z36" s="190">
        <v>9.3299699999999994</v>
      </c>
      <c r="AA36" s="190">
        <v>-7.6352000000000002</v>
      </c>
      <c r="AB36" s="190">
        <v>-6.9373300000000002</v>
      </c>
      <c r="AC36" s="190">
        <v>-2.2106542585727502</v>
      </c>
      <c r="AD36" s="190">
        <v>-11.5548092057765</v>
      </c>
      <c r="AE36" s="190">
        <v>-24.732557731564899</v>
      </c>
      <c r="AF36" s="190">
        <v>-12.168433580297501</v>
      </c>
      <c r="AG36" s="190">
        <v>-31.92853069592417</v>
      </c>
      <c r="AH36" s="190">
        <v>-8.5193758119119227</v>
      </c>
      <c r="AI36" s="203"/>
      <c r="AJ36" s="203"/>
      <c r="AK36" s="203"/>
      <c r="AL36" s="203"/>
      <c r="AM36" s="203"/>
      <c r="AN36" s="167"/>
      <c r="AO36" s="167"/>
      <c r="AP36" s="167"/>
      <c r="AQ36" s="167"/>
      <c r="AR36" s="167"/>
      <c r="AS36" s="167"/>
      <c r="AT36" s="167"/>
      <c r="AU36" s="167"/>
      <c r="AV36" s="167"/>
      <c r="AW36" s="167"/>
      <c r="AX36" s="167"/>
      <c r="AY36" s="167"/>
    </row>
    <row r="37" spans="1:51" ht="15" x14ac:dyDescent="0.25">
      <c r="A37" s="304">
        <f>YampaRiverInflow.TotalOutflow!A37</f>
        <v>45962</v>
      </c>
      <c r="B37" s="280"/>
      <c r="C37" s="270">
        <v>-16.158000000000001</v>
      </c>
      <c r="D37" s="285">
        <v>-16.158000000000001</v>
      </c>
      <c r="E37" s="190">
        <v>-7.3315400000000004</v>
      </c>
      <c r="F37" s="190">
        <v>-38.727230000000006</v>
      </c>
      <c r="G37" s="190">
        <v>11.18458</v>
      </c>
      <c r="H37" s="190">
        <v>10.958489999999999</v>
      </c>
      <c r="I37" s="190">
        <v>-3.7692800000000002</v>
      </c>
      <c r="J37" s="190">
        <v>-15.648209999999999</v>
      </c>
      <c r="K37" s="190">
        <v>-0.50287000000000004</v>
      </c>
      <c r="L37" s="190">
        <v>16.895820000000001</v>
      </c>
      <c r="M37" s="190">
        <v>3.5182899999999999</v>
      </c>
      <c r="N37" s="190">
        <v>1.0546900000000001</v>
      </c>
      <c r="O37" s="190">
        <v>1.48285</v>
      </c>
      <c r="P37" s="190">
        <v>-5.3529099999999996</v>
      </c>
      <c r="Q37" s="190">
        <v>-22.937849999999997</v>
      </c>
      <c r="R37" s="190">
        <v>17.25741</v>
      </c>
      <c r="S37" s="190">
        <v>-4.2314999999999996</v>
      </c>
      <c r="T37" s="190">
        <v>-10.30818</v>
      </c>
      <c r="U37" s="190">
        <v>-12.985040000000001</v>
      </c>
      <c r="V37" s="190">
        <v>-26.999580000000002</v>
      </c>
      <c r="W37" s="190">
        <v>-8.9412700000000012</v>
      </c>
      <c r="X37" s="190">
        <v>-9.1097400000000004</v>
      </c>
      <c r="Y37" s="190">
        <v>6.4318400000000002</v>
      </c>
      <c r="Z37" s="190">
        <v>-3.3335500000000002</v>
      </c>
      <c r="AA37" s="190">
        <v>-11.237219999999999</v>
      </c>
      <c r="AB37" s="190">
        <v>-26.772839999999999</v>
      </c>
      <c r="AC37" s="190">
        <v>-15.73670513499</v>
      </c>
      <c r="AD37" s="190">
        <v>-25.995712616168699</v>
      </c>
      <c r="AE37" s="190">
        <v>-1.0377086195756302</v>
      </c>
      <c r="AF37" s="190">
        <v>-31.726571329096</v>
      </c>
      <c r="AG37" s="190">
        <v>-20.625441646014423</v>
      </c>
      <c r="AH37" s="190">
        <v>-14.505944464038231</v>
      </c>
      <c r="AI37" s="203"/>
      <c r="AJ37" s="203"/>
      <c r="AK37" s="203"/>
      <c r="AL37" s="203"/>
      <c r="AM37" s="203"/>
      <c r="AN37" s="167"/>
      <c r="AO37" s="167"/>
      <c r="AP37" s="167"/>
      <c r="AQ37" s="167"/>
      <c r="AR37" s="167"/>
      <c r="AS37" s="167"/>
      <c r="AT37" s="167"/>
      <c r="AU37" s="167"/>
      <c r="AV37" s="167"/>
      <c r="AW37" s="167"/>
      <c r="AX37" s="167"/>
      <c r="AY37" s="167"/>
    </row>
    <row r="38" spans="1:51" ht="15" x14ac:dyDescent="0.25">
      <c r="A38" s="304">
        <f>YampaRiverInflow.TotalOutflow!A38</f>
        <v>45992</v>
      </c>
      <c r="B38" s="280"/>
      <c r="C38" s="270">
        <v>-4.8609999999999998</v>
      </c>
      <c r="D38" s="285">
        <v>-4.8609999999999998</v>
      </c>
      <c r="E38" s="190">
        <v>-14.927940000000001</v>
      </c>
      <c r="F38" s="190">
        <v>-22.49784</v>
      </c>
      <c r="G38" s="190">
        <v>-4.7581699999999998</v>
      </c>
      <c r="H38" s="190">
        <v>-4.2268999999999997</v>
      </c>
      <c r="I38" s="190">
        <v>-38.098730000000003</v>
      </c>
      <c r="J38" s="190">
        <v>-16.883659999999999</v>
      </c>
      <c r="K38" s="190">
        <v>-19.378550000000001</v>
      </c>
      <c r="L38" s="190">
        <v>-16.600650000000002</v>
      </c>
      <c r="M38" s="190">
        <v>-12.671760000000001</v>
      </c>
      <c r="N38" s="190">
        <v>-11.092700000000001</v>
      </c>
      <c r="O38" s="190">
        <v>-5.9065600000000007</v>
      </c>
      <c r="P38" s="190">
        <v>-11.998950000000001</v>
      </c>
      <c r="Q38" s="190">
        <v>-6.2203800000000005</v>
      </c>
      <c r="R38" s="190">
        <v>5.5469099999999996</v>
      </c>
      <c r="S38" s="190">
        <v>-11.664959999999999</v>
      </c>
      <c r="T38" s="190">
        <v>-10.748290000000001</v>
      </c>
      <c r="U38" s="190">
        <v>-20.60698</v>
      </c>
      <c r="V38" s="190">
        <v>-11.0654</v>
      </c>
      <c r="W38" s="190">
        <v>-24.62893</v>
      </c>
      <c r="X38" s="190">
        <v>-2.98122</v>
      </c>
      <c r="Y38" s="190">
        <v>-6.6501599999999996</v>
      </c>
      <c r="Z38" s="190">
        <v>1.63134</v>
      </c>
      <c r="AA38" s="190">
        <v>-9.3967500000000008</v>
      </c>
      <c r="AB38" s="190">
        <v>-13.98915</v>
      </c>
      <c r="AC38" s="190">
        <v>-12.4542512261587</v>
      </c>
      <c r="AD38" s="190">
        <v>-10.8324401513397</v>
      </c>
      <c r="AE38" s="190">
        <v>3.9299975641787799</v>
      </c>
      <c r="AF38" s="190">
        <v>-2.4028572739817102</v>
      </c>
      <c r="AG38" s="190">
        <v>-11.953157158801488</v>
      </c>
      <c r="AH38" s="190">
        <v>-20.113240887616342</v>
      </c>
      <c r="AI38" s="203"/>
      <c r="AJ38" s="203"/>
      <c r="AK38" s="203"/>
      <c r="AL38" s="203"/>
      <c r="AM38" s="203"/>
      <c r="AN38" s="167"/>
      <c r="AO38" s="167"/>
      <c r="AP38" s="167"/>
      <c r="AQ38" s="167"/>
      <c r="AR38" s="167"/>
      <c r="AS38" s="167"/>
      <c r="AT38" s="167"/>
      <c r="AU38" s="167"/>
      <c r="AV38" s="167"/>
      <c r="AW38" s="167"/>
      <c r="AX38" s="167"/>
      <c r="AY38" s="167"/>
    </row>
    <row r="39" spans="1:51" ht="15" x14ac:dyDescent="0.25">
      <c r="A39" s="304">
        <f>YampaRiverInflow.TotalOutflow!A39</f>
        <v>46023</v>
      </c>
      <c r="B39" s="280"/>
      <c r="C39" s="270">
        <v>-11.709</v>
      </c>
      <c r="D39" s="285">
        <v>-11.709</v>
      </c>
      <c r="E39" s="190">
        <v>-1.1552500000000001</v>
      </c>
      <c r="F39" s="190">
        <v>-9.5505300000000002</v>
      </c>
      <c r="G39" s="190">
        <v>-3.0365300000000004</v>
      </c>
      <c r="H39" s="190">
        <v>-13.873520000000001</v>
      </c>
      <c r="I39" s="190">
        <v>-24.659839999999999</v>
      </c>
      <c r="J39" s="190">
        <v>-23.680730000000001</v>
      </c>
      <c r="K39" s="190">
        <v>-10.09286</v>
      </c>
      <c r="L39" s="190">
        <v>1.2478399999999998</v>
      </c>
      <c r="M39" s="190">
        <v>-9.182129999999999</v>
      </c>
      <c r="N39" s="190">
        <v>-8.1827199999999998</v>
      </c>
      <c r="O39" s="190">
        <v>-11.68539</v>
      </c>
      <c r="P39" s="190">
        <v>-0.62502000000000002</v>
      </c>
      <c r="Q39" s="190">
        <v>-24.903770000000002</v>
      </c>
      <c r="R39" s="190">
        <v>-11.795629999999999</v>
      </c>
      <c r="S39" s="190">
        <v>-18.15316</v>
      </c>
      <c r="T39" s="190">
        <v>-15.922499999999999</v>
      </c>
      <c r="U39" s="190">
        <v>-16.109290000000001</v>
      </c>
      <c r="V39" s="190">
        <v>-8.2410300000000003</v>
      </c>
      <c r="W39" s="190">
        <v>-24.003340000000001</v>
      </c>
      <c r="X39" s="190">
        <v>-12.045209999999999</v>
      </c>
      <c r="Y39" s="190">
        <v>-7.8899799999999995</v>
      </c>
      <c r="Z39" s="190">
        <v>-22.646060000000002</v>
      </c>
      <c r="AA39" s="190">
        <v>-32.673250000000003</v>
      </c>
      <c r="AB39" s="190">
        <v>-24.1571297449231</v>
      </c>
      <c r="AC39" s="190">
        <v>0.98637802205530201</v>
      </c>
      <c r="AD39" s="190">
        <v>-30.2013865144412</v>
      </c>
      <c r="AE39" s="190">
        <v>-0.95083847050134207</v>
      </c>
      <c r="AF39" s="190">
        <v>-12.716791635963881</v>
      </c>
      <c r="AG39" s="190">
        <v>-5.7794314590614571</v>
      </c>
      <c r="AH39" s="190">
        <v>-12.36787787501088</v>
      </c>
      <c r="AI39" s="203"/>
      <c r="AJ39" s="203"/>
      <c r="AK39" s="203"/>
      <c r="AL39" s="203"/>
      <c r="AM39" s="203"/>
      <c r="AN39" s="167"/>
      <c r="AO39" s="167"/>
      <c r="AP39" s="167"/>
      <c r="AQ39" s="167"/>
      <c r="AR39" s="167"/>
      <c r="AS39" s="167"/>
      <c r="AT39" s="167"/>
      <c r="AU39" s="167"/>
      <c r="AV39" s="167"/>
      <c r="AW39" s="167"/>
      <c r="AX39" s="167"/>
      <c r="AY39" s="167"/>
    </row>
    <row r="40" spans="1:51" ht="15" x14ac:dyDescent="0.25">
      <c r="A40" s="304">
        <f>YampaRiverInflow.TotalOutflow!A40</f>
        <v>46054</v>
      </c>
      <c r="B40" s="280"/>
      <c r="C40" s="270">
        <v>-10.657</v>
      </c>
      <c r="D40" s="285">
        <v>-10.657</v>
      </c>
      <c r="E40" s="190">
        <v>-8.6256699999999995</v>
      </c>
      <c r="F40" s="190">
        <v>-4.7783299999999995</v>
      </c>
      <c r="G40" s="190">
        <v>-20.94144</v>
      </c>
      <c r="H40" s="190">
        <v>-17.372900000000001</v>
      </c>
      <c r="I40" s="190">
        <v>14.6288</v>
      </c>
      <c r="J40" s="190">
        <v>-16.739249999999998</v>
      </c>
      <c r="K40" s="190">
        <v>-12.46504</v>
      </c>
      <c r="L40" s="190">
        <v>-9.1210300000000011</v>
      </c>
      <c r="M40" s="190">
        <v>-7.8426999999999998</v>
      </c>
      <c r="N40" s="190">
        <v>-5.5530600000000003</v>
      </c>
      <c r="O40" s="190">
        <v>-10.331049999999999</v>
      </c>
      <c r="P40" s="190">
        <v>-2.1568899999999998</v>
      </c>
      <c r="Q40" s="190">
        <v>-9.2535300000000014</v>
      </c>
      <c r="R40" s="190">
        <v>-8.9076200000000014</v>
      </c>
      <c r="S40" s="190">
        <v>-4.1460799999999995</v>
      </c>
      <c r="T40" s="190">
        <v>-10.053940000000001</v>
      </c>
      <c r="U40" s="190">
        <v>-6.1692600000000004</v>
      </c>
      <c r="V40" s="190">
        <v>-12.2621</v>
      </c>
      <c r="W40" s="190">
        <v>-20.240539999999999</v>
      </c>
      <c r="X40" s="190">
        <v>-13.770149999999999</v>
      </c>
      <c r="Y40" s="190">
        <v>-23.709220000000002</v>
      </c>
      <c r="Z40" s="190">
        <v>-9.7715200000000006</v>
      </c>
      <c r="AA40" s="190">
        <v>-22.627830000000003</v>
      </c>
      <c r="AB40" s="190">
        <v>-15.455982647396</v>
      </c>
      <c r="AC40" s="190">
        <v>-5.8749314387434293</v>
      </c>
      <c r="AD40" s="190">
        <v>-8.4656240510355207</v>
      </c>
      <c r="AE40" s="190">
        <v>-4.6766209284448594</v>
      </c>
      <c r="AF40" s="190">
        <v>-22.525036091181075</v>
      </c>
      <c r="AG40" s="190">
        <v>-5.7098542439644264</v>
      </c>
      <c r="AH40" s="190">
        <v>10.151250214067531</v>
      </c>
      <c r="AI40" s="203"/>
      <c r="AJ40" s="203"/>
      <c r="AK40" s="203"/>
      <c r="AL40" s="203"/>
      <c r="AM40" s="203"/>
      <c r="AN40" s="167"/>
      <c r="AO40" s="167"/>
      <c r="AP40" s="167"/>
      <c r="AQ40" s="167"/>
      <c r="AR40" s="167"/>
      <c r="AS40" s="167"/>
      <c r="AT40" s="167"/>
      <c r="AU40" s="167"/>
      <c r="AV40" s="167"/>
      <c r="AW40" s="167"/>
      <c r="AX40" s="167"/>
      <c r="AY40" s="167"/>
    </row>
    <row r="41" spans="1:51" ht="15" x14ac:dyDescent="0.25">
      <c r="A41" s="304">
        <f>YampaRiverInflow.TotalOutflow!A41</f>
        <v>46082</v>
      </c>
      <c r="B41" s="280"/>
      <c r="C41" s="270">
        <v>-8.7449999999999992</v>
      </c>
      <c r="D41" s="285">
        <v>-8.7449999999999992</v>
      </c>
      <c r="E41" s="190">
        <v>-26.61149</v>
      </c>
      <c r="F41" s="190">
        <v>-24.585830000000001</v>
      </c>
      <c r="G41" s="190">
        <v>-10.1469</v>
      </c>
      <c r="H41" s="190">
        <v>-24.405729999999998</v>
      </c>
      <c r="I41" s="190">
        <v>-41.61844</v>
      </c>
      <c r="J41" s="190">
        <v>-20.912990000000001</v>
      </c>
      <c r="K41" s="190">
        <v>-15.42376</v>
      </c>
      <c r="L41" s="190">
        <v>-46.979050000000001</v>
      </c>
      <c r="M41" s="190">
        <v>-13.50891</v>
      </c>
      <c r="N41" s="190">
        <v>-9.4484200000000005</v>
      </c>
      <c r="O41" s="190">
        <v>-15.45289</v>
      </c>
      <c r="P41" s="190">
        <v>-14.12349</v>
      </c>
      <c r="Q41" s="190">
        <v>-17.224810000000002</v>
      </c>
      <c r="R41" s="190">
        <v>-18.18402</v>
      </c>
      <c r="S41" s="190">
        <v>-16.42624</v>
      </c>
      <c r="T41" s="190">
        <v>-16.519099999999998</v>
      </c>
      <c r="U41" s="190">
        <v>-21.362770000000001</v>
      </c>
      <c r="V41" s="190">
        <v>-13.940290000000001</v>
      </c>
      <c r="W41" s="190">
        <v>-25.785889999999998</v>
      </c>
      <c r="X41" s="190">
        <v>-13.57385</v>
      </c>
      <c r="Y41" s="190">
        <v>-14.951780000000001</v>
      </c>
      <c r="Z41" s="190">
        <v>-24.381869999999999</v>
      </c>
      <c r="AA41" s="190">
        <v>-18.517049999999998</v>
      </c>
      <c r="AB41" s="190">
        <v>-29.967980399044698</v>
      </c>
      <c r="AC41" s="190">
        <v>-3.9186748927238999</v>
      </c>
      <c r="AD41" s="190">
        <v>3.78158654325282</v>
      </c>
      <c r="AE41" s="190">
        <v>-0.165478108417315</v>
      </c>
      <c r="AF41" s="190">
        <v>-33.272751616104074</v>
      </c>
      <c r="AG41" s="190">
        <v>-3.3822040949199934</v>
      </c>
      <c r="AH41" s="190">
        <v>-5.8828062150550702</v>
      </c>
      <c r="AI41" s="203"/>
      <c r="AJ41" s="203"/>
      <c r="AK41" s="203"/>
      <c r="AL41" s="203"/>
      <c r="AM41" s="203"/>
      <c r="AN41" s="167"/>
      <c r="AO41" s="167"/>
      <c r="AP41" s="167"/>
      <c r="AQ41" s="167"/>
      <c r="AR41" s="167"/>
      <c r="AS41" s="167"/>
      <c r="AT41" s="167"/>
      <c r="AU41" s="167"/>
      <c r="AV41" s="167"/>
      <c r="AW41" s="167"/>
      <c r="AX41" s="167"/>
      <c r="AY41" s="167"/>
    </row>
    <row r="42" spans="1:51" ht="15" x14ac:dyDescent="0.25">
      <c r="A42" s="304">
        <f>YampaRiverInflow.TotalOutflow!A42</f>
        <v>46113</v>
      </c>
      <c r="B42" s="280"/>
      <c r="C42" s="270">
        <v>-12.693</v>
      </c>
      <c r="D42" s="285">
        <v>-12.693</v>
      </c>
      <c r="E42" s="190">
        <v>-28.879900000000003</v>
      </c>
      <c r="F42" s="190">
        <v>-19.677019999999999</v>
      </c>
      <c r="G42" s="190">
        <v>-31.681180000000001</v>
      </c>
      <c r="H42" s="190">
        <v>-14.10609</v>
      </c>
      <c r="I42" s="190">
        <v>-11.98128</v>
      </c>
      <c r="J42" s="190">
        <v>-22.55518</v>
      </c>
      <c r="K42" s="190">
        <v>58.147940000000006</v>
      </c>
      <c r="L42" s="190">
        <v>-64.754249999999999</v>
      </c>
      <c r="M42" s="190">
        <v>-13.812430000000001</v>
      </c>
      <c r="N42" s="190">
        <v>-19.395679999999999</v>
      </c>
      <c r="O42" s="190">
        <v>-0.58677000000000001</v>
      </c>
      <c r="P42" s="190">
        <v>-20.977029999999999</v>
      </c>
      <c r="Q42" s="190">
        <v>-23.67004</v>
      </c>
      <c r="R42" s="190">
        <v>-22.150279999999999</v>
      </c>
      <c r="S42" s="190">
        <v>-10.326360000000001</v>
      </c>
      <c r="T42" s="190">
        <v>-17.860139999999998</v>
      </c>
      <c r="U42" s="190">
        <v>-21.034770000000002</v>
      </c>
      <c r="V42" s="190">
        <v>-16.89048</v>
      </c>
      <c r="W42" s="190">
        <v>-27.78388</v>
      </c>
      <c r="X42" s="190">
        <v>-24.14518</v>
      </c>
      <c r="Y42" s="190">
        <v>-25.381180000000001</v>
      </c>
      <c r="Z42" s="190">
        <v>-22.591699999999999</v>
      </c>
      <c r="AA42" s="190">
        <v>-21.645820000000001</v>
      </c>
      <c r="AB42" s="190">
        <v>-27.296583863680898</v>
      </c>
      <c r="AC42" s="190">
        <v>-6.8666990838692197</v>
      </c>
      <c r="AD42" s="190">
        <v>-4.4101040311918496</v>
      </c>
      <c r="AE42" s="190">
        <v>0.32782876848779102</v>
      </c>
      <c r="AF42" s="190">
        <v>-38.38269309226537</v>
      </c>
      <c r="AG42" s="190">
        <v>-19.157315839774473</v>
      </c>
      <c r="AH42" s="190">
        <v>-15.825731008529852</v>
      </c>
      <c r="AI42" s="203"/>
      <c r="AJ42" s="203"/>
      <c r="AK42" s="203"/>
      <c r="AL42" s="203"/>
      <c r="AM42" s="203"/>
      <c r="AN42" s="167"/>
      <c r="AO42" s="167"/>
      <c r="AP42" s="167"/>
      <c r="AQ42" s="167"/>
      <c r="AR42" s="167"/>
      <c r="AS42" s="167"/>
      <c r="AT42" s="167"/>
      <c r="AU42" s="167"/>
      <c r="AV42" s="167"/>
      <c r="AW42" s="167"/>
      <c r="AX42" s="167"/>
      <c r="AY42" s="167"/>
    </row>
    <row r="43" spans="1:51" ht="15" x14ac:dyDescent="0.25">
      <c r="A43" s="304">
        <f>YampaRiverInflow.TotalOutflow!A43</f>
        <v>46143</v>
      </c>
      <c r="B43" s="280"/>
      <c r="C43" s="270">
        <v>-13.207000000000001</v>
      </c>
      <c r="D43" s="285">
        <v>-13.207000000000001</v>
      </c>
      <c r="E43" s="190">
        <v>-31.532360000000001</v>
      </c>
      <c r="F43" s="190">
        <v>-23.549289999999999</v>
      </c>
      <c r="G43" s="190">
        <v>-4.1466599999999998</v>
      </c>
      <c r="H43" s="190">
        <v>-16.730790000000002</v>
      </c>
      <c r="I43" s="190">
        <v>-20.673770000000001</v>
      </c>
      <c r="J43" s="190">
        <v>-17.359860000000001</v>
      </c>
      <c r="K43" s="190">
        <v>34.052529999999997</v>
      </c>
      <c r="L43" s="190">
        <v>-1.7655699999999999</v>
      </c>
      <c r="M43" s="190">
        <v>-18.956109999999999</v>
      </c>
      <c r="N43" s="190">
        <v>-19.014720000000001</v>
      </c>
      <c r="O43" s="190">
        <v>-30.134370000000001</v>
      </c>
      <c r="P43" s="190">
        <v>-22.792720000000003</v>
      </c>
      <c r="Q43" s="190">
        <v>2.1723600000000003</v>
      </c>
      <c r="R43" s="190">
        <v>-23.229320000000001</v>
      </c>
      <c r="S43" s="190">
        <v>-30.356549999999999</v>
      </c>
      <c r="T43" s="190">
        <v>-13.17548</v>
      </c>
      <c r="U43" s="190">
        <v>-26.73291</v>
      </c>
      <c r="V43" s="190">
        <v>-17.628589999999999</v>
      </c>
      <c r="W43" s="190">
        <v>-22.069290000000002</v>
      </c>
      <c r="X43" s="190">
        <v>-23.365380000000002</v>
      </c>
      <c r="Y43" s="190">
        <v>-25.14387</v>
      </c>
      <c r="Z43" s="190">
        <v>-18.31448</v>
      </c>
      <c r="AA43" s="190">
        <v>-13.93942</v>
      </c>
      <c r="AB43" s="190">
        <v>-20.988264455397299</v>
      </c>
      <c r="AC43" s="190">
        <v>-18.6031865575818</v>
      </c>
      <c r="AD43" s="190">
        <v>-16.873532198681101</v>
      </c>
      <c r="AE43" s="190">
        <v>-10.3614585683532</v>
      </c>
      <c r="AF43" s="190">
        <v>-50.887631320712337</v>
      </c>
      <c r="AG43" s="190">
        <v>-30.38728965732949</v>
      </c>
      <c r="AH43" s="190">
        <v>-18.69847368234792</v>
      </c>
      <c r="AI43" s="203"/>
      <c r="AJ43" s="203"/>
      <c r="AK43" s="203"/>
      <c r="AL43" s="203"/>
      <c r="AM43" s="203"/>
      <c r="AN43" s="167"/>
      <c r="AO43" s="167"/>
      <c r="AP43" s="167"/>
      <c r="AQ43" s="167"/>
      <c r="AR43" s="167"/>
      <c r="AS43" s="167"/>
      <c r="AT43" s="167"/>
      <c r="AU43" s="167"/>
      <c r="AV43" s="167"/>
      <c r="AW43" s="167"/>
      <c r="AX43" s="167"/>
      <c r="AY43" s="167"/>
    </row>
    <row r="44" spans="1:51" ht="15" x14ac:dyDescent="0.25">
      <c r="A44" s="304">
        <f>YampaRiverInflow.TotalOutflow!A44</f>
        <v>46174</v>
      </c>
      <c r="B44" s="280"/>
      <c r="C44" s="270">
        <v>-18.404</v>
      </c>
      <c r="D44" s="285">
        <v>-18.404</v>
      </c>
      <c r="E44" s="190">
        <v>-21.53116</v>
      </c>
      <c r="F44" s="190">
        <v>-28.16948</v>
      </c>
      <c r="G44" s="190">
        <v>-21.732470000000003</v>
      </c>
      <c r="H44" s="190">
        <v>-7.58514</v>
      </c>
      <c r="I44" s="190">
        <v>-14.68486</v>
      </c>
      <c r="J44" s="190">
        <v>-12.904590000000001</v>
      </c>
      <c r="K44" s="190">
        <v>-17.66553</v>
      </c>
      <c r="L44" s="190">
        <v>-18.500439999999998</v>
      </c>
      <c r="M44" s="190">
        <v>-9.6846800000000002</v>
      </c>
      <c r="N44" s="190">
        <v>-3.0129200000000003</v>
      </c>
      <c r="O44" s="190">
        <v>-10.71584</v>
      </c>
      <c r="P44" s="190">
        <v>-17.712730000000001</v>
      </c>
      <c r="Q44" s="190">
        <v>2.1411799999999999</v>
      </c>
      <c r="R44" s="190">
        <v>-20.19791</v>
      </c>
      <c r="S44" s="190">
        <v>-19.463480000000001</v>
      </c>
      <c r="T44" s="190">
        <v>-14.17783</v>
      </c>
      <c r="U44" s="190">
        <v>-34.892609999999998</v>
      </c>
      <c r="V44" s="190">
        <v>-20.2377</v>
      </c>
      <c r="W44" s="190">
        <v>-30.45213</v>
      </c>
      <c r="X44" s="190">
        <v>-27.64986</v>
      </c>
      <c r="Y44" s="190">
        <v>-30.77158</v>
      </c>
      <c r="Z44" s="190">
        <v>-30.150569999999998</v>
      </c>
      <c r="AA44" s="190">
        <v>-27.212169999999997</v>
      </c>
      <c r="AB44" s="190">
        <v>-17.7194681870902</v>
      </c>
      <c r="AC44" s="190">
        <v>-32.379981516299999</v>
      </c>
      <c r="AD44" s="190">
        <v>-23.798866425075097</v>
      </c>
      <c r="AE44" s="190">
        <v>-21.9297904675709</v>
      </c>
      <c r="AF44" s="190">
        <v>-57.58882165966952</v>
      </c>
      <c r="AG44" s="190">
        <v>-30.45201460504726</v>
      </c>
      <c r="AH44" s="190">
        <v>-3.2644045979033853</v>
      </c>
      <c r="AI44" s="203"/>
      <c r="AJ44" s="203"/>
      <c r="AK44" s="203"/>
      <c r="AL44" s="203"/>
      <c r="AM44" s="203"/>
      <c r="AN44" s="167"/>
      <c r="AO44" s="167"/>
      <c r="AP44" s="167"/>
      <c r="AQ44" s="167"/>
      <c r="AR44" s="167"/>
      <c r="AS44" s="167"/>
      <c r="AT44" s="167"/>
      <c r="AU44" s="167"/>
      <c r="AV44" s="167"/>
      <c r="AW44" s="167"/>
      <c r="AX44" s="167"/>
      <c r="AY44" s="167"/>
    </row>
    <row r="45" spans="1:51" ht="15" x14ac:dyDescent="0.25">
      <c r="A45" s="304">
        <f>YampaRiverInflow.TotalOutflow!A45</f>
        <v>46204</v>
      </c>
      <c r="B45" s="280"/>
      <c r="C45" s="270">
        <v>-19.466999999999999</v>
      </c>
      <c r="D45" s="285">
        <v>-19.466999999999999</v>
      </c>
      <c r="E45" s="190">
        <v>-21.142790000000002</v>
      </c>
      <c r="F45" s="190">
        <v>-18.928519999999999</v>
      </c>
      <c r="G45" s="190">
        <v>-9.5471299999999992</v>
      </c>
      <c r="H45" s="190">
        <v>-10.268600000000001</v>
      </c>
      <c r="I45" s="190">
        <v>-18.314310000000003</v>
      </c>
      <c r="J45" s="190">
        <v>-15.866149999999999</v>
      </c>
      <c r="K45" s="190">
        <v>-24.552409999999998</v>
      </c>
      <c r="L45" s="190">
        <v>-25.378720000000001</v>
      </c>
      <c r="M45" s="190">
        <v>-17.78331</v>
      </c>
      <c r="N45" s="190">
        <v>-18.8934</v>
      </c>
      <c r="O45" s="190">
        <v>-12.013909999999999</v>
      </c>
      <c r="P45" s="190">
        <v>-14.996409999999999</v>
      </c>
      <c r="Q45" s="190">
        <v>2.3123400000000003</v>
      </c>
      <c r="R45" s="190">
        <v>-19.286709999999999</v>
      </c>
      <c r="S45" s="190">
        <v>-10.45975</v>
      </c>
      <c r="T45" s="190">
        <v>-7.6106699999999998</v>
      </c>
      <c r="U45" s="190">
        <v>-27.08278</v>
      </c>
      <c r="V45" s="190">
        <v>-23.468240000000002</v>
      </c>
      <c r="W45" s="190">
        <v>-21.989319999999999</v>
      </c>
      <c r="X45" s="190">
        <v>-37.216929999999998</v>
      </c>
      <c r="Y45" s="190">
        <v>-22.890240000000002</v>
      </c>
      <c r="Z45" s="190">
        <v>-26.678540000000002</v>
      </c>
      <c r="AA45" s="190">
        <v>-37.337760000000003</v>
      </c>
      <c r="AB45" s="190">
        <v>-18.2346613577282</v>
      </c>
      <c r="AC45" s="190">
        <v>-18.848620976413699</v>
      </c>
      <c r="AD45" s="190">
        <v>-23.752590631551499</v>
      </c>
      <c r="AE45" s="190">
        <v>-17.2882505662513</v>
      </c>
      <c r="AF45" s="190">
        <v>-44.694644503792432</v>
      </c>
      <c r="AG45" s="190">
        <v>-40.747534366473715</v>
      </c>
      <c r="AH45" s="190">
        <v>-26.484467621707839</v>
      </c>
      <c r="AI45" s="203"/>
      <c r="AJ45" s="203"/>
      <c r="AK45" s="203"/>
      <c r="AL45" s="203"/>
      <c r="AM45" s="203"/>
      <c r="AN45" s="167"/>
      <c r="AO45" s="167"/>
      <c r="AP45" s="167"/>
      <c r="AQ45" s="167"/>
      <c r="AR45" s="167"/>
      <c r="AS45" s="167"/>
      <c r="AT45" s="167"/>
      <c r="AU45" s="167"/>
      <c r="AV45" s="167"/>
      <c r="AW45" s="167"/>
      <c r="AX45" s="167"/>
      <c r="AY45" s="167"/>
    </row>
    <row r="46" spans="1:51" ht="15" x14ac:dyDescent="0.25">
      <c r="A46" s="304">
        <f>YampaRiverInflow.TotalOutflow!A46</f>
        <v>46235</v>
      </c>
      <c r="B46" s="280"/>
      <c r="C46" s="270">
        <v>-17.036000000000001</v>
      </c>
      <c r="D46" s="285">
        <v>-17.036000000000001</v>
      </c>
      <c r="E46" s="190">
        <v>-28.87069</v>
      </c>
      <c r="F46" s="190">
        <v>-40.249079999999999</v>
      </c>
      <c r="G46" s="190">
        <v>-10.618690000000001</v>
      </c>
      <c r="H46" s="190">
        <v>-1.97844</v>
      </c>
      <c r="I46" s="190">
        <v>-19.845770000000002</v>
      </c>
      <c r="J46" s="190">
        <v>-18.154619999999998</v>
      </c>
      <c r="K46" s="190">
        <v>-19.77272</v>
      </c>
      <c r="L46" s="190">
        <v>-13.17257</v>
      </c>
      <c r="M46" s="190">
        <v>-14.711229999999999</v>
      </c>
      <c r="N46" s="190">
        <v>-8.0491299999999999</v>
      </c>
      <c r="O46" s="190">
        <v>-10.36894</v>
      </c>
      <c r="P46" s="190">
        <v>-12.309370000000001</v>
      </c>
      <c r="Q46" s="190">
        <v>3.9439999999999996E-2</v>
      </c>
      <c r="R46" s="190">
        <v>-13.62011</v>
      </c>
      <c r="S46" s="190">
        <v>-10.787000000000001</v>
      </c>
      <c r="T46" s="190">
        <v>-15.400589999999999</v>
      </c>
      <c r="U46" s="190">
        <v>-19.57723</v>
      </c>
      <c r="V46" s="190">
        <v>-13.29472</v>
      </c>
      <c r="W46" s="190">
        <v>-18.03979</v>
      </c>
      <c r="X46" s="190">
        <v>-23.891169999999999</v>
      </c>
      <c r="Y46" s="190">
        <v>-13.515309999999999</v>
      </c>
      <c r="Z46" s="190">
        <v>-23.837299999999999</v>
      </c>
      <c r="AA46" s="190">
        <v>-19.137979999999999</v>
      </c>
      <c r="AB46" s="190">
        <v>-15.5850350841859</v>
      </c>
      <c r="AC46" s="190">
        <v>-20.413870945690398</v>
      </c>
      <c r="AD46" s="190">
        <v>-17.994277469173699</v>
      </c>
      <c r="AE46" s="190">
        <v>-17.687800046524</v>
      </c>
      <c r="AF46" s="190">
        <v>-37.223178765369134</v>
      </c>
      <c r="AG46" s="190">
        <v>-44.692820137564823</v>
      </c>
      <c r="AH46" s="190">
        <v>-6.5048538154775057</v>
      </c>
      <c r="AI46" s="203"/>
      <c r="AJ46" s="203"/>
      <c r="AK46" s="203"/>
      <c r="AL46" s="203"/>
      <c r="AM46" s="203"/>
      <c r="AN46" s="167"/>
      <c r="AO46" s="167"/>
      <c r="AP46" s="167"/>
      <c r="AQ46" s="167"/>
      <c r="AR46" s="167"/>
      <c r="AS46" s="167"/>
      <c r="AT46" s="167"/>
      <c r="AU46" s="167"/>
      <c r="AV46" s="167"/>
      <c r="AW46" s="167"/>
      <c r="AX46" s="167"/>
      <c r="AY46" s="167"/>
    </row>
    <row r="47" spans="1:51" ht="15" x14ac:dyDescent="0.25">
      <c r="A47" s="304">
        <f>YampaRiverInflow.TotalOutflow!A47</f>
        <v>46266</v>
      </c>
      <c r="B47" s="280"/>
      <c r="C47" s="270">
        <v>-7.5359999999999996</v>
      </c>
      <c r="D47" s="285">
        <v>-7.5359999999999996</v>
      </c>
      <c r="E47" s="190">
        <v>0.30087999999999998</v>
      </c>
      <c r="F47" s="190">
        <v>1.5638399999999999</v>
      </c>
      <c r="G47" s="190">
        <v>-5.3830900000000002</v>
      </c>
      <c r="H47" s="190">
        <v>0.50452999999999992</v>
      </c>
      <c r="I47" s="190">
        <v>-16.785490000000003</v>
      </c>
      <c r="J47" s="190">
        <v>8.7774400000000004</v>
      </c>
      <c r="K47" s="190">
        <v>-0.65700999999999998</v>
      </c>
      <c r="L47" s="190">
        <v>-5.1176300000000001</v>
      </c>
      <c r="M47" s="190">
        <v>1.31694</v>
      </c>
      <c r="N47" s="190">
        <v>-3.9454199999999999</v>
      </c>
      <c r="O47" s="190">
        <v>2.79942</v>
      </c>
      <c r="P47" s="190">
        <v>-4.3560499999999998</v>
      </c>
      <c r="Q47" s="190">
        <v>0.24765999999999999</v>
      </c>
      <c r="R47" s="190">
        <v>-1.9077999999999999</v>
      </c>
      <c r="S47" s="190">
        <v>1.6536999999999999</v>
      </c>
      <c r="T47" s="190">
        <v>0.45062999999999998</v>
      </c>
      <c r="U47" s="190">
        <v>-4.00359</v>
      </c>
      <c r="V47" s="190">
        <v>-7.8580299999999994</v>
      </c>
      <c r="W47" s="190">
        <v>-6.6565699999999994</v>
      </c>
      <c r="X47" s="190">
        <v>-13.139520000000001</v>
      </c>
      <c r="Y47" s="190">
        <v>-7.8235400000000004</v>
      </c>
      <c r="Z47" s="190">
        <v>-17.94941</v>
      </c>
      <c r="AA47" s="190">
        <v>-20.019500000000001</v>
      </c>
      <c r="AB47" s="190">
        <v>-12.5769963398445</v>
      </c>
      <c r="AC47" s="190">
        <v>-12.664930500352801</v>
      </c>
      <c r="AD47" s="190">
        <v>-18.758475648761799</v>
      </c>
      <c r="AE47" s="190">
        <v>-1.27110780709264</v>
      </c>
      <c r="AF47" s="190">
        <v>-33.675139492561513</v>
      </c>
      <c r="AG47" s="190">
        <v>-15.970136704665375</v>
      </c>
      <c r="AH47" s="190">
        <v>4.5429256994443854</v>
      </c>
      <c r="AI47" s="203"/>
      <c r="AJ47" s="203"/>
      <c r="AK47" s="203"/>
      <c r="AL47" s="203"/>
      <c r="AM47" s="203"/>
      <c r="AN47" s="167"/>
      <c r="AO47" s="167"/>
      <c r="AP47" s="167"/>
      <c r="AQ47" s="167"/>
      <c r="AR47" s="167"/>
      <c r="AS47" s="167"/>
      <c r="AT47" s="167"/>
      <c r="AU47" s="167"/>
      <c r="AV47" s="167"/>
      <c r="AW47" s="167"/>
      <c r="AX47" s="167"/>
      <c r="AY47" s="167"/>
    </row>
    <row r="48" spans="1:51" ht="15" x14ac:dyDescent="0.25">
      <c r="A48" s="304">
        <f>YampaRiverInflow.TotalOutflow!A48</f>
        <v>46296</v>
      </c>
      <c r="B48" s="280"/>
      <c r="C48" s="270">
        <v>-10.734</v>
      </c>
      <c r="D48" s="285">
        <v>-10.734</v>
      </c>
      <c r="E48" s="190">
        <v>-6.6903999999999995</v>
      </c>
      <c r="F48" s="190">
        <v>-9.5990099999999998</v>
      </c>
      <c r="G48" s="190">
        <v>8.4510100000000001</v>
      </c>
      <c r="H48" s="190">
        <v>5.7720799999999999</v>
      </c>
      <c r="I48" s="190">
        <v>-14.64955</v>
      </c>
      <c r="J48" s="190">
        <v>11.184040000000001</v>
      </c>
      <c r="K48" s="190">
        <v>-2.5218699999999998</v>
      </c>
      <c r="L48" s="190">
        <v>12.298719999999999</v>
      </c>
      <c r="M48" s="190">
        <v>9.1142000000000003</v>
      </c>
      <c r="N48" s="190">
        <v>6.9690500000000002</v>
      </c>
      <c r="O48" s="190">
        <v>17.399669999999997</v>
      </c>
      <c r="P48" s="190">
        <v>17.673249999999999</v>
      </c>
      <c r="Q48" s="190">
        <v>19.239099999999997</v>
      </c>
      <c r="R48" s="190">
        <v>0.14559</v>
      </c>
      <c r="S48" s="190">
        <v>-3.8384399999999999</v>
      </c>
      <c r="T48" s="190">
        <v>-8.0890900000000006</v>
      </c>
      <c r="U48" s="190">
        <v>5.3184499999999995</v>
      </c>
      <c r="V48" s="190">
        <v>6.8723199999999993</v>
      </c>
      <c r="W48" s="190">
        <v>-3.3345599999999997</v>
      </c>
      <c r="X48" s="190">
        <v>-12.937790000000001</v>
      </c>
      <c r="Y48" s="190">
        <v>9.3299699999999994</v>
      </c>
      <c r="Z48" s="190">
        <v>-7.6352000000000002</v>
      </c>
      <c r="AA48" s="190">
        <v>-6.9373300000000002</v>
      </c>
      <c r="AB48" s="190">
        <v>-2.2106542585727502</v>
      </c>
      <c r="AC48" s="190">
        <v>-11.5548092057765</v>
      </c>
      <c r="AD48" s="190">
        <v>-24.732557731564899</v>
      </c>
      <c r="AE48" s="190">
        <v>-12.168433580297501</v>
      </c>
      <c r="AF48" s="190">
        <v>-31.92853069592417</v>
      </c>
      <c r="AG48" s="190">
        <v>-8.5193758119119227</v>
      </c>
      <c r="AH48" s="190">
        <v>-12.106017656854398</v>
      </c>
      <c r="AI48" s="203"/>
      <c r="AJ48" s="203"/>
      <c r="AK48" s="203"/>
      <c r="AL48" s="203"/>
      <c r="AM48" s="203"/>
      <c r="AN48" s="167"/>
      <c r="AO48" s="167"/>
      <c r="AP48" s="167"/>
      <c r="AQ48" s="167"/>
      <c r="AR48" s="167"/>
      <c r="AS48" s="167"/>
      <c r="AT48" s="167"/>
      <c r="AU48" s="167"/>
      <c r="AV48" s="167"/>
      <c r="AW48" s="167"/>
      <c r="AX48" s="167"/>
      <c r="AY48" s="167"/>
    </row>
    <row r="49" spans="1:1005" ht="15" x14ac:dyDescent="0.25">
      <c r="A49" s="304">
        <f>YampaRiverInflow.TotalOutflow!A49</f>
        <v>46327</v>
      </c>
      <c r="B49" s="280"/>
      <c r="C49" s="270">
        <v>-16.158000000000001</v>
      </c>
      <c r="D49" s="285">
        <v>-16.158000000000001</v>
      </c>
      <c r="E49" s="190">
        <v>-38.727230000000006</v>
      </c>
      <c r="F49" s="190">
        <v>11.18458</v>
      </c>
      <c r="G49" s="190">
        <v>10.958489999999999</v>
      </c>
      <c r="H49" s="190">
        <v>-3.7692800000000002</v>
      </c>
      <c r="I49" s="190">
        <v>-15.648209999999999</v>
      </c>
      <c r="J49" s="190">
        <v>-0.50287000000000004</v>
      </c>
      <c r="K49" s="190">
        <v>16.895820000000001</v>
      </c>
      <c r="L49" s="190">
        <v>3.5182899999999999</v>
      </c>
      <c r="M49" s="190">
        <v>1.0546900000000001</v>
      </c>
      <c r="N49" s="190">
        <v>1.48285</v>
      </c>
      <c r="O49" s="190">
        <v>-5.3529099999999996</v>
      </c>
      <c r="P49" s="190">
        <v>-22.937849999999997</v>
      </c>
      <c r="Q49" s="190">
        <v>17.25741</v>
      </c>
      <c r="R49" s="190">
        <v>-4.2314999999999996</v>
      </c>
      <c r="S49" s="190">
        <v>-10.30818</v>
      </c>
      <c r="T49" s="190">
        <v>-12.985040000000001</v>
      </c>
      <c r="U49" s="190">
        <v>-26.999580000000002</v>
      </c>
      <c r="V49" s="190">
        <v>-8.9412700000000012</v>
      </c>
      <c r="W49" s="190">
        <v>-9.1097400000000004</v>
      </c>
      <c r="X49" s="190">
        <v>6.4318400000000002</v>
      </c>
      <c r="Y49" s="190">
        <v>-3.3335500000000002</v>
      </c>
      <c r="Z49" s="190">
        <v>-11.237219999999999</v>
      </c>
      <c r="AA49" s="190">
        <v>-26.772839999999999</v>
      </c>
      <c r="AB49" s="190">
        <v>-15.73670513499</v>
      </c>
      <c r="AC49" s="190">
        <v>-25.995712616168699</v>
      </c>
      <c r="AD49" s="190">
        <v>-1.0377086195756302</v>
      </c>
      <c r="AE49" s="190">
        <v>-31.726571329096</v>
      </c>
      <c r="AF49" s="190">
        <v>-20.625441646014423</v>
      </c>
      <c r="AG49" s="190">
        <v>-14.505944464038231</v>
      </c>
      <c r="AH49" s="190">
        <v>-9.119622605088356</v>
      </c>
      <c r="AI49" s="203"/>
      <c r="AJ49" s="203"/>
      <c r="AK49" s="203"/>
      <c r="AL49" s="203"/>
      <c r="AM49" s="203"/>
      <c r="AN49" s="167"/>
      <c r="AO49" s="167"/>
      <c r="AP49" s="167"/>
      <c r="AQ49" s="167"/>
      <c r="AR49" s="167"/>
      <c r="AS49" s="167"/>
      <c r="AT49" s="167"/>
      <c r="AU49" s="167"/>
      <c r="AV49" s="167"/>
      <c r="AW49" s="167"/>
      <c r="AX49" s="167"/>
      <c r="AY49" s="167"/>
    </row>
    <row r="50" spans="1:1005" ht="15" x14ac:dyDescent="0.25">
      <c r="A50" s="304">
        <f>YampaRiverInflow.TotalOutflow!A50</f>
        <v>46357</v>
      </c>
      <c r="B50" s="280"/>
      <c r="C50" s="270">
        <v>-4.8609999999999998</v>
      </c>
      <c r="D50" s="285">
        <v>-4.8609999999999998</v>
      </c>
      <c r="E50" s="190">
        <v>-22.49784</v>
      </c>
      <c r="F50" s="190">
        <v>-4.7581699999999998</v>
      </c>
      <c r="G50" s="190">
        <v>-4.2268999999999997</v>
      </c>
      <c r="H50" s="190">
        <v>-38.098730000000003</v>
      </c>
      <c r="I50" s="190">
        <v>-16.883659999999999</v>
      </c>
      <c r="J50" s="190">
        <v>-19.378550000000001</v>
      </c>
      <c r="K50" s="190">
        <v>-16.600650000000002</v>
      </c>
      <c r="L50" s="190">
        <v>-12.671760000000001</v>
      </c>
      <c r="M50" s="190">
        <v>-11.092700000000001</v>
      </c>
      <c r="N50" s="190">
        <v>-5.9065600000000007</v>
      </c>
      <c r="O50" s="190">
        <v>-11.998950000000001</v>
      </c>
      <c r="P50" s="190">
        <v>-6.2203800000000005</v>
      </c>
      <c r="Q50" s="190">
        <v>5.5469099999999996</v>
      </c>
      <c r="R50" s="190">
        <v>-11.664959999999999</v>
      </c>
      <c r="S50" s="190">
        <v>-10.748290000000001</v>
      </c>
      <c r="T50" s="190">
        <v>-20.60698</v>
      </c>
      <c r="U50" s="190">
        <v>-11.0654</v>
      </c>
      <c r="V50" s="190">
        <v>-24.62893</v>
      </c>
      <c r="W50" s="190">
        <v>-2.98122</v>
      </c>
      <c r="X50" s="190">
        <v>-6.6501599999999996</v>
      </c>
      <c r="Y50" s="190">
        <v>1.63134</v>
      </c>
      <c r="Z50" s="190">
        <v>-9.3967500000000008</v>
      </c>
      <c r="AA50" s="190">
        <v>-13.98915</v>
      </c>
      <c r="AB50" s="190">
        <v>-12.4542512261587</v>
      </c>
      <c r="AC50" s="190">
        <v>-10.8324401513397</v>
      </c>
      <c r="AD50" s="190">
        <v>3.9299975641787799</v>
      </c>
      <c r="AE50" s="190">
        <v>-2.4028572739817102</v>
      </c>
      <c r="AF50" s="190">
        <v>-11.953157158801488</v>
      </c>
      <c r="AG50" s="190">
        <v>-20.113240887616342</v>
      </c>
      <c r="AH50" s="190">
        <v>-17.916438668824515</v>
      </c>
      <c r="AI50" s="203"/>
      <c r="AJ50" s="203"/>
      <c r="AK50" s="203"/>
      <c r="AL50" s="203"/>
      <c r="AM50" s="203"/>
      <c r="AN50" s="167"/>
      <c r="AO50" s="167"/>
      <c r="AP50" s="167"/>
      <c r="AQ50" s="167"/>
      <c r="AR50" s="167"/>
      <c r="AS50" s="167"/>
      <c r="AT50" s="167"/>
      <c r="AU50" s="167"/>
      <c r="AV50" s="167"/>
      <c r="AW50" s="167"/>
      <c r="AX50" s="167"/>
      <c r="AY50" s="167"/>
    </row>
    <row r="51" spans="1:1005" ht="15" x14ac:dyDescent="0.25">
      <c r="A51" s="304">
        <f>YampaRiverInflow.TotalOutflow!A51</f>
        <v>46388</v>
      </c>
      <c r="B51" s="280"/>
      <c r="C51" s="270">
        <v>-11.709</v>
      </c>
      <c r="D51" s="285">
        <v>-11.709</v>
      </c>
      <c r="E51" s="190">
        <v>-9.5505300000000002</v>
      </c>
      <c r="F51" s="190">
        <v>-3.0365300000000004</v>
      </c>
      <c r="G51" s="190">
        <v>-13.873520000000001</v>
      </c>
      <c r="H51" s="190">
        <v>-24.659839999999999</v>
      </c>
      <c r="I51" s="190">
        <v>-23.680730000000001</v>
      </c>
      <c r="J51" s="190">
        <v>-10.09286</v>
      </c>
      <c r="K51" s="190">
        <v>1.2478399999999998</v>
      </c>
      <c r="L51" s="190">
        <v>-9.182129999999999</v>
      </c>
      <c r="M51" s="190">
        <v>-8.1827199999999998</v>
      </c>
      <c r="N51" s="190">
        <v>-11.68539</v>
      </c>
      <c r="O51" s="190">
        <v>-0.62502000000000002</v>
      </c>
      <c r="P51" s="190">
        <v>-24.903770000000002</v>
      </c>
      <c r="Q51" s="190">
        <v>-11.795629999999999</v>
      </c>
      <c r="R51" s="190">
        <v>-18.15316</v>
      </c>
      <c r="S51" s="190">
        <v>-15.922499999999999</v>
      </c>
      <c r="T51" s="190">
        <v>-16.109290000000001</v>
      </c>
      <c r="U51" s="190">
        <v>-8.2410300000000003</v>
      </c>
      <c r="V51" s="190">
        <v>-24.003340000000001</v>
      </c>
      <c r="W51" s="190">
        <v>-12.045209999999999</v>
      </c>
      <c r="X51" s="190">
        <v>-7.8899799999999995</v>
      </c>
      <c r="Y51" s="190">
        <v>-22.646060000000002</v>
      </c>
      <c r="Z51" s="190">
        <v>-32.673250000000003</v>
      </c>
      <c r="AA51" s="190">
        <v>-24.1571297449231</v>
      </c>
      <c r="AB51" s="190">
        <v>0.98637802205530201</v>
      </c>
      <c r="AC51" s="190">
        <v>-30.2013865144412</v>
      </c>
      <c r="AD51" s="190">
        <v>-0.95083847050134207</v>
      </c>
      <c r="AE51" s="190">
        <v>-12.716791635963881</v>
      </c>
      <c r="AF51" s="190">
        <v>-5.7794314590614571</v>
      </c>
      <c r="AG51" s="190">
        <v>-12.36787787501088</v>
      </c>
      <c r="AH51" s="190">
        <v>-0.88780962845580191</v>
      </c>
      <c r="AI51" s="203"/>
      <c r="AJ51" s="203"/>
      <c r="AK51" s="203"/>
      <c r="AL51" s="203"/>
      <c r="AM51" s="203"/>
      <c r="AN51" s="167"/>
      <c r="AO51" s="167"/>
      <c r="AP51" s="167"/>
      <c r="AQ51" s="167"/>
      <c r="AR51" s="167"/>
      <c r="AS51" s="167"/>
      <c r="AT51" s="167"/>
      <c r="AU51" s="167"/>
      <c r="AV51" s="167"/>
      <c r="AW51" s="167"/>
      <c r="AX51" s="167"/>
      <c r="AY51" s="167"/>
    </row>
    <row r="52" spans="1:1005" ht="15" x14ac:dyDescent="0.25">
      <c r="A52" s="304">
        <f>YampaRiverInflow.TotalOutflow!A52</f>
        <v>46419</v>
      </c>
      <c r="B52" s="280"/>
      <c r="C52" s="270">
        <v>-10.657</v>
      </c>
      <c r="D52" s="285">
        <v>-10.657</v>
      </c>
      <c r="E52" s="190">
        <v>-4.7783299999999995</v>
      </c>
      <c r="F52" s="190">
        <v>-20.94144</v>
      </c>
      <c r="G52" s="190">
        <v>-17.372900000000001</v>
      </c>
      <c r="H52" s="190">
        <v>14.6288</v>
      </c>
      <c r="I52" s="190">
        <v>-16.739249999999998</v>
      </c>
      <c r="J52" s="190">
        <v>-12.46504</v>
      </c>
      <c r="K52" s="190">
        <v>-9.1210300000000011</v>
      </c>
      <c r="L52" s="190">
        <v>-7.8426999999999998</v>
      </c>
      <c r="M52" s="190">
        <v>-5.5530600000000003</v>
      </c>
      <c r="N52" s="190">
        <v>-10.331049999999999</v>
      </c>
      <c r="O52" s="190">
        <v>-2.1568899999999998</v>
      </c>
      <c r="P52" s="190">
        <v>-9.2535300000000014</v>
      </c>
      <c r="Q52" s="190">
        <v>-8.9076200000000014</v>
      </c>
      <c r="R52" s="190">
        <v>-4.1460799999999995</v>
      </c>
      <c r="S52" s="190">
        <v>-10.053940000000001</v>
      </c>
      <c r="T52" s="190">
        <v>-6.1692600000000004</v>
      </c>
      <c r="U52" s="190">
        <v>-12.2621</v>
      </c>
      <c r="V52" s="190">
        <v>-20.240539999999999</v>
      </c>
      <c r="W52" s="190">
        <v>-13.770149999999999</v>
      </c>
      <c r="X52" s="190">
        <v>-23.709220000000002</v>
      </c>
      <c r="Y52" s="190">
        <v>-9.7715200000000006</v>
      </c>
      <c r="Z52" s="190">
        <v>-22.627830000000003</v>
      </c>
      <c r="AA52" s="190">
        <v>-15.455982647396</v>
      </c>
      <c r="AB52" s="190">
        <v>-5.8749314387434293</v>
      </c>
      <c r="AC52" s="190">
        <v>-8.4656240510355207</v>
      </c>
      <c r="AD52" s="190">
        <v>-4.6766209284448594</v>
      </c>
      <c r="AE52" s="190">
        <v>-22.525036091181075</v>
      </c>
      <c r="AF52" s="190">
        <v>-5.7098542439644264</v>
      </c>
      <c r="AG52" s="190">
        <v>10.151250214067531</v>
      </c>
      <c r="AH52" s="190">
        <v>-8.3571780087885035</v>
      </c>
      <c r="AI52" s="203"/>
      <c r="AJ52" s="203"/>
      <c r="AK52" s="203"/>
      <c r="AL52" s="203"/>
      <c r="AM52" s="203"/>
      <c r="AN52" s="167"/>
      <c r="AO52" s="167"/>
      <c r="AP52" s="167"/>
      <c r="AQ52" s="167"/>
      <c r="AR52" s="167"/>
      <c r="AS52" s="167"/>
      <c r="AT52" s="167"/>
      <c r="AU52" s="167"/>
      <c r="AV52" s="167"/>
      <c r="AW52" s="167"/>
      <c r="AX52" s="167"/>
      <c r="AY52" s="167"/>
    </row>
    <row r="53" spans="1:1005" ht="15" x14ac:dyDescent="0.25">
      <c r="A53" s="304">
        <f>YampaRiverInflow.TotalOutflow!A53</f>
        <v>46447</v>
      </c>
      <c r="B53" s="280"/>
      <c r="C53" s="270">
        <v>-8.7449999999999992</v>
      </c>
      <c r="D53" s="285">
        <v>-8.7449999999999992</v>
      </c>
      <c r="E53" s="190">
        <v>-24.585830000000001</v>
      </c>
      <c r="F53" s="190">
        <v>-10.1469</v>
      </c>
      <c r="G53" s="190">
        <v>-24.405729999999998</v>
      </c>
      <c r="H53" s="190">
        <v>-41.61844</v>
      </c>
      <c r="I53" s="190">
        <v>-20.912990000000001</v>
      </c>
      <c r="J53" s="190">
        <v>-15.42376</v>
      </c>
      <c r="K53" s="190">
        <v>-46.979050000000001</v>
      </c>
      <c r="L53" s="190">
        <v>-13.50891</v>
      </c>
      <c r="M53" s="190">
        <v>-9.4484200000000005</v>
      </c>
      <c r="N53" s="190">
        <v>-15.45289</v>
      </c>
      <c r="O53" s="190">
        <v>-14.12349</v>
      </c>
      <c r="P53" s="190">
        <v>-17.224810000000002</v>
      </c>
      <c r="Q53" s="190">
        <v>-18.18402</v>
      </c>
      <c r="R53" s="190">
        <v>-16.42624</v>
      </c>
      <c r="S53" s="190">
        <v>-16.519099999999998</v>
      </c>
      <c r="T53" s="190">
        <v>-21.362770000000001</v>
      </c>
      <c r="U53" s="190">
        <v>-13.940290000000001</v>
      </c>
      <c r="V53" s="190">
        <v>-25.785889999999998</v>
      </c>
      <c r="W53" s="190">
        <v>-13.57385</v>
      </c>
      <c r="X53" s="190">
        <v>-14.951780000000001</v>
      </c>
      <c r="Y53" s="190">
        <v>-24.381869999999999</v>
      </c>
      <c r="Z53" s="190">
        <v>-18.517049999999998</v>
      </c>
      <c r="AA53" s="190">
        <v>-29.967980399044698</v>
      </c>
      <c r="AB53" s="190">
        <v>-3.9186748927238999</v>
      </c>
      <c r="AC53" s="190">
        <v>3.78158654325282</v>
      </c>
      <c r="AD53" s="190">
        <v>-0.165478108417315</v>
      </c>
      <c r="AE53" s="190">
        <v>-33.272751616104074</v>
      </c>
      <c r="AF53" s="190">
        <v>-3.3822040949199934</v>
      </c>
      <c r="AG53" s="190">
        <v>-5.8828062150550702</v>
      </c>
      <c r="AH53" s="190">
        <v>-27.335487086718771</v>
      </c>
      <c r="AI53" s="203"/>
      <c r="AJ53" s="203"/>
      <c r="AK53" s="203"/>
      <c r="AL53" s="203"/>
      <c r="AM53" s="203"/>
      <c r="AN53" s="167"/>
      <c r="AO53" s="167"/>
      <c r="AP53" s="167"/>
      <c r="AQ53" s="167"/>
      <c r="AR53" s="167"/>
      <c r="AS53" s="167"/>
      <c r="AT53" s="167"/>
      <c r="AU53" s="167"/>
      <c r="AV53" s="167"/>
      <c r="AW53" s="167"/>
      <c r="AX53" s="167"/>
      <c r="AY53" s="167"/>
    </row>
    <row r="54" spans="1:1005" ht="15" x14ac:dyDescent="0.25">
      <c r="A54" s="304">
        <f>YampaRiverInflow.TotalOutflow!A54</f>
        <v>46478</v>
      </c>
      <c r="B54" s="280"/>
      <c r="C54" s="270">
        <v>-12.693</v>
      </c>
      <c r="D54" s="285">
        <v>-12.693</v>
      </c>
      <c r="E54" s="190">
        <v>-19.677019999999999</v>
      </c>
      <c r="F54" s="190">
        <v>-31.681180000000001</v>
      </c>
      <c r="G54" s="190">
        <v>-14.10609</v>
      </c>
      <c r="H54" s="190">
        <v>-11.98128</v>
      </c>
      <c r="I54" s="190">
        <v>-22.55518</v>
      </c>
      <c r="J54" s="190">
        <v>58.147940000000006</v>
      </c>
      <c r="K54" s="190">
        <v>-64.754249999999999</v>
      </c>
      <c r="L54" s="190">
        <v>-13.812430000000001</v>
      </c>
      <c r="M54" s="190">
        <v>-19.395679999999999</v>
      </c>
      <c r="N54" s="190">
        <v>-0.58677000000000001</v>
      </c>
      <c r="O54" s="190">
        <v>-20.977029999999999</v>
      </c>
      <c r="P54" s="190">
        <v>-23.67004</v>
      </c>
      <c r="Q54" s="190">
        <v>-22.150279999999999</v>
      </c>
      <c r="R54" s="190">
        <v>-10.326360000000001</v>
      </c>
      <c r="S54" s="190">
        <v>-17.860139999999998</v>
      </c>
      <c r="T54" s="190">
        <v>-21.034770000000002</v>
      </c>
      <c r="U54" s="190">
        <v>-16.89048</v>
      </c>
      <c r="V54" s="190">
        <v>-27.78388</v>
      </c>
      <c r="W54" s="190">
        <v>-24.14518</v>
      </c>
      <c r="X54" s="190">
        <v>-25.381180000000001</v>
      </c>
      <c r="Y54" s="190">
        <v>-22.591699999999999</v>
      </c>
      <c r="Z54" s="190">
        <v>-21.645820000000001</v>
      </c>
      <c r="AA54" s="190">
        <v>-27.296583863680898</v>
      </c>
      <c r="AB54" s="190">
        <v>-6.8666990838692197</v>
      </c>
      <c r="AC54" s="190">
        <v>-4.4101040311918496</v>
      </c>
      <c r="AD54" s="190">
        <v>0.32782876848779102</v>
      </c>
      <c r="AE54" s="190">
        <v>-38.38269309226537</v>
      </c>
      <c r="AF54" s="190">
        <v>-19.157315839774473</v>
      </c>
      <c r="AG54" s="190">
        <v>-15.825731008529852</v>
      </c>
      <c r="AH54" s="190">
        <v>-28.334892742945986</v>
      </c>
      <c r="AI54" s="203"/>
      <c r="AJ54" s="203"/>
      <c r="AK54" s="203"/>
      <c r="AL54" s="203"/>
      <c r="AM54" s="203"/>
      <c r="AN54" s="167"/>
      <c r="AO54" s="167"/>
      <c r="AP54" s="167"/>
      <c r="AQ54" s="167"/>
      <c r="AR54" s="167"/>
      <c r="AS54" s="167"/>
      <c r="AT54" s="167"/>
      <c r="AU54" s="167"/>
      <c r="AV54" s="167"/>
      <c r="AW54" s="167"/>
      <c r="AX54" s="167"/>
      <c r="AY54" s="167"/>
    </row>
    <row r="55" spans="1:1005" ht="15" x14ac:dyDescent="0.25">
      <c r="A55" s="304">
        <f>YampaRiverInflow.TotalOutflow!A55</f>
        <v>46508</v>
      </c>
      <c r="B55" s="280"/>
      <c r="C55" s="270">
        <v>-13.207000000000001</v>
      </c>
      <c r="D55" s="285">
        <v>-13.207000000000001</v>
      </c>
      <c r="E55" s="190">
        <v>-23.549289999999999</v>
      </c>
      <c r="F55" s="190">
        <v>-4.1466599999999998</v>
      </c>
      <c r="G55" s="190">
        <v>-16.730790000000002</v>
      </c>
      <c r="H55" s="190">
        <v>-20.673770000000001</v>
      </c>
      <c r="I55" s="190">
        <v>-17.359860000000001</v>
      </c>
      <c r="J55" s="190">
        <v>34.052529999999997</v>
      </c>
      <c r="K55" s="190">
        <v>-1.7655699999999999</v>
      </c>
      <c r="L55" s="190">
        <v>-18.956109999999999</v>
      </c>
      <c r="M55" s="190">
        <v>-19.014720000000001</v>
      </c>
      <c r="N55" s="190">
        <v>-30.134370000000001</v>
      </c>
      <c r="O55" s="190">
        <v>-22.792720000000003</v>
      </c>
      <c r="P55" s="190">
        <v>2.1723600000000003</v>
      </c>
      <c r="Q55" s="190">
        <v>-23.229320000000001</v>
      </c>
      <c r="R55" s="190">
        <v>-30.356549999999999</v>
      </c>
      <c r="S55" s="190">
        <v>-13.17548</v>
      </c>
      <c r="T55" s="190">
        <v>-26.73291</v>
      </c>
      <c r="U55" s="190">
        <v>-17.628589999999999</v>
      </c>
      <c r="V55" s="190">
        <v>-22.069290000000002</v>
      </c>
      <c r="W55" s="190">
        <v>-23.365380000000002</v>
      </c>
      <c r="X55" s="190">
        <v>-25.14387</v>
      </c>
      <c r="Y55" s="190">
        <v>-18.31448</v>
      </c>
      <c r="Z55" s="190">
        <v>-13.93942</v>
      </c>
      <c r="AA55" s="190">
        <v>-20.988264455397299</v>
      </c>
      <c r="AB55" s="190">
        <v>-18.6031865575818</v>
      </c>
      <c r="AC55" s="190">
        <v>-16.873532198681101</v>
      </c>
      <c r="AD55" s="190">
        <v>-10.3614585683532</v>
      </c>
      <c r="AE55" s="190">
        <v>-50.887631320712337</v>
      </c>
      <c r="AF55" s="190">
        <v>-30.38728965732949</v>
      </c>
      <c r="AG55" s="190">
        <v>-18.69847368234792</v>
      </c>
      <c r="AH55" s="190">
        <v>-31.340791793071929</v>
      </c>
      <c r="AI55" s="203"/>
      <c r="AJ55" s="203"/>
      <c r="AK55" s="203"/>
      <c r="AL55" s="203"/>
      <c r="AM55" s="203"/>
      <c r="AN55" s="167"/>
      <c r="AO55" s="167"/>
      <c r="AP55" s="167"/>
      <c r="AQ55" s="167"/>
      <c r="AR55" s="167"/>
      <c r="AS55" s="167"/>
      <c r="AT55" s="167"/>
      <c r="AU55" s="167"/>
      <c r="AV55" s="167"/>
      <c r="AW55" s="167"/>
      <c r="AX55" s="167"/>
      <c r="AY55" s="167"/>
    </row>
    <row r="56" spans="1:1005" ht="15" x14ac:dyDescent="0.25">
      <c r="A56" s="304">
        <f>YampaRiverInflow.TotalOutflow!A56</f>
        <v>46539</v>
      </c>
      <c r="B56" s="280"/>
      <c r="C56" s="270">
        <v>-18.404</v>
      </c>
      <c r="D56" s="285">
        <v>-18.404</v>
      </c>
      <c r="E56" s="190">
        <v>-28.16948</v>
      </c>
      <c r="F56" s="190">
        <v>-21.732470000000003</v>
      </c>
      <c r="G56" s="190">
        <v>-7.58514</v>
      </c>
      <c r="H56" s="190">
        <v>-14.68486</v>
      </c>
      <c r="I56" s="190">
        <v>-12.904590000000001</v>
      </c>
      <c r="J56" s="190">
        <v>-17.66553</v>
      </c>
      <c r="K56" s="190">
        <v>-18.500439999999998</v>
      </c>
      <c r="L56" s="190">
        <v>-9.6846800000000002</v>
      </c>
      <c r="M56" s="190">
        <v>-3.0129200000000003</v>
      </c>
      <c r="N56" s="190">
        <v>-10.71584</v>
      </c>
      <c r="O56" s="190">
        <v>-17.712730000000001</v>
      </c>
      <c r="P56" s="190">
        <v>2.1411799999999999</v>
      </c>
      <c r="Q56" s="190">
        <v>-20.19791</v>
      </c>
      <c r="R56" s="190">
        <v>-19.463480000000001</v>
      </c>
      <c r="S56" s="190">
        <v>-14.17783</v>
      </c>
      <c r="T56" s="190">
        <v>-34.892609999999998</v>
      </c>
      <c r="U56" s="190">
        <v>-20.2377</v>
      </c>
      <c r="V56" s="190">
        <v>-30.45213</v>
      </c>
      <c r="W56" s="190">
        <v>-27.64986</v>
      </c>
      <c r="X56" s="190">
        <v>-30.77158</v>
      </c>
      <c r="Y56" s="190">
        <v>-30.150569999999998</v>
      </c>
      <c r="Z56" s="190">
        <v>-27.212169999999997</v>
      </c>
      <c r="AA56" s="190">
        <v>-17.7194681870902</v>
      </c>
      <c r="AB56" s="190">
        <v>-32.379981516299999</v>
      </c>
      <c r="AC56" s="190">
        <v>-23.798866425075097</v>
      </c>
      <c r="AD56" s="190">
        <v>-21.9297904675709</v>
      </c>
      <c r="AE56" s="190">
        <v>-57.58882165966952</v>
      </c>
      <c r="AF56" s="190">
        <v>-30.45201460504726</v>
      </c>
      <c r="AG56" s="190">
        <v>-3.2644045979033853</v>
      </c>
      <c r="AH56" s="190">
        <v>-21.25587500818672</v>
      </c>
      <c r="AI56" s="203"/>
      <c r="AJ56" s="203"/>
      <c r="AK56" s="203"/>
      <c r="AL56" s="203"/>
      <c r="AM56" s="203"/>
      <c r="AN56" s="167"/>
      <c r="AO56" s="167"/>
      <c r="AP56" s="167"/>
      <c r="AQ56" s="167"/>
      <c r="AR56" s="167"/>
      <c r="AS56" s="167"/>
      <c r="AT56" s="167"/>
      <c r="AU56" s="167"/>
      <c r="AV56" s="167"/>
      <c r="AW56" s="167"/>
      <c r="AX56" s="167"/>
      <c r="AY56" s="167"/>
    </row>
    <row r="57" spans="1:1005" ht="15" x14ac:dyDescent="0.25">
      <c r="A57" s="304">
        <f>YampaRiverInflow.TotalOutflow!A57</f>
        <v>46569</v>
      </c>
      <c r="B57" s="280"/>
      <c r="C57" s="270">
        <v>-19.466999999999999</v>
      </c>
      <c r="D57" s="285">
        <v>-19.466999999999999</v>
      </c>
      <c r="E57" s="190">
        <v>-18.928519999999999</v>
      </c>
      <c r="F57" s="190">
        <v>-9.5471299999999992</v>
      </c>
      <c r="G57" s="190">
        <v>-10.268600000000001</v>
      </c>
      <c r="H57" s="190">
        <v>-18.314310000000003</v>
      </c>
      <c r="I57" s="190">
        <v>-15.866149999999999</v>
      </c>
      <c r="J57" s="190">
        <v>-24.552409999999998</v>
      </c>
      <c r="K57" s="190">
        <v>-25.378720000000001</v>
      </c>
      <c r="L57" s="190">
        <v>-17.78331</v>
      </c>
      <c r="M57" s="190">
        <v>-18.8934</v>
      </c>
      <c r="N57" s="190">
        <v>-12.013909999999999</v>
      </c>
      <c r="O57" s="190">
        <v>-14.996409999999999</v>
      </c>
      <c r="P57" s="190">
        <v>2.3123400000000003</v>
      </c>
      <c r="Q57" s="190">
        <v>-19.286709999999999</v>
      </c>
      <c r="R57" s="190">
        <v>-10.45975</v>
      </c>
      <c r="S57" s="190">
        <v>-7.6106699999999998</v>
      </c>
      <c r="T57" s="190">
        <v>-27.08278</v>
      </c>
      <c r="U57" s="190">
        <v>-23.468240000000002</v>
      </c>
      <c r="V57" s="190">
        <v>-21.989319999999999</v>
      </c>
      <c r="W57" s="190">
        <v>-37.216929999999998</v>
      </c>
      <c r="X57" s="190">
        <v>-22.890240000000002</v>
      </c>
      <c r="Y57" s="190">
        <v>-26.678540000000002</v>
      </c>
      <c r="Z57" s="190">
        <v>-37.337760000000003</v>
      </c>
      <c r="AA57" s="190">
        <v>-18.2346613577282</v>
      </c>
      <c r="AB57" s="190">
        <v>-18.848620976413699</v>
      </c>
      <c r="AC57" s="190">
        <v>-23.752590631551499</v>
      </c>
      <c r="AD57" s="190">
        <v>-17.2882505662513</v>
      </c>
      <c r="AE57" s="190">
        <v>-44.694644503792432</v>
      </c>
      <c r="AF57" s="190">
        <v>-40.747534366473715</v>
      </c>
      <c r="AG57" s="190">
        <v>-26.484467621707839</v>
      </c>
      <c r="AH57" s="190">
        <v>-20.874592654772332</v>
      </c>
      <c r="AI57" s="203"/>
      <c r="AJ57" s="203"/>
      <c r="AK57" s="203"/>
      <c r="AL57" s="203"/>
      <c r="AM57" s="203"/>
      <c r="AN57" s="167"/>
      <c r="AO57" s="167"/>
      <c r="AP57" s="167"/>
      <c r="AQ57" s="167"/>
      <c r="AR57" s="167"/>
      <c r="AS57" s="167"/>
      <c r="AT57" s="167"/>
      <c r="AU57" s="167"/>
      <c r="AV57" s="167"/>
      <c r="AW57" s="167"/>
      <c r="AX57" s="167"/>
      <c r="AY57" s="167"/>
    </row>
    <row r="58" spans="1:1005" ht="15" x14ac:dyDescent="0.25">
      <c r="A58" s="304">
        <f>YampaRiverInflow.TotalOutflow!A58</f>
        <v>46600</v>
      </c>
      <c r="B58" s="280"/>
      <c r="C58" s="270">
        <v>-17.036000000000001</v>
      </c>
      <c r="D58" s="285">
        <v>-17.036000000000001</v>
      </c>
      <c r="E58" s="190">
        <v>-40.249079999999999</v>
      </c>
      <c r="F58" s="190">
        <v>-10.618690000000001</v>
      </c>
      <c r="G58" s="190">
        <v>-1.97844</v>
      </c>
      <c r="H58" s="190">
        <v>-19.845770000000002</v>
      </c>
      <c r="I58" s="190">
        <v>-18.154619999999998</v>
      </c>
      <c r="J58" s="190">
        <v>-19.77272</v>
      </c>
      <c r="K58" s="190">
        <v>-13.17257</v>
      </c>
      <c r="L58" s="190">
        <v>-14.711229999999999</v>
      </c>
      <c r="M58" s="190">
        <v>-8.0491299999999999</v>
      </c>
      <c r="N58" s="190">
        <v>-10.36894</v>
      </c>
      <c r="O58" s="190">
        <v>-12.309370000000001</v>
      </c>
      <c r="P58" s="190">
        <v>3.9439999999999996E-2</v>
      </c>
      <c r="Q58" s="190">
        <v>-13.62011</v>
      </c>
      <c r="R58" s="190">
        <v>-10.787000000000001</v>
      </c>
      <c r="S58" s="190">
        <v>-15.400589999999999</v>
      </c>
      <c r="T58" s="190">
        <v>-19.57723</v>
      </c>
      <c r="U58" s="190">
        <v>-13.29472</v>
      </c>
      <c r="V58" s="190">
        <v>-18.03979</v>
      </c>
      <c r="W58" s="190">
        <v>-23.891169999999999</v>
      </c>
      <c r="X58" s="190">
        <v>-13.515309999999999</v>
      </c>
      <c r="Y58" s="190">
        <v>-23.837299999999999</v>
      </c>
      <c r="Z58" s="190">
        <v>-19.137979999999999</v>
      </c>
      <c r="AA58" s="190">
        <v>-15.5850350841859</v>
      </c>
      <c r="AB58" s="190">
        <v>-20.413870945690398</v>
      </c>
      <c r="AC58" s="190">
        <v>-17.994277469173699</v>
      </c>
      <c r="AD58" s="190">
        <v>-17.687800046524</v>
      </c>
      <c r="AE58" s="190">
        <v>-37.223178765369134</v>
      </c>
      <c r="AF58" s="190">
        <v>-44.692820137564823</v>
      </c>
      <c r="AG58" s="190">
        <v>-6.5048538154775057</v>
      </c>
      <c r="AH58" s="190">
        <v>-28.605911066676502</v>
      </c>
      <c r="AI58" s="203"/>
      <c r="AJ58" s="203"/>
      <c r="AK58" s="203"/>
      <c r="AL58" s="203"/>
      <c r="AM58" s="203"/>
      <c r="AN58" s="167"/>
      <c r="AO58" s="167"/>
      <c r="AP58" s="167"/>
      <c r="AQ58" s="167"/>
      <c r="AR58" s="167"/>
      <c r="AS58" s="167"/>
      <c r="AT58" s="167"/>
      <c r="AU58" s="167"/>
      <c r="AV58" s="167"/>
      <c r="AW58" s="167"/>
      <c r="AX58" s="167"/>
      <c r="AY58" s="167"/>
    </row>
    <row r="59" spans="1:1005" ht="15" x14ac:dyDescent="0.25">
      <c r="A59" s="304">
        <f>YampaRiverInflow.TotalOutflow!A59</f>
        <v>46631</v>
      </c>
      <c r="B59" s="280"/>
      <c r="C59" s="270">
        <v>-7.5359999999999996</v>
      </c>
      <c r="D59" s="285">
        <v>-7.5359999999999996</v>
      </c>
      <c r="E59" s="190">
        <v>1.5638399999999999</v>
      </c>
      <c r="F59" s="190">
        <v>-5.3830900000000002</v>
      </c>
      <c r="G59" s="190">
        <v>0.50452999999999992</v>
      </c>
      <c r="H59" s="190">
        <v>-16.785490000000003</v>
      </c>
      <c r="I59" s="190">
        <v>8.7774400000000004</v>
      </c>
      <c r="J59" s="190">
        <v>-0.65700999999999998</v>
      </c>
      <c r="K59" s="190">
        <v>-5.1176300000000001</v>
      </c>
      <c r="L59" s="190">
        <v>1.31694</v>
      </c>
      <c r="M59" s="190">
        <v>-3.9454199999999999</v>
      </c>
      <c r="N59" s="190">
        <v>2.79942</v>
      </c>
      <c r="O59" s="190">
        <v>-4.3560499999999998</v>
      </c>
      <c r="P59" s="190">
        <v>0.24765999999999999</v>
      </c>
      <c r="Q59" s="190">
        <v>-1.9077999999999999</v>
      </c>
      <c r="R59" s="190">
        <v>1.6536999999999999</v>
      </c>
      <c r="S59" s="190">
        <v>0.45062999999999998</v>
      </c>
      <c r="T59" s="190">
        <v>-4.00359</v>
      </c>
      <c r="U59" s="190">
        <v>-7.8580299999999994</v>
      </c>
      <c r="V59" s="190">
        <v>-6.6565699999999994</v>
      </c>
      <c r="W59" s="190">
        <v>-13.139520000000001</v>
      </c>
      <c r="X59" s="190">
        <v>-7.8235400000000004</v>
      </c>
      <c r="Y59" s="190">
        <v>-17.94941</v>
      </c>
      <c r="Z59" s="190">
        <v>-20.019500000000001</v>
      </c>
      <c r="AA59" s="190">
        <v>-12.5769963398445</v>
      </c>
      <c r="AB59" s="190">
        <v>-12.664930500352801</v>
      </c>
      <c r="AC59" s="190">
        <v>-18.758475648761799</v>
      </c>
      <c r="AD59" s="190">
        <v>-1.27110780709264</v>
      </c>
      <c r="AE59" s="190">
        <v>-33.675139492561513</v>
      </c>
      <c r="AF59" s="190">
        <v>-15.970136704665375</v>
      </c>
      <c r="AG59" s="190">
        <v>4.5429256994443854</v>
      </c>
      <c r="AH59" s="190">
        <v>0.56206851045020045</v>
      </c>
      <c r="AI59" s="203"/>
      <c r="AJ59" s="203"/>
      <c r="AK59" s="203"/>
      <c r="AL59" s="203"/>
      <c r="AM59" s="203"/>
      <c r="AN59" s="167"/>
      <c r="AO59" s="167"/>
      <c r="AP59" s="167"/>
      <c r="AQ59" s="167"/>
      <c r="AR59" s="167"/>
      <c r="AS59" s="167"/>
      <c r="AT59" s="167"/>
      <c r="AU59" s="167"/>
      <c r="AV59" s="167"/>
      <c r="AW59" s="167"/>
      <c r="AX59" s="167"/>
      <c r="AY59" s="167"/>
    </row>
    <row r="60" spans="1:1005" ht="15" x14ac:dyDescent="0.25">
      <c r="A60" s="304">
        <f>YampaRiverInflow.TotalOutflow!A60</f>
        <v>46661</v>
      </c>
      <c r="B60" s="280"/>
      <c r="C60" s="270">
        <v>-10.734</v>
      </c>
      <c r="D60" s="285">
        <v>-10.734</v>
      </c>
      <c r="E60" s="190">
        <v>-9.5990099999999998</v>
      </c>
      <c r="F60" s="190">
        <v>8.4510100000000001</v>
      </c>
      <c r="G60" s="190">
        <v>5.7720799999999999</v>
      </c>
      <c r="H60" s="190">
        <v>-14.64955</v>
      </c>
      <c r="I60" s="190">
        <v>11.184040000000001</v>
      </c>
      <c r="J60" s="190">
        <v>-2.5218699999999998</v>
      </c>
      <c r="K60" s="190">
        <v>12.298719999999999</v>
      </c>
      <c r="L60" s="190">
        <v>9.1142000000000003</v>
      </c>
      <c r="M60" s="190">
        <v>6.9690500000000002</v>
      </c>
      <c r="N60" s="190">
        <v>17.399669999999997</v>
      </c>
      <c r="O60" s="190">
        <v>17.673249999999999</v>
      </c>
      <c r="P60" s="190">
        <v>19.239099999999997</v>
      </c>
      <c r="Q60" s="190">
        <v>0.14559</v>
      </c>
      <c r="R60" s="190">
        <v>-3.8384399999999999</v>
      </c>
      <c r="S60" s="190">
        <v>-8.0890900000000006</v>
      </c>
      <c r="T60" s="190">
        <v>5.3184499999999995</v>
      </c>
      <c r="U60" s="190">
        <v>6.8723199999999993</v>
      </c>
      <c r="V60" s="190">
        <v>-3.3345599999999997</v>
      </c>
      <c r="W60" s="190">
        <v>-12.937790000000001</v>
      </c>
      <c r="X60" s="190">
        <v>9.3299699999999994</v>
      </c>
      <c r="Y60" s="190">
        <v>-7.6352000000000002</v>
      </c>
      <c r="Z60" s="190">
        <v>-6.9373300000000002</v>
      </c>
      <c r="AA60" s="190">
        <v>-2.2106542585727502</v>
      </c>
      <c r="AB60" s="190">
        <v>-11.5548092057765</v>
      </c>
      <c r="AC60" s="190">
        <v>-24.732557731564899</v>
      </c>
      <c r="AD60" s="190">
        <v>-12.168433580297501</v>
      </c>
      <c r="AE60" s="190">
        <v>-31.92853069592417</v>
      </c>
      <c r="AF60" s="190">
        <v>-8.5193758119119227</v>
      </c>
      <c r="AG60" s="190">
        <v>-12.106017656854398</v>
      </c>
      <c r="AH60" s="190">
        <v>-6.4365668373689244</v>
      </c>
      <c r="AI60" s="203"/>
      <c r="AJ60" s="203"/>
      <c r="AK60" s="203"/>
      <c r="AL60" s="203"/>
      <c r="AM60" s="203"/>
      <c r="AN60" s="167"/>
      <c r="AO60" s="167"/>
      <c r="AP60" s="167"/>
      <c r="AQ60" s="167"/>
      <c r="AR60" s="167"/>
      <c r="AS60" s="167"/>
      <c r="AT60" s="167"/>
      <c r="AU60" s="167"/>
      <c r="AV60" s="167"/>
      <c r="AW60" s="167"/>
      <c r="AX60" s="167"/>
      <c r="AY60" s="167"/>
    </row>
    <row r="61" spans="1:1005" ht="15" x14ac:dyDescent="0.25">
      <c r="A61" s="304">
        <f>YampaRiverInflow.TotalOutflow!A61</f>
        <v>46692</v>
      </c>
      <c r="B61" s="280"/>
      <c r="C61" s="270">
        <v>-16.158000000000001</v>
      </c>
      <c r="D61" s="285">
        <v>-16.158000000000001</v>
      </c>
      <c r="E61" s="190">
        <v>11.18458</v>
      </c>
      <c r="F61" s="190">
        <v>10.958489999999999</v>
      </c>
      <c r="G61" s="190">
        <v>-3.7692800000000002</v>
      </c>
      <c r="H61" s="190">
        <v>-15.648209999999999</v>
      </c>
      <c r="I61" s="190">
        <v>-0.50287000000000004</v>
      </c>
      <c r="J61" s="190">
        <v>16.895820000000001</v>
      </c>
      <c r="K61" s="190">
        <v>3.5182899999999999</v>
      </c>
      <c r="L61" s="190">
        <v>1.0546900000000001</v>
      </c>
      <c r="M61" s="190">
        <v>1.48285</v>
      </c>
      <c r="N61" s="190">
        <v>-5.3529099999999996</v>
      </c>
      <c r="O61" s="190">
        <v>-22.937849999999997</v>
      </c>
      <c r="P61" s="190">
        <v>17.25741</v>
      </c>
      <c r="Q61" s="190">
        <v>-4.2314999999999996</v>
      </c>
      <c r="R61" s="190">
        <v>-10.30818</v>
      </c>
      <c r="S61" s="190">
        <v>-12.985040000000001</v>
      </c>
      <c r="T61" s="190">
        <v>-26.999580000000002</v>
      </c>
      <c r="U61" s="190">
        <v>-8.9412700000000012</v>
      </c>
      <c r="V61" s="190">
        <v>-9.1097400000000004</v>
      </c>
      <c r="W61" s="190">
        <v>6.4318400000000002</v>
      </c>
      <c r="X61" s="190">
        <v>-3.3335500000000002</v>
      </c>
      <c r="Y61" s="190">
        <v>-11.237219999999999</v>
      </c>
      <c r="Z61" s="190">
        <v>-26.772839999999999</v>
      </c>
      <c r="AA61" s="190">
        <v>-15.73670513499</v>
      </c>
      <c r="AB61" s="190">
        <v>-25.995712616168699</v>
      </c>
      <c r="AC61" s="190">
        <v>-1.0377086195756302</v>
      </c>
      <c r="AD61" s="190">
        <v>-31.726571329096</v>
      </c>
      <c r="AE61" s="190">
        <v>-20.625441646014423</v>
      </c>
      <c r="AF61" s="190">
        <v>-14.505944464038231</v>
      </c>
      <c r="AG61" s="190">
        <v>-9.119622605088356</v>
      </c>
      <c r="AH61" s="190">
        <v>-38.350909631919613</v>
      </c>
      <c r="AI61" s="203"/>
      <c r="AJ61" s="203"/>
      <c r="AK61" s="203"/>
      <c r="AL61" s="203"/>
      <c r="AM61" s="203"/>
      <c r="AN61" s="167"/>
      <c r="AO61" s="167"/>
      <c r="AP61" s="167"/>
      <c r="AQ61" s="167"/>
      <c r="AR61" s="167"/>
      <c r="AS61" s="167"/>
      <c r="AT61" s="167"/>
      <c r="AU61" s="167"/>
      <c r="AV61" s="167"/>
      <c r="AW61" s="167"/>
      <c r="AX61" s="167"/>
      <c r="AY61" s="167"/>
    </row>
    <row r="62" spans="1:1005" ht="15" x14ac:dyDescent="0.25">
      <c r="A62" s="304">
        <f>YampaRiverInflow.TotalOutflow!A62</f>
        <v>46722</v>
      </c>
      <c r="B62" s="280"/>
      <c r="C62" s="270">
        <v>-4.8609999999999998</v>
      </c>
      <c r="D62" s="285">
        <v>-4.8609999999999998</v>
      </c>
      <c r="E62" s="190">
        <v>-4.7581699999999998</v>
      </c>
      <c r="F62" s="190">
        <v>-4.2268999999999997</v>
      </c>
      <c r="G62" s="190">
        <v>-38.098730000000003</v>
      </c>
      <c r="H62" s="190">
        <v>-16.883659999999999</v>
      </c>
      <c r="I62" s="190">
        <v>-19.378550000000001</v>
      </c>
      <c r="J62" s="190">
        <v>-16.600650000000002</v>
      </c>
      <c r="K62" s="190">
        <v>-12.671760000000001</v>
      </c>
      <c r="L62" s="190">
        <v>-11.092700000000001</v>
      </c>
      <c r="M62" s="190">
        <v>-5.9065600000000007</v>
      </c>
      <c r="N62" s="190">
        <v>-11.998950000000001</v>
      </c>
      <c r="O62" s="190">
        <v>-6.2203800000000005</v>
      </c>
      <c r="P62" s="190">
        <v>5.5469099999999996</v>
      </c>
      <c r="Q62" s="190">
        <v>-11.664959999999999</v>
      </c>
      <c r="R62" s="190">
        <v>-10.748290000000001</v>
      </c>
      <c r="S62" s="190">
        <v>-20.60698</v>
      </c>
      <c r="T62" s="190">
        <v>-11.0654</v>
      </c>
      <c r="U62" s="190">
        <v>-24.62893</v>
      </c>
      <c r="V62" s="190">
        <v>-2.98122</v>
      </c>
      <c r="W62" s="190">
        <v>-6.6501599999999996</v>
      </c>
      <c r="X62" s="190">
        <v>1.63134</v>
      </c>
      <c r="Y62" s="190">
        <v>-9.3967500000000008</v>
      </c>
      <c r="Z62" s="190">
        <v>-13.98915</v>
      </c>
      <c r="AA62" s="190">
        <v>-12.4542512261587</v>
      </c>
      <c r="AB62" s="190">
        <v>-10.8324401513397</v>
      </c>
      <c r="AC62" s="190">
        <v>3.9299975641787799</v>
      </c>
      <c r="AD62" s="190">
        <v>-2.4028572739817102</v>
      </c>
      <c r="AE62" s="190">
        <v>-11.953157158801488</v>
      </c>
      <c r="AF62" s="190">
        <v>-20.113240887616342</v>
      </c>
      <c r="AG62" s="190">
        <v>-17.916438668824515</v>
      </c>
      <c r="AH62" s="190">
        <v>-22.497844559537995</v>
      </c>
      <c r="AI62" s="203"/>
      <c r="AJ62" s="203"/>
      <c r="AK62" s="203"/>
      <c r="AL62" s="203"/>
      <c r="AM62" s="203"/>
      <c r="AN62" s="167"/>
      <c r="AO62" s="167"/>
      <c r="AP62" s="167"/>
      <c r="AQ62" s="167"/>
      <c r="AR62" s="167"/>
      <c r="AS62" s="167"/>
      <c r="AT62" s="167"/>
      <c r="AU62" s="167"/>
      <c r="AV62" s="167"/>
      <c r="AW62" s="167"/>
      <c r="AX62" s="167"/>
      <c r="AY62" s="167"/>
    </row>
    <row r="63" spans="1:1005" ht="15" x14ac:dyDescent="0.25">
      <c r="A63" s="304">
        <f>YampaRiverInflow.TotalOutflow!A63</f>
        <v>46753</v>
      </c>
      <c r="B63" s="280"/>
      <c r="C63" s="270">
        <v>-11.709</v>
      </c>
      <c r="D63" s="285">
        <v>-11.709</v>
      </c>
      <c r="E63" s="190">
        <v>-3.0365300000000004</v>
      </c>
      <c r="F63" s="190">
        <v>-13.873520000000001</v>
      </c>
      <c r="G63" s="190">
        <v>-24.659839999999999</v>
      </c>
      <c r="H63" s="190">
        <v>-23.680730000000001</v>
      </c>
      <c r="I63" s="190">
        <v>-10.09286</v>
      </c>
      <c r="J63" s="190">
        <v>1.2478399999999998</v>
      </c>
      <c r="K63" s="190">
        <v>-9.182129999999999</v>
      </c>
      <c r="L63" s="190">
        <v>-8.1827199999999998</v>
      </c>
      <c r="M63" s="190">
        <v>-11.68539</v>
      </c>
      <c r="N63" s="190">
        <v>-0.62502000000000002</v>
      </c>
      <c r="O63" s="190">
        <v>-24.903770000000002</v>
      </c>
      <c r="P63" s="190">
        <v>-11.795629999999999</v>
      </c>
      <c r="Q63" s="190">
        <v>-18.15316</v>
      </c>
      <c r="R63" s="190">
        <v>-15.922499999999999</v>
      </c>
      <c r="S63" s="190">
        <v>-16.109290000000001</v>
      </c>
      <c r="T63" s="190">
        <v>-8.2410300000000003</v>
      </c>
      <c r="U63" s="190">
        <v>-24.003340000000001</v>
      </c>
      <c r="V63" s="190">
        <v>-12.045209999999999</v>
      </c>
      <c r="W63" s="190">
        <v>-7.8899799999999995</v>
      </c>
      <c r="X63" s="190">
        <v>-22.646060000000002</v>
      </c>
      <c r="Y63" s="190">
        <v>-32.673250000000003</v>
      </c>
      <c r="Z63" s="190">
        <v>-24.1571297449231</v>
      </c>
      <c r="AA63" s="190">
        <v>0.98637802205530201</v>
      </c>
      <c r="AB63" s="190">
        <v>-30.2013865144412</v>
      </c>
      <c r="AC63" s="190">
        <v>-0.95083847050134207</v>
      </c>
      <c r="AD63" s="190">
        <v>-12.716791635963881</v>
      </c>
      <c r="AE63" s="190">
        <v>-5.7794314590614571</v>
      </c>
      <c r="AF63" s="190">
        <v>-12.36787787501088</v>
      </c>
      <c r="AG63" s="190">
        <v>-0.88780962845580191</v>
      </c>
      <c r="AH63" s="190">
        <v>-9.9408927597566183</v>
      </c>
      <c r="AI63" s="203"/>
      <c r="AJ63" s="203"/>
      <c r="AK63" s="203"/>
      <c r="AL63" s="203"/>
      <c r="AM63" s="203"/>
      <c r="AN63" s="167"/>
      <c r="AO63" s="167"/>
      <c r="AP63" s="167"/>
      <c r="AQ63" s="167"/>
      <c r="AR63" s="167"/>
      <c r="AS63" s="167"/>
      <c r="AT63" s="167"/>
      <c r="AU63" s="167"/>
      <c r="AV63" s="167"/>
      <c r="AW63" s="167"/>
      <c r="AX63" s="167"/>
      <c r="AY63" s="167"/>
    </row>
    <row r="64" spans="1:1005" ht="15" x14ac:dyDescent="0.25">
      <c r="A64" s="304">
        <f>YampaRiverInflow.TotalOutflow!A64</f>
        <v>46784</v>
      </c>
      <c r="B64" s="280"/>
      <c r="C64" s="270">
        <v>-10.657</v>
      </c>
      <c r="D64" s="285">
        <v>-10.657</v>
      </c>
      <c r="E64" s="190">
        <v>-20.94144</v>
      </c>
      <c r="F64" s="190">
        <v>-17.372900000000001</v>
      </c>
      <c r="G64" s="190">
        <v>14.6288</v>
      </c>
      <c r="H64" s="190">
        <v>-16.739249999999998</v>
      </c>
      <c r="I64" s="190">
        <v>-12.46504</v>
      </c>
      <c r="J64" s="190">
        <v>-9.1210300000000011</v>
      </c>
      <c r="K64" s="190">
        <v>-7.8426999999999998</v>
      </c>
      <c r="L64" s="190">
        <v>-5.5530600000000003</v>
      </c>
      <c r="M64" s="190">
        <v>-10.331049999999999</v>
      </c>
      <c r="N64" s="190">
        <v>-2.1568899999999998</v>
      </c>
      <c r="O64" s="190">
        <v>-9.2535300000000014</v>
      </c>
      <c r="P64" s="190">
        <v>-8.9076200000000014</v>
      </c>
      <c r="Q64" s="190">
        <v>-4.1460799999999995</v>
      </c>
      <c r="R64" s="190">
        <v>-10.053940000000001</v>
      </c>
      <c r="S64" s="190">
        <v>-6.1692600000000004</v>
      </c>
      <c r="T64" s="190">
        <v>-12.2621</v>
      </c>
      <c r="U64" s="190">
        <v>-20.240539999999999</v>
      </c>
      <c r="V64" s="190">
        <v>-13.770149999999999</v>
      </c>
      <c r="W64" s="190">
        <v>-23.709220000000002</v>
      </c>
      <c r="X64" s="190">
        <v>-9.7715200000000006</v>
      </c>
      <c r="Y64" s="190">
        <v>-22.627830000000003</v>
      </c>
      <c r="Z64" s="190">
        <v>-15.455982647396</v>
      </c>
      <c r="AA64" s="190">
        <v>-5.8749314387434293</v>
      </c>
      <c r="AB64" s="190">
        <v>-8.4656240510355207</v>
      </c>
      <c r="AC64" s="190">
        <v>-4.6766209284448594</v>
      </c>
      <c r="AD64" s="190">
        <v>-22.525036091181075</v>
      </c>
      <c r="AE64" s="190">
        <v>-5.7098542439644264</v>
      </c>
      <c r="AF64" s="190">
        <v>10.151250214067531</v>
      </c>
      <c r="AG64" s="190">
        <v>-8.3571780087885035</v>
      </c>
      <c r="AH64" s="190">
        <v>-5.0554656898924968</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304">
        <f>YampaRiverInflow.TotalOutflow!A65</f>
        <v>46813</v>
      </c>
      <c r="B65" s="280"/>
      <c r="C65" s="270">
        <v>-8.7449999999999992</v>
      </c>
      <c r="D65" s="285">
        <v>-8.7449999999999992</v>
      </c>
      <c r="E65" s="190">
        <v>-10.1469</v>
      </c>
      <c r="F65" s="190">
        <v>-24.405729999999998</v>
      </c>
      <c r="G65" s="190">
        <v>-41.61844</v>
      </c>
      <c r="H65" s="190">
        <v>-20.912990000000001</v>
      </c>
      <c r="I65" s="190">
        <v>-15.42376</v>
      </c>
      <c r="J65" s="190">
        <v>-46.979050000000001</v>
      </c>
      <c r="K65" s="190">
        <v>-13.50891</v>
      </c>
      <c r="L65" s="190">
        <v>-9.4484200000000005</v>
      </c>
      <c r="M65" s="190">
        <v>-15.45289</v>
      </c>
      <c r="N65" s="190">
        <v>-14.12349</v>
      </c>
      <c r="O65" s="190">
        <v>-17.224810000000002</v>
      </c>
      <c r="P65" s="190">
        <v>-18.18402</v>
      </c>
      <c r="Q65" s="190">
        <v>-16.42624</v>
      </c>
      <c r="R65" s="190">
        <v>-16.519099999999998</v>
      </c>
      <c r="S65" s="190">
        <v>-21.362770000000001</v>
      </c>
      <c r="T65" s="190">
        <v>-13.940290000000001</v>
      </c>
      <c r="U65" s="190">
        <v>-25.785889999999998</v>
      </c>
      <c r="V65" s="190">
        <v>-13.57385</v>
      </c>
      <c r="W65" s="190">
        <v>-14.951780000000001</v>
      </c>
      <c r="X65" s="190">
        <v>-24.381869999999999</v>
      </c>
      <c r="Y65" s="190">
        <v>-18.517049999999998</v>
      </c>
      <c r="Z65" s="190">
        <v>-29.967980399044698</v>
      </c>
      <c r="AA65" s="190">
        <v>-3.9186748927238999</v>
      </c>
      <c r="AB65" s="190">
        <v>3.78158654325282</v>
      </c>
      <c r="AC65" s="190">
        <v>-0.165478108417315</v>
      </c>
      <c r="AD65" s="190">
        <v>-33.272751616104074</v>
      </c>
      <c r="AE65" s="190">
        <v>-3.3822040949199934</v>
      </c>
      <c r="AF65" s="190">
        <v>-5.8828062150550702</v>
      </c>
      <c r="AG65" s="190">
        <v>-27.335487086718771</v>
      </c>
      <c r="AH65" s="190">
        <v>-24.585838939667973</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304">
        <f>YampaRiverInflow.TotalOutflow!A66</f>
        <v>46844</v>
      </c>
      <c r="B66" s="280"/>
      <c r="C66" s="270">
        <v>-12.693</v>
      </c>
      <c r="D66" s="285">
        <v>-12.693</v>
      </c>
      <c r="E66" s="190">
        <v>-31.681180000000001</v>
      </c>
      <c r="F66" s="190">
        <v>-14.10609</v>
      </c>
      <c r="G66" s="190">
        <v>-11.98128</v>
      </c>
      <c r="H66" s="190">
        <v>-22.55518</v>
      </c>
      <c r="I66" s="190">
        <v>58.147940000000006</v>
      </c>
      <c r="J66" s="190">
        <v>-64.754249999999999</v>
      </c>
      <c r="K66" s="190">
        <v>-13.812430000000001</v>
      </c>
      <c r="L66" s="190">
        <v>-19.395679999999999</v>
      </c>
      <c r="M66" s="190">
        <v>-0.58677000000000001</v>
      </c>
      <c r="N66" s="190">
        <v>-20.977029999999999</v>
      </c>
      <c r="O66" s="190">
        <v>-23.67004</v>
      </c>
      <c r="P66" s="190">
        <v>-22.150279999999999</v>
      </c>
      <c r="Q66" s="190">
        <v>-10.326360000000001</v>
      </c>
      <c r="R66" s="190">
        <v>-17.860139999999998</v>
      </c>
      <c r="S66" s="190">
        <v>-21.034770000000002</v>
      </c>
      <c r="T66" s="190">
        <v>-16.89048</v>
      </c>
      <c r="U66" s="190">
        <v>-27.78388</v>
      </c>
      <c r="V66" s="190">
        <v>-24.14518</v>
      </c>
      <c r="W66" s="190">
        <v>-25.381180000000001</v>
      </c>
      <c r="X66" s="190">
        <v>-22.591699999999999</v>
      </c>
      <c r="Y66" s="190">
        <v>-21.645820000000001</v>
      </c>
      <c r="Z66" s="190">
        <v>-27.296583863680898</v>
      </c>
      <c r="AA66" s="190">
        <v>-6.8666990838692197</v>
      </c>
      <c r="AB66" s="190">
        <v>-4.4101040311918496</v>
      </c>
      <c r="AC66" s="190">
        <v>0.32782876848779102</v>
      </c>
      <c r="AD66" s="190">
        <v>-38.38269309226537</v>
      </c>
      <c r="AE66" s="190">
        <v>-19.157315839774473</v>
      </c>
      <c r="AF66" s="190">
        <v>-15.825731008529852</v>
      </c>
      <c r="AG66" s="190">
        <v>-28.334892742945986</v>
      </c>
      <c r="AH66" s="190">
        <v>-19.127163128404739</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304">
        <f>YampaRiverInflow.TotalOutflow!A67</f>
        <v>46874</v>
      </c>
      <c r="B67" s="280"/>
      <c r="C67" s="270">
        <v>-13.207000000000001</v>
      </c>
      <c r="D67" s="285">
        <v>-13.207000000000001</v>
      </c>
      <c r="E67" s="190">
        <v>-4.1466599999999998</v>
      </c>
      <c r="F67" s="190">
        <v>-16.730790000000002</v>
      </c>
      <c r="G67" s="190">
        <v>-20.673770000000001</v>
      </c>
      <c r="H67" s="190">
        <v>-17.359860000000001</v>
      </c>
      <c r="I67" s="190">
        <v>34.052529999999997</v>
      </c>
      <c r="J67" s="190">
        <v>-1.7655699999999999</v>
      </c>
      <c r="K67" s="190">
        <v>-18.956109999999999</v>
      </c>
      <c r="L67" s="190">
        <v>-19.014720000000001</v>
      </c>
      <c r="M67" s="190">
        <v>-30.134370000000001</v>
      </c>
      <c r="N67" s="190">
        <v>-22.792720000000003</v>
      </c>
      <c r="O67" s="190">
        <v>2.1723600000000003</v>
      </c>
      <c r="P67" s="190">
        <v>-23.229320000000001</v>
      </c>
      <c r="Q67" s="190">
        <v>-30.356549999999999</v>
      </c>
      <c r="R67" s="190">
        <v>-13.17548</v>
      </c>
      <c r="S67" s="190">
        <v>-26.73291</v>
      </c>
      <c r="T67" s="190">
        <v>-17.628589999999999</v>
      </c>
      <c r="U67" s="190">
        <v>-22.069290000000002</v>
      </c>
      <c r="V67" s="190">
        <v>-23.365380000000002</v>
      </c>
      <c r="W67" s="190">
        <v>-25.14387</v>
      </c>
      <c r="X67" s="190">
        <v>-18.31448</v>
      </c>
      <c r="Y67" s="190">
        <v>-13.93942</v>
      </c>
      <c r="Z67" s="190">
        <v>-20.988264455397299</v>
      </c>
      <c r="AA67" s="190">
        <v>-18.6031865575818</v>
      </c>
      <c r="AB67" s="190">
        <v>-16.873532198681101</v>
      </c>
      <c r="AC67" s="190">
        <v>-10.3614585683532</v>
      </c>
      <c r="AD67" s="190">
        <v>-50.887631320712337</v>
      </c>
      <c r="AE67" s="190">
        <v>-30.38728965732949</v>
      </c>
      <c r="AF67" s="190">
        <v>-18.69847368234792</v>
      </c>
      <c r="AG67" s="190">
        <v>-31.340791793071929</v>
      </c>
      <c r="AH67" s="190">
        <v>-23.149384029334119</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304">
        <f>YampaRiverInflow.TotalOutflow!A68</f>
        <v>46905</v>
      </c>
      <c r="B68" s="280"/>
      <c r="C68" s="270">
        <v>-18.404</v>
      </c>
      <c r="D68" s="285">
        <v>-18.404</v>
      </c>
      <c r="E68" s="190">
        <v>-21.732470000000003</v>
      </c>
      <c r="F68" s="190">
        <v>-7.58514</v>
      </c>
      <c r="G68" s="190">
        <v>-14.68486</v>
      </c>
      <c r="H68" s="190">
        <v>-12.904590000000001</v>
      </c>
      <c r="I68" s="190">
        <v>-17.66553</v>
      </c>
      <c r="J68" s="190">
        <v>-18.500439999999998</v>
      </c>
      <c r="K68" s="190">
        <v>-9.6846800000000002</v>
      </c>
      <c r="L68" s="190">
        <v>-3.0129200000000003</v>
      </c>
      <c r="M68" s="190">
        <v>-10.71584</v>
      </c>
      <c r="N68" s="190">
        <v>-17.712730000000001</v>
      </c>
      <c r="O68" s="190">
        <v>2.1411799999999999</v>
      </c>
      <c r="P68" s="190">
        <v>-20.19791</v>
      </c>
      <c r="Q68" s="190">
        <v>-19.463480000000001</v>
      </c>
      <c r="R68" s="190">
        <v>-14.17783</v>
      </c>
      <c r="S68" s="190">
        <v>-34.892609999999998</v>
      </c>
      <c r="T68" s="190">
        <v>-20.2377</v>
      </c>
      <c r="U68" s="190">
        <v>-30.45213</v>
      </c>
      <c r="V68" s="190">
        <v>-27.64986</v>
      </c>
      <c r="W68" s="190">
        <v>-30.77158</v>
      </c>
      <c r="X68" s="190">
        <v>-30.150569999999998</v>
      </c>
      <c r="Y68" s="190">
        <v>-27.212169999999997</v>
      </c>
      <c r="Z68" s="190">
        <v>-17.7194681870902</v>
      </c>
      <c r="AA68" s="190">
        <v>-32.379981516299999</v>
      </c>
      <c r="AB68" s="190">
        <v>-23.798866425075097</v>
      </c>
      <c r="AC68" s="190">
        <v>-21.9297904675709</v>
      </c>
      <c r="AD68" s="190">
        <v>-57.58882165966952</v>
      </c>
      <c r="AE68" s="190">
        <v>-30.45201460504726</v>
      </c>
      <c r="AF68" s="190">
        <v>-3.2644045979033853</v>
      </c>
      <c r="AG68" s="190">
        <v>-21.25587500818672</v>
      </c>
      <c r="AH68" s="190">
        <v>-27.847996348566436</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304">
        <f>YampaRiverInflow.TotalOutflow!A69</f>
        <v>46935</v>
      </c>
      <c r="B69" s="280"/>
      <c r="C69" s="270">
        <v>-19.466999999999999</v>
      </c>
      <c r="D69" s="285">
        <v>-19.466999999999999</v>
      </c>
      <c r="E69" s="190">
        <v>-9.5471299999999992</v>
      </c>
      <c r="F69" s="190">
        <v>-10.268600000000001</v>
      </c>
      <c r="G69" s="190">
        <v>-18.314310000000003</v>
      </c>
      <c r="H69" s="190">
        <v>-15.866149999999999</v>
      </c>
      <c r="I69" s="190">
        <v>-24.552409999999998</v>
      </c>
      <c r="J69" s="190">
        <v>-25.378720000000001</v>
      </c>
      <c r="K69" s="190">
        <v>-17.78331</v>
      </c>
      <c r="L69" s="190">
        <v>-18.8934</v>
      </c>
      <c r="M69" s="190">
        <v>-12.013909999999999</v>
      </c>
      <c r="N69" s="190">
        <v>-14.996409999999999</v>
      </c>
      <c r="O69" s="190">
        <v>2.3123400000000003</v>
      </c>
      <c r="P69" s="190">
        <v>-19.286709999999999</v>
      </c>
      <c r="Q69" s="190">
        <v>-10.45975</v>
      </c>
      <c r="R69" s="190">
        <v>-7.6106699999999998</v>
      </c>
      <c r="S69" s="190">
        <v>-27.08278</v>
      </c>
      <c r="T69" s="190">
        <v>-23.468240000000002</v>
      </c>
      <c r="U69" s="190">
        <v>-21.989319999999999</v>
      </c>
      <c r="V69" s="190">
        <v>-37.216929999999998</v>
      </c>
      <c r="W69" s="190">
        <v>-22.890240000000002</v>
      </c>
      <c r="X69" s="190">
        <v>-26.678540000000002</v>
      </c>
      <c r="Y69" s="190">
        <v>-37.337760000000003</v>
      </c>
      <c r="Z69" s="190">
        <v>-18.2346613577282</v>
      </c>
      <c r="AA69" s="190">
        <v>-18.848620976413699</v>
      </c>
      <c r="AB69" s="190">
        <v>-23.752590631551499</v>
      </c>
      <c r="AC69" s="190">
        <v>-17.2882505662513</v>
      </c>
      <c r="AD69" s="190">
        <v>-44.694644503792432</v>
      </c>
      <c r="AE69" s="190">
        <v>-40.747534366473715</v>
      </c>
      <c r="AF69" s="190">
        <v>-26.484467621707839</v>
      </c>
      <c r="AG69" s="190">
        <v>-20.874592654772332</v>
      </c>
      <c r="AH69" s="190">
        <v>-18.911758054829843</v>
      </c>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304">
        <f>YampaRiverInflow.TotalOutflow!A70</f>
        <v>46966</v>
      </c>
      <c r="B70" s="280"/>
      <c r="C70" s="270">
        <v>-17.036000000000001</v>
      </c>
      <c r="D70" s="285">
        <v>-17.036000000000001</v>
      </c>
      <c r="E70" s="190">
        <v>-10.618690000000001</v>
      </c>
      <c r="F70" s="190">
        <v>-1.97844</v>
      </c>
      <c r="G70" s="190">
        <v>-19.845770000000002</v>
      </c>
      <c r="H70" s="190">
        <v>-18.154619999999998</v>
      </c>
      <c r="I70" s="190">
        <v>-19.77272</v>
      </c>
      <c r="J70" s="190">
        <v>-13.17257</v>
      </c>
      <c r="K70" s="190">
        <v>-14.711229999999999</v>
      </c>
      <c r="L70" s="190">
        <v>-8.0491299999999999</v>
      </c>
      <c r="M70" s="190">
        <v>-10.36894</v>
      </c>
      <c r="N70" s="190">
        <v>-12.309370000000001</v>
      </c>
      <c r="O70" s="190">
        <v>3.9439999999999996E-2</v>
      </c>
      <c r="P70" s="190">
        <v>-13.62011</v>
      </c>
      <c r="Q70" s="190">
        <v>-10.787000000000001</v>
      </c>
      <c r="R70" s="190">
        <v>-15.400589999999999</v>
      </c>
      <c r="S70" s="190">
        <v>-19.57723</v>
      </c>
      <c r="T70" s="190">
        <v>-13.29472</v>
      </c>
      <c r="U70" s="190">
        <v>-18.03979</v>
      </c>
      <c r="V70" s="190">
        <v>-23.891169999999999</v>
      </c>
      <c r="W70" s="190">
        <v>-13.515309999999999</v>
      </c>
      <c r="X70" s="190">
        <v>-23.837299999999999</v>
      </c>
      <c r="Y70" s="190">
        <v>-19.137979999999999</v>
      </c>
      <c r="Z70" s="190">
        <v>-15.5850350841859</v>
      </c>
      <c r="AA70" s="190">
        <v>-20.413870945690398</v>
      </c>
      <c r="AB70" s="190">
        <v>-17.994277469173699</v>
      </c>
      <c r="AC70" s="190">
        <v>-17.687800046524</v>
      </c>
      <c r="AD70" s="190">
        <v>-37.223178765369134</v>
      </c>
      <c r="AE70" s="190">
        <v>-44.692820137564823</v>
      </c>
      <c r="AF70" s="190">
        <v>-6.5048538154775057</v>
      </c>
      <c r="AG70" s="190">
        <v>-28.605911066676502</v>
      </c>
      <c r="AH70" s="190">
        <v>-39.778208828448705</v>
      </c>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304">
        <f>YampaRiverInflow.TotalOutflow!A71</f>
        <v>46997</v>
      </c>
      <c r="B71" s="280"/>
      <c r="C71" s="270">
        <v>-7.5359999999999996</v>
      </c>
      <c r="D71" s="285">
        <v>-7.5359999999999996</v>
      </c>
      <c r="E71" s="190">
        <v>-5.3830900000000002</v>
      </c>
      <c r="F71" s="190">
        <v>0.50452999999999992</v>
      </c>
      <c r="G71" s="190">
        <v>-16.785490000000003</v>
      </c>
      <c r="H71" s="190">
        <v>8.7774400000000004</v>
      </c>
      <c r="I71" s="190">
        <v>-0.65700999999999998</v>
      </c>
      <c r="J71" s="190">
        <v>-5.1176300000000001</v>
      </c>
      <c r="K71" s="190">
        <v>1.31694</v>
      </c>
      <c r="L71" s="190">
        <v>-3.9454199999999999</v>
      </c>
      <c r="M71" s="190">
        <v>2.79942</v>
      </c>
      <c r="N71" s="190">
        <v>-4.3560499999999998</v>
      </c>
      <c r="O71" s="190">
        <v>0.24765999999999999</v>
      </c>
      <c r="P71" s="190">
        <v>-1.9077999999999999</v>
      </c>
      <c r="Q71" s="190">
        <v>1.6536999999999999</v>
      </c>
      <c r="R71" s="190">
        <v>0.45062999999999998</v>
      </c>
      <c r="S71" s="190">
        <v>-4.00359</v>
      </c>
      <c r="T71" s="190">
        <v>-7.8580299999999994</v>
      </c>
      <c r="U71" s="190">
        <v>-6.6565699999999994</v>
      </c>
      <c r="V71" s="190">
        <v>-13.139520000000001</v>
      </c>
      <c r="W71" s="190">
        <v>-7.8235400000000004</v>
      </c>
      <c r="X71" s="190">
        <v>-17.94941</v>
      </c>
      <c r="Y71" s="190">
        <v>-20.019500000000001</v>
      </c>
      <c r="Z71" s="190">
        <v>-12.5769963398445</v>
      </c>
      <c r="AA71" s="190">
        <v>-12.664930500352801</v>
      </c>
      <c r="AB71" s="190">
        <v>-18.758475648761799</v>
      </c>
      <c r="AC71" s="190">
        <v>-1.27110780709264</v>
      </c>
      <c r="AD71" s="190">
        <v>-33.675139492561513</v>
      </c>
      <c r="AE71" s="190">
        <v>-15.970136704665375</v>
      </c>
      <c r="AF71" s="190">
        <v>4.5429256994443854</v>
      </c>
      <c r="AG71" s="190">
        <v>0.56206851045020045</v>
      </c>
      <c r="AH71" s="190">
        <v>1.8332277344634889</v>
      </c>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row>
    <row r="80" spans="1:1005" ht="12.75" customHeight="1" x14ac:dyDescent="0.25">
      <c r="A80" s="304"/>
      <c r="B80" s="279"/>
      <c r="C80" s="269"/>
      <c r="D80" s="296"/>
    </row>
    <row r="81" spans="1:4" ht="12.75" customHeight="1" x14ac:dyDescent="0.25">
      <c r="A81" s="304"/>
      <c r="B81" s="279"/>
      <c r="C81" s="269"/>
      <c r="D81" s="296"/>
    </row>
    <row r="82" spans="1:4" ht="12.75" customHeight="1" x14ac:dyDescent="0.25">
      <c r="A82" s="304"/>
      <c r="B82" s="279"/>
      <c r="C82" s="269"/>
      <c r="D82" s="296"/>
    </row>
    <row r="83" spans="1:4" ht="12.75" customHeight="1" x14ac:dyDescent="0.25">
      <c r="A83" s="304"/>
      <c r="B83" s="279"/>
      <c r="C83" s="269"/>
      <c r="D83" s="296"/>
    </row>
    <row r="84" spans="1:4" ht="12.75" customHeight="1" x14ac:dyDescent="0.25">
      <c r="A84" s="304"/>
      <c r="B84" s="279"/>
      <c r="C84" s="269"/>
      <c r="D84" s="296"/>
    </row>
    <row r="101" spans="3:4" ht="12.75" customHeight="1" x14ac:dyDescent="0.25">
      <c r="C101" s="172">
        <v>-8.7449999999999992</v>
      </c>
      <c r="D101" s="172">
        <v>-8.7449999999999992</v>
      </c>
    </row>
    <row r="102" spans="3:4" ht="12.75" customHeight="1" x14ac:dyDescent="0.25">
      <c r="C102" s="172">
        <v>-12.693</v>
      </c>
      <c r="D102" s="172">
        <v>-12.693</v>
      </c>
    </row>
    <row r="103" spans="3:4" ht="12.75" customHeight="1" x14ac:dyDescent="0.25">
      <c r="C103" s="172">
        <v>-13.207000000000001</v>
      </c>
      <c r="D103" s="172">
        <v>-13.207000000000001</v>
      </c>
    </row>
    <row r="104" spans="3:4" ht="12.75" customHeight="1" x14ac:dyDescent="0.25">
      <c r="C104" s="172">
        <v>-18.404</v>
      </c>
      <c r="D104" s="172">
        <v>-18.404</v>
      </c>
    </row>
    <row r="105" spans="3:4" ht="12.75" customHeight="1" x14ac:dyDescent="0.25">
      <c r="C105" s="172">
        <v>-19.466999999999999</v>
      </c>
      <c r="D105" s="172">
        <v>-19.466999999999999</v>
      </c>
    </row>
    <row r="106" spans="3:4" ht="12.75" customHeight="1" x14ac:dyDescent="0.25">
      <c r="C106" s="172">
        <v>-17.036000000000001</v>
      </c>
      <c r="D106" s="172">
        <v>-17.036000000000001</v>
      </c>
    </row>
    <row r="107" spans="3:4" ht="12.75" customHeight="1" x14ac:dyDescent="0.25">
      <c r="C107" s="172">
        <v>-7.5359999999999996</v>
      </c>
      <c r="D107" s="172">
        <v>-7.5359999999999996</v>
      </c>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107"/>
  <sheetViews>
    <sheetView topLeftCell="A37"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ht="15" x14ac:dyDescent="0.25">
      <c r="A2" s="132" t="s">
        <v>176</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PkrToImp_In_Time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44958</v>
      </c>
      <c r="B4" s="292"/>
      <c r="C4" s="293">
        <v>-27.518999999999998</v>
      </c>
      <c r="D4" s="303">
        <v>-27.518999999999998</v>
      </c>
      <c r="E4" s="190">
        <f ca="1">INDEX(INDIRECT("PkrToImp_"&amp;E$2+YEAR($A4)-YEAR($A$4)),MONTH($A4))/1000</f>
        <v>-13.894</v>
      </c>
      <c r="F4" s="190">
        <f t="shared" ref="F4:AH12" ca="1" si="0">INDEX(INDIRECT("PkrToImp_"&amp;F$2+YEAR($A4)-YEAR($A$4)),MONTH($A4))/1000</f>
        <v>-22.5732</v>
      </c>
      <c r="G4" s="190">
        <f t="shared" ca="1" si="0"/>
        <v>-17.1022</v>
      </c>
      <c r="H4" s="190">
        <f t="shared" ca="1" si="0"/>
        <v>-38.901800000000001</v>
      </c>
      <c r="I4" s="190">
        <f t="shared" ca="1" si="0"/>
        <v>-63.575199999999995</v>
      </c>
      <c r="J4" s="190">
        <f t="shared" ca="1" si="0"/>
        <v>-26.556999999999999</v>
      </c>
      <c r="K4" s="190">
        <f t="shared" ca="1" si="0"/>
        <v>-43.0946</v>
      </c>
      <c r="L4" s="190">
        <f t="shared" ca="1" si="0"/>
        <v>-46.804400000000001</v>
      </c>
      <c r="M4" s="190">
        <f t="shared" ca="1" si="0"/>
        <v>-20.875299999999999</v>
      </c>
      <c r="N4" s="190">
        <f t="shared" ca="1" si="0"/>
        <v>-24.3658</v>
      </c>
      <c r="O4" s="190">
        <f t="shared" ca="1" si="0"/>
        <v>1.18557</v>
      </c>
      <c r="P4" s="190">
        <f t="shared" ca="1" si="0"/>
        <v>-25.8432</v>
      </c>
      <c r="Q4" s="190">
        <f t="shared" ca="1" si="0"/>
        <v>-4.4762599999999999</v>
      </c>
      <c r="R4" s="190">
        <f t="shared" ca="1" si="0"/>
        <v>-2.36822</v>
      </c>
      <c r="S4" s="190">
        <f t="shared" ca="1" si="0"/>
        <v>5.9079799999999993</v>
      </c>
      <c r="T4" s="190">
        <f t="shared" ca="1" si="0"/>
        <v>-17.978400000000001</v>
      </c>
      <c r="U4" s="190">
        <f t="shared" ca="1" si="0"/>
        <v>-35.601699999999994</v>
      </c>
      <c r="V4" s="190">
        <f t="shared" ca="1" si="0"/>
        <v>-45.1038</v>
      </c>
      <c r="W4" s="190">
        <f t="shared" ca="1" si="0"/>
        <v>-5.1178299999999997</v>
      </c>
      <c r="X4" s="190">
        <f t="shared" ca="1" si="0"/>
        <v>-37.283000000000001</v>
      </c>
      <c r="Y4" s="190">
        <f t="shared" ca="1" si="0"/>
        <v>-15.6464</v>
      </c>
      <c r="Z4" s="190">
        <f t="shared" ca="1" si="0"/>
        <v>-40.071800000000003</v>
      </c>
      <c r="AA4" s="190">
        <f t="shared" ca="1" si="0"/>
        <v>-32.633000000000003</v>
      </c>
      <c r="AB4" s="190">
        <f t="shared" ca="1" si="0"/>
        <v>-26.703299999999999</v>
      </c>
      <c r="AC4" s="190">
        <f t="shared" ca="1" si="0"/>
        <v>-28.727499999999999</v>
      </c>
      <c r="AD4" s="190">
        <f t="shared" ca="1" si="0"/>
        <v>-41.463300000000004</v>
      </c>
      <c r="AE4" s="190">
        <f t="shared" ca="1" si="0"/>
        <v>-12.364799999999999</v>
      </c>
      <c r="AF4" s="190">
        <f t="shared" ca="1" si="0"/>
        <v>-17.944700000000001</v>
      </c>
      <c r="AG4" s="190">
        <f t="shared" ca="1" si="0"/>
        <v>-30.381799999999998</v>
      </c>
      <c r="AH4" s="190">
        <f t="shared" ca="1" si="0"/>
        <v>-39.880099999999999</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44986</v>
      </c>
      <c r="B5" s="280"/>
      <c r="C5" s="270">
        <v>-46.244</v>
      </c>
      <c r="D5" s="285">
        <v>-46.244</v>
      </c>
      <c r="E5" s="190">
        <v>-34.947000000000003</v>
      </c>
      <c r="F5" s="190">
        <v>-9.4451399999999985</v>
      </c>
      <c r="G5" s="190">
        <v>-51.122900000000001</v>
      </c>
      <c r="H5" s="190">
        <v>-40.1935</v>
      </c>
      <c r="I5" s="190">
        <v>-34.902000000000001</v>
      </c>
      <c r="J5" s="190">
        <v>-96.0959</v>
      </c>
      <c r="K5" s="190">
        <v>-38.881300000000003</v>
      </c>
      <c r="L5" s="190">
        <v>-9.1832499999999992</v>
      </c>
      <c r="M5" s="190">
        <v>-13.1533</v>
      </c>
      <c r="N5" s="190">
        <v>-27.913900000000002</v>
      </c>
      <c r="O5" s="190">
        <v>-37.945300000000003</v>
      </c>
      <c r="P5" s="190">
        <v>-37.232500000000002</v>
      </c>
      <c r="Q5" s="190">
        <v>-84.1511</v>
      </c>
      <c r="R5" s="190">
        <v>-52.822800000000001</v>
      </c>
      <c r="S5" s="190">
        <v>-62.375399999999999</v>
      </c>
      <c r="T5" s="190">
        <v>-22.7028</v>
      </c>
      <c r="U5" s="190">
        <v>-24.410799999999998</v>
      </c>
      <c r="V5" s="190">
        <v>-35.779199999999996</v>
      </c>
      <c r="W5" s="190">
        <v>-52.189599999999999</v>
      </c>
      <c r="X5" s="190">
        <v>-44.594099999999997</v>
      </c>
      <c r="Y5" s="190">
        <v>-46.276900000000005</v>
      </c>
      <c r="Z5" s="190">
        <v>-41.1785</v>
      </c>
      <c r="AA5" s="190">
        <v>-54.098800000000004</v>
      </c>
      <c r="AB5" s="190">
        <v>-94.38669999999999</v>
      </c>
      <c r="AC5" s="190">
        <v>-68.116</v>
      </c>
      <c r="AD5" s="190">
        <v>-21.329699999999999</v>
      </c>
      <c r="AE5" s="190">
        <v>-45.133600000000001</v>
      </c>
      <c r="AF5" s="190">
        <v>-41.103999999999999</v>
      </c>
      <c r="AG5" s="190">
        <v>-52.287500000000001</v>
      </c>
      <c r="AH5" s="190">
        <v>-39.996499999999997</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45017</v>
      </c>
      <c r="B6" s="280"/>
      <c r="C6" s="270">
        <v>-41.89</v>
      </c>
      <c r="D6" s="285">
        <v>-41.89</v>
      </c>
      <c r="E6" s="190">
        <v>-59.116</v>
      </c>
      <c r="F6" s="190">
        <v>-58.070099999999996</v>
      </c>
      <c r="G6" s="190">
        <v>-46.224299999999999</v>
      </c>
      <c r="H6" s="190">
        <v>-45.231099999999998</v>
      </c>
      <c r="I6" s="190">
        <v>-21.337199999999999</v>
      </c>
      <c r="J6" s="190">
        <v>-46.392000000000003</v>
      </c>
      <c r="K6" s="190">
        <v>-46.931699999999999</v>
      </c>
      <c r="L6" s="190">
        <v>-10.3939</v>
      </c>
      <c r="M6" s="190">
        <v>-22.183299999999999</v>
      </c>
      <c r="N6" s="190">
        <v>-50.360900000000001</v>
      </c>
      <c r="O6" s="190">
        <v>-34.244300000000003</v>
      </c>
      <c r="P6" s="190">
        <v>-28.298599999999997</v>
      </c>
      <c r="Q6" s="190">
        <v>-23.056999999999999</v>
      </c>
      <c r="R6" s="190">
        <v>-23.6526</v>
      </c>
      <c r="S6" s="190">
        <v>-18.731300000000001</v>
      </c>
      <c r="T6" s="190">
        <v>-34.493000000000002</v>
      </c>
      <c r="U6" s="190">
        <v>-34.719099999999997</v>
      </c>
      <c r="V6" s="190">
        <v>-39.354300000000002</v>
      </c>
      <c r="W6" s="190">
        <v>-36.816499999999998</v>
      </c>
      <c r="X6" s="190">
        <v>-31.096499999999999</v>
      </c>
      <c r="Y6" s="190">
        <v>-26.820700000000002</v>
      </c>
      <c r="Z6" s="190">
        <v>-39.596599999999995</v>
      </c>
      <c r="AA6" s="190">
        <v>-38.490600000000001</v>
      </c>
      <c r="AB6" s="190">
        <v>-7.4329700000000001</v>
      </c>
      <c r="AC6" s="190">
        <v>-6.8644499999999997</v>
      </c>
      <c r="AD6" s="190">
        <v>-16.915599999999998</v>
      </c>
      <c r="AE6" s="190">
        <v>-37.536199999999994</v>
      </c>
      <c r="AF6" s="190">
        <v>-51.6753</v>
      </c>
      <c r="AG6" s="190">
        <v>-49.0565</v>
      </c>
      <c r="AH6" s="190">
        <v>3.8323470000000004</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45047</v>
      </c>
      <c r="B7" s="280"/>
      <c r="C7" s="270">
        <v>-37.652999999999999</v>
      </c>
      <c r="D7" s="285">
        <v>-37.652999999999999</v>
      </c>
      <c r="E7" s="190">
        <v>-19.012</v>
      </c>
      <c r="F7" s="190">
        <v>-19.098700000000001</v>
      </c>
      <c r="G7" s="190">
        <v>-31.252700000000001</v>
      </c>
      <c r="H7" s="190">
        <v>-147.96199999999999</v>
      </c>
      <c r="I7" s="190">
        <v>-29.909500000000001</v>
      </c>
      <c r="J7" s="190">
        <v>-28.129300000000001</v>
      </c>
      <c r="K7" s="190">
        <v>-49.9146</v>
      </c>
      <c r="L7" s="190">
        <v>-34.603400000000001</v>
      </c>
      <c r="M7" s="190">
        <v>-27.749099999999999</v>
      </c>
      <c r="N7" s="190">
        <v>-15.6434</v>
      </c>
      <c r="O7" s="190">
        <v>-26.480900000000002</v>
      </c>
      <c r="P7" s="190">
        <v>-13.461499999999999</v>
      </c>
      <c r="Q7" s="190">
        <v>-3.12216</v>
      </c>
      <c r="R7" s="190">
        <v>-37.49</v>
      </c>
      <c r="S7" s="190">
        <v>-28.581900000000001</v>
      </c>
      <c r="T7" s="190">
        <v>-34.988099999999996</v>
      </c>
      <c r="U7" s="190">
        <v>-27.610599999999998</v>
      </c>
      <c r="V7" s="190">
        <v>-13.771700000000001</v>
      </c>
      <c r="W7" s="190">
        <v>-19.453499999999998</v>
      </c>
      <c r="X7" s="190">
        <v>-43.834099999999999</v>
      </c>
      <c r="Y7" s="190">
        <v>-36.948999999999998</v>
      </c>
      <c r="Z7" s="190">
        <v>-18.708599999999997</v>
      </c>
      <c r="AA7" s="190">
        <v>-25.398700000000002</v>
      </c>
      <c r="AB7" s="190">
        <v>-18.684200000000001</v>
      </c>
      <c r="AC7" s="190">
        <v>-10.974200000000002</v>
      </c>
      <c r="AD7" s="190">
        <v>-34.367400000000004</v>
      </c>
      <c r="AE7" s="190">
        <v>-27.658300000000001</v>
      </c>
      <c r="AF7" s="190">
        <v>-22.264099999999999</v>
      </c>
      <c r="AG7" s="190">
        <v>-16.6996</v>
      </c>
      <c r="AH7" s="190">
        <v>-67.282200000000003</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45078</v>
      </c>
      <c r="B8" s="280"/>
      <c r="C8" s="270">
        <v>-51.258000000000003</v>
      </c>
      <c r="D8" s="285">
        <v>-51.258000000000003</v>
      </c>
      <c r="E8" s="190">
        <v>-57.844000000000001</v>
      </c>
      <c r="F8" s="190">
        <v>-49.321300000000001</v>
      </c>
      <c r="G8" s="190">
        <v>-51.9298</v>
      </c>
      <c r="H8" s="190">
        <v>-183.62299999999999</v>
      </c>
      <c r="I8" s="190">
        <v>-63.558300000000003</v>
      </c>
      <c r="J8" s="190">
        <v>-43.443300000000001</v>
      </c>
      <c r="K8" s="190">
        <v>-78.712100000000007</v>
      </c>
      <c r="L8" s="190">
        <v>-44.4283</v>
      </c>
      <c r="M8" s="190">
        <v>-46.623400000000004</v>
      </c>
      <c r="N8" s="190">
        <v>-26.48</v>
      </c>
      <c r="O8" s="190">
        <v>-49.249099999999999</v>
      </c>
      <c r="P8" s="190">
        <v>-37.820300000000003</v>
      </c>
      <c r="Q8" s="190">
        <v>-37.123800000000003</v>
      </c>
      <c r="R8" s="190">
        <v>-46.805699999999995</v>
      </c>
      <c r="S8" s="190">
        <v>-42.2714</v>
      </c>
      <c r="T8" s="190">
        <v>-36.915500000000002</v>
      </c>
      <c r="U8" s="190">
        <v>-53.137800000000006</v>
      </c>
      <c r="V8" s="190">
        <v>-64.9482</v>
      </c>
      <c r="W8" s="190">
        <v>-25.7806</v>
      </c>
      <c r="X8" s="190">
        <v>-34.943199999999997</v>
      </c>
      <c r="Y8" s="190">
        <v>-51.296099999999996</v>
      </c>
      <c r="Z8" s="190">
        <v>-57.331800000000001</v>
      </c>
      <c r="AA8" s="190">
        <v>-54.558199999999999</v>
      </c>
      <c r="AB8" s="190">
        <v>-68.587000000000003</v>
      </c>
      <c r="AC8" s="190">
        <v>-37.685099999999998</v>
      </c>
      <c r="AD8" s="190">
        <v>-32.256500000000003</v>
      </c>
      <c r="AE8" s="190">
        <v>-52.228699999999996</v>
      </c>
      <c r="AF8" s="190">
        <v>-55.433399999999999</v>
      </c>
      <c r="AG8" s="190">
        <v>-50.623800000000003</v>
      </c>
      <c r="AH8" s="190">
        <v>-49.755000000000003</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45108</v>
      </c>
      <c r="B9" s="280"/>
      <c r="C9" s="270">
        <v>-31.135000000000002</v>
      </c>
      <c r="D9" s="285">
        <v>-31.135000000000002</v>
      </c>
      <c r="E9" s="190">
        <v>-48.3</v>
      </c>
      <c r="F9" s="190">
        <v>-25.503700000000002</v>
      </c>
      <c r="G9" s="190">
        <v>-48.567099999999996</v>
      </c>
      <c r="H9" s="190">
        <v>-182.99199999999999</v>
      </c>
      <c r="I9" s="190">
        <v>-65.305999999999997</v>
      </c>
      <c r="J9" s="190">
        <v>-37.942</v>
      </c>
      <c r="K9" s="190">
        <v>-73.786799999999999</v>
      </c>
      <c r="L9" s="190">
        <v>-40.766500000000001</v>
      </c>
      <c r="M9" s="190">
        <v>-6.4570799999999995</v>
      </c>
      <c r="N9" s="190">
        <v>-40.478199999999994</v>
      </c>
      <c r="O9" s="190">
        <v>-35.347099999999998</v>
      </c>
      <c r="P9" s="190">
        <v>-30.984200000000001</v>
      </c>
      <c r="Q9" s="190">
        <v>-12.644399999999999</v>
      </c>
      <c r="R9" s="190">
        <v>-15.251700000000001</v>
      </c>
      <c r="S9" s="190">
        <v>-52.766100000000002</v>
      </c>
      <c r="T9" s="190">
        <v>-45.935900000000004</v>
      </c>
      <c r="U9" s="190">
        <v>-47.300400000000003</v>
      </c>
      <c r="V9" s="190">
        <v>-39.221400000000003</v>
      </c>
      <c r="W9" s="190">
        <v>-35.222799999999999</v>
      </c>
      <c r="X9" s="190">
        <v>-42.721499999999999</v>
      </c>
      <c r="Y9" s="190">
        <v>-48.900100000000002</v>
      </c>
      <c r="Z9" s="190">
        <v>-17.8947</v>
      </c>
      <c r="AA9" s="190">
        <v>-23.696200000000001</v>
      </c>
      <c r="AB9" s="190">
        <v>-7.1829000000000001</v>
      </c>
      <c r="AC9" s="190">
        <v>-15.904399999999999</v>
      </c>
      <c r="AD9" s="190">
        <v>-28.589599999999997</v>
      </c>
      <c r="AE9" s="190">
        <v>-43.727499999999999</v>
      </c>
      <c r="AF9" s="190">
        <v>-35.582300000000004</v>
      </c>
      <c r="AG9" s="190">
        <v>-30.575500000000002</v>
      </c>
      <c r="AH9" s="190">
        <v>-37.180800000000005</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45139</v>
      </c>
      <c r="B10" s="280"/>
      <c r="C10" s="270">
        <v>-31.536999999999999</v>
      </c>
      <c r="D10" s="285">
        <v>-31.536999999999999</v>
      </c>
      <c r="E10" s="190">
        <v>-23.998000000000001</v>
      </c>
      <c r="F10" s="190">
        <v>5.8436199999999996</v>
      </c>
      <c r="G10" s="190">
        <v>-37.121300000000005</v>
      </c>
      <c r="H10" s="190">
        <v>-39.379899999999999</v>
      </c>
      <c r="I10" s="190">
        <v>-27.815000000000001</v>
      </c>
      <c r="J10" s="190">
        <v>-14.0517</v>
      </c>
      <c r="K10" s="190">
        <v>-65.381299999999996</v>
      </c>
      <c r="L10" s="190">
        <v>-36.5657</v>
      </c>
      <c r="M10" s="190">
        <v>-19.854400000000002</v>
      </c>
      <c r="N10" s="190">
        <v>-3.75305</v>
      </c>
      <c r="O10" s="190">
        <v>-2.8775900000000001</v>
      </c>
      <c r="P10" s="190">
        <v>-12.666399999999999</v>
      </c>
      <c r="Q10" s="190">
        <v>-13.9602</v>
      </c>
      <c r="R10" s="190">
        <v>-39.998400000000004</v>
      </c>
      <c r="S10" s="190">
        <v>7.2850600000000005</v>
      </c>
      <c r="T10" s="190">
        <v>-24.3444</v>
      </c>
      <c r="U10" s="190">
        <v>-33.449400000000004</v>
      </c>
      <c r="V10" s="190">
        <v>-19.831900000000001</v>
      </c>
      <c r="W10" s="190">
        <v>-46.257599999999996</v>
      </c>
      <c r="X10" s="190">
        <v>-32.945300000000003</v>
      </c>
      <c r="Y10" s="190">
        <v>-39.458300000000001</v>
      </c>
      <c r="Z10" s="190">
        <v>-23.445799999999998</v>
      </c>
      <c r="AA10" s="190">
        <v>-14.442500000000001</v>
      </c>
      <c r="AB10" s="190">
        <v>-5.3147600000000006</v>
      </c>
      <c r="AC10" s="190">
        <v>-20.151</v>
      </c>
      <c r="AD10" s="190">
        <v>-29.148299999999999</v>
      </c>
      <c r="AE10" s="190">
        <v>-33.437899999999999</v>
      </c>
      <c r="AF10" s="190">
        <v>-29.450599999999998</v>
      </c>
      <c r="AG10" s="190">
        <v>-25.803599999999999</v>
      </c>
      <c r="AH10" s="190">
        <v>-58.466900000000003</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45170</v>
      </c>
      <c r="B11" s="280"/>
      <c r="C11" s="270">
        <v>-10.928000000000001</v>
      </c>
      <c r="D11" s="285">
        <v>-10.928000000000001</v>
      </c>
      <c r="E11" s="190">
        <v>-15.521000000000001</v>
      </c>
      <c r="F11" s="190">
        <v>-12.745700000000001</v>
      </c>
      <c r="G11" s="190">
        <v>-31.333599999999997</v>
      </c>
      <c r="H11" s="190">
        <v>-19.856300000000001</v>
      </c>
      <c r="I11" s="190">
        <v>-41.415900000000001</v>
      </c>
      <c r="J11" s="190">
        <v>-22.555199999999999</v>
      </c>
      <c r="K11" s="190">
        <v>0.85353000000000001</v>
      </c>
      <c r="L11" s="190">
        <v>-61.966300000000004</v>
      </c>
      <c r="M11" s="190">
        <v>-54.048999999999999</v>
      </c>
      <c r="N11" s="190">
        <v>-27.7121</v>
      </c>
      <c r="O11" s="190">
        <v>-18.022099999999998</v>
      </c>
      <c r="P11" s="190">
        <v>-8.8447199999999988</v>
      </c>
      <c r="Q11" s="190">
        <v>-17.9664</v>
      </c>
      <c r="R11" s="190">
        <v>-5.1358199999999998</v>
      </c>
      <c r="S11" s="190">
        <v>-10.9739</v>
      </c>
      <c r="T11" s="190">
        <v>-32.469799999999999</v>
      </c>
      <c r="U11" s="190">
        <v>-35.090000000000003</v>
      </c>
      <c r="V11" s="190">
        <v>-20.7882</v>
      </c>
      <c r="W11" s="190">
        <v>-50.804099999999998</v>
      </c>
      <c r="X11" s="190">
        <v>-26.487200000000001</v>
      </c>
      <c r="Y11" s="190">
        <v>-30.253900000000002</v>
      </c>
      <c r="Z11" s="190">
        <v>-43.0578</v>
      </c>
      <c r="AA11" s="190">
        <v>-36.350099999999998</v>
      </c>
      <c r="AB11" s="190">
        <v>-18.872799999999998</v>
      </c>
      <c r="AC11" s="190">
        <v>-16.6816</v>
      </c>
      <c r="AD11" s="190">
        <v>-22.602599999999999</v>
      </c>
      <c r="AE11" s="190">
        <v>-13.866299999999999</v>
      </c>
      <c r="AF11" s="190">
        <v>-20.75</v>
      </c>
      <c r="AG11" s="190">
        <v>-8.9183799999999991</v>
      </c>
      <c r="AH11" s="190">
        <v>-33.353900000000003</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45200</v>
      </c>
      <c r="B12" s="280"/>
      <c r="C12" s="270">
        <v>-7.6130000000000004</v>
      </c>
      <c r="D12" s="285">
        <v>-7.6130000000000004</v>
      </c>
      <c r="E12" s="190">
        <v>3.17</v>
      </c>
      <c r="F12" s="190">
        <v>-15.058</v>
      </c>
      <c r="G12" s="190">
        <v>-8.1872799999999994</v>
      </c>
      <c r="H12" s="190">
        <v>-13.261700000000001</v>
      </c>
      <c r="I12" s="190">
        <v>8.3438300000000005</v>
      </c>
      <c r="J12" s="190">
        <v>1.6283399999999999</v>
      </c>
      <c r="K12" s="190">
        <v>-1.5256099999999999</v>
      </c>
      <c r="L12" s="190">
        <v>0.55819000000000007</v>
      </c>
      <c r="M12" s="190">
        <v>-0.40666000000000002</v>
      </c>
      <c r="N12" s="190">
        <v>-3.3743600000000002</v>
      </c>
      <c r="O12" s="190">
        <v>10.40099</v>
      </c>
      <c r="P12" s="190">
        <v>3.1250999999999998</v>
      </c>
      <c r="Q12" s="190">
        <v>0.16553999999999999</v>
      </c>
      <c r="R12" s="190">
        <v>26.085080000000001</v>
      </c>
      <c r="S12" s="190">
        <v>-4.4398100000000005</v>
      </c>
      <c r="T12" s="190">
        <v>7.4000500000000002</v>
      </c>
      <c r="U12" s="190">
        <v>-11.6661</v>
      </c>
      <c r="V12" s="190">
        <v>-2.7408399999999999</v>
      </c>
      <c r="W12" s="190">
        <v>-4.4333</v>
      </c>
      <c r="X12" s="190">
        <v>-10.0848</v>
      </c>
      <c r="Y12" s="190">
        <v>-27.032599999999999</v>
      </c>
      <c r="Z12" s="190">
        <v>-5.7554099999999995</v>
      </c>
      <c r="AA12" s="190">
        <v>-10.2515</v>
      </c>
      <c r="AB12" s="190">
        <v>-12.6999</v>
      </c>
      <c r="AC12" s="190">
        <v>-3.16777</v>
      </c>
      <c r="AD12" s="190">
        <v>-24.611999999999998</v>
      </c>
      <c r="AE12" s="190">
        <v>-28.077099999999998</v>
      </c>
      <c r="AF12" s="190">
        <v>-12.1576</v>
      </c>
      <c r="AG12" s="190">
        <v>1.7223250000000001</v>
      </c>
      <c r="AH12" s="190">
        <v>-9.7818899999999989</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45231</v>
      </c>
      <c r="B13" s="280"/>
      <c r="C13" s="270">
        <v>8.7159999999999993</v>
      </c>
      <c r="D13" s="285">
        <v>8.7159999999999993</v>
      </c>
      <c r="E13" s="190">
        <v>8.6760000000000002</v>
      </c>
      <c r="F13" s="190">
        <v>-7.5486000000000004</v>
      </c>
      <c r="G13" s="190">
        <v>1.3323900000000002</v>
      </c>
      <c r="H13" s="190">
        <v>8.9617099999999983</v>
      </c>
      <c r="I13" s="190">
        <v>4.5023100000000005</v>
      </c>
      <c r="J13" s="190">
        <v>13.97513</v>
      </c>
      <c r="K13" s="190">
        <v>6.8756899999999996</v>
      </c>
      <c r="L13" s="190">
        <v>-37.753900000000002</v>
      </c>
      <c r="M13" s="190">
        <v>12.579600000000001</v>
      </c>
      <c r="N13" s="190">
        <v>4.9528100000000004</v>
      </c>
      <c r="O13" s="190">
        <v>14.292</v>
      </c>
      <c r="P13" s="190">
        <v>10.398250000000001</v>
      </c>
      <c r="Q13" s="190">
        <v>14.77266</v>
      </c>
      <c r="R13" s="190">
        <v>2.89751</v>
      </c>
      <c r="S13" s="190">
        <v>-5.1595500000000003</v>
      </c>
      <c r="T13" s="190">
        <v>8.3595300000000012</v>
      </c>
      <c r="U13" s="190">
        <v>0.24359</v>
      </c>
      <c r="V13" s="190">
        <v>-2.1938</v>
      </c>
      <c r="W13" s="190">
        <v>-8.1242999999999999</v>
      </c>
      <c r="X13" s="190">
        <v>-20.0396</v>
      </c>
      <c r="Y13" s="190">
        <v>-7.1350500000000006</v>
      </c>
      <c r="Z13" s="190">
        <v>-4.9749300000000005</v>
      </c>
      <c r="AA13" s="190">
        <v>-2.7747700000000002</v>
      </c>
      <c r="AB13" s="190">
        <v>-5.4642499999999998</v>
      </c>
      <c r="AC13" s="190">
        <v>12.753399999999999</v>
      </c>
      <c r="AD13" s="190">
        <v>1.235026</v>
      </c>
      <c r="AE13" s="190">
        <v>6.9389319999999994</v>
      </c>
      <c r="AF13" s="190">
        <v>-9.7391900000000007</v>
      </c>
      <c r="AG13" s="190">
        <v>26.70477</v>
      </c>
      <c r="AH13" s="190">
        <v>4.1004740000000002</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45261</v>
      </c>
      <c r="B14" s="280"/>
      <c r="C14" s="270">
        <v>16.178999999999998</v>
      </c>
      <c r="D14" s="285">
        <v>16.178999999999998</v>
      </c>
      <c r="E14" s="190">
        <v>18.335000000000001</v>
      </c>
      <c r="F14" s="190">
        <v>4.6582799999999995</v>
      </c>
      <c r="G14" s="190">
        <v>11.40897</v>
      </c>
      <c r="H14" s="190">
        <v>18.883740000000003</v>
      </c>
      <c r="I14" s="190">
        <v>6.48062</v>
      </c>
      <c r="J14" s="190">
        <v>-1.6886700000000001</v>
      </c>
      <c r="K14" s="190">
        <v>-26.622299999999999</v>
      </c>
      <c r="L14" s="190">
        <v>-69.312100000000001</v>
      </c>
      <c r="M14" s="190">
        <v>30.47054</v>
      </c>
      <c r="N14" s="190">
        <v>12.73404</v>
      </c>
      <c r="O14" s="190">
        <v>16.88007</v>
      </c>
      <c r="P14" s="190">
        <v>5.8597900000000003</v>
      </c>
      <c r="Q14" s="190">
        <v>7.4444699999999999</v>
      </c>
      <c r="R14" s="190">
        <v>33.224269999999997</v>
      </c>
      <c r="S14" s="190">
        <v>12.479979999999999</v>
      </c>
      <c r="T14" s="190">
        <v>17.551400000000001</v>
      </c>
      <c r="U14" s="190">
        <v>6.2706099999999996</v>
      </c>
      <c r="V14" s="190">
        <v>38.814579999999999</v>
      </c>
      <c r="W14" s="190">
        <v>9.5693099999999998</v>
      </c>
      <c r="X14" s="190">
        <v>34.180550000000004</v>
      </c>
      <c r="Y14" s="190">
        <v>4.3811200000000001</v>
      </c>
      <c r="Z14" s="190">
        <v>12.84577</v>
      </c>
      <c r="AA14" s="190">
        <v>-9.6169899999999995</v>
      </c>
      <c r="AB14" s="190">
        <v>8.3672789999999999</v>
      </c>
      <c r="AC14" s="190">
        <v>21.699849999999998</v>
      </c>
      <c r="AD14" s="190">
        <v>30.923099999999998</v>
      </c>
      <c r="AE14" s="190">
        <v>2.6434799999999998</v>
      </c>
      <c r="AF14" s="190">
        <v>7.848967</v>
      </c>
      <c r="AG14" s="190">
        <v>2.9376329999999999</v>
      </c>
      <c r="AH14" s="190">
        <v>20.856740000000002</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45292</v>
      </c>
      <c r="B15" s="280"/>
      <c r="C15" s="270">
        <v>-11.84</v>
      </c>
      <c r="D15" s="285">
        <v>-11.84</v>
      </c>
      <c r="E15" s="190">
        <v>-16.688599999999997</v>
      </c>
      <c r="F15" s="190">
        <v>33.015449999999994</v>
      </c>
      <c r="G15" s="190">
        <v>-30.712700000000002</v>
      </c>
      <c r="H15" s="190">
        <v>-2.2970100000000002</v>
      </c>
      <c r="I15" s="190">
        <v>-5.6275300000000001</v>
      </c>
      <c r="J15" s="190">
        <v>-64.680900000000008</v>
      </c>
      <c r="K15" s="190">
        <v>-113.199</v>
      </c>
      <c r="L15" s="190">
        <v>36.242400000000004</v>
      </c>
      <c r="M15" s="190">
        <v>-10.6774</v>
      </c>
      <c r="N15" s="190">
        <v>8.1581399999999995</v>
      </c>
      <c r="O15" s="190">
        <v>1.3930199999999999</v>
      </c>
      <c r="P15" s="190">
        <v>10.17</v>
      </c>
      <c r="Q15" s="190">
        <v>3.6542600000000003</v>
      </c>
      <c r="R15" s="190">
        <v>8.1713000000000005</v>
      </c>
      <c r="S15" s="190">
        <v>-29.2118</v>
      </c>
      <c r="T15" s="190">
        <v>-12.4862</v>
      </c>
      <c r="U15" s="190">
        <v>-4.2013100000000003</v>
      </c>
      <c r="V15" s="190">
        <v>-21.987200000000001</v>
      </c>
      <c r="W15" s="190">
        <v>21.381310000000003</v>
      </c>
      <c r="X15" s="190">
        <v>-39.100499999999997</v>
      </c>
      <c r="Y15" s="190">
        <v>-31.088799999999999</v>
      </c>
      <c r="Z15" s="190">
        <v>7.3067399999999996</v>
      </c>
      <c r="AA15" s="190">
        <v>-13.319000000000001</v>
      </c>
      <c r="AB15" s="190">
        <v>-6.39839</v>
      </c>
      <c r="AC15" s="190">
        <v>-23.134</v>
      </c>
      <c r="AD15" s="190">
        <v>-29.637900000000002</v>
      </c>
      <c r="AE15" s="190">
        <v>-24.356300000000001</v>
      </c>
      <c r="AF15" s="190">
        <v>-6.12601</v>
      </c>
      <c r="AG15" s="190">
        <v>-35.9651</v>
      </c>
      <c r="AH15" s="190">
        <v>-1.4319999999999999</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45323</v>
      </c>
      <c r="B16" s="280"/>
      <c r="C16" s="270">
        <v>-27.518999999999998</v>
      </c>
      <c r="D16" s="285">
        <v>-27.518999999999998</v>
      </c>
      <c r="E16" s="190">
        <v>-22.5732</v>
      </c>
      <c r="F16" s="190">
        <v>-17.1022</v>
      </c>
      <c r="G16" s="190">
        <v>-38.901800000000001</v>
      </c>
      <c r="H16" s="190">
        <v>-63.575199999999995</v>
      </c>
      <c r="I16" s="190">
        <v>-26.556999999999999</v>
      </c>
      <c r="J16" s="190">
        <v>-43.0946</v>
      </c>
      <c r="K16" s="190">
        <v>-46.804400000000001</v>
      </c>
      <c r="L16" s="190">
        <v>-20.875299999999999</v>
      </c>
      <c r="M16" s="190">
        <v>-24.3658</v>
      </c>
      <c r="N16" s="190">
        <v>1.18557</v>
      </c>
      <c r="O16" s="190">
        <v>-25.8432</v>
      </c>
      <c r="P16" s="190">
        <v>-4.4762599999999999</v>
      </c>
      <c r="Q16" s="190">
        <v>-2.36822</v>
      </c>
      <c r="R16" s="190">
        <v>5.9079799999999993</v>
      </c>
      <c r="S16" s="190">
        <v>-17.978400000000001</v>
      </c>
      <c r="T16" s="190">
        <v>-35.601699999999994</v>
      </c>
      <c r="U16" s="190">
        <v>-45.1038</v>
      </c>
      <c r="V16" s="190">
        <v>-5.1178299999999997</v>
      </c>
      <c r="W16" s="190">
        <v>-37.283000000000001</v>
      </c>
      <c r="X16" s="190">
        <v>-15.6464</v>
      </c>
      <c r="Y16" s="190">
        <v>-40.071800000000003</v>
      </c>
      <c r="Z16" s="190">
        <v>-32.633000000000003</v>
      </c>
      <c r="AA16" s="190">
        <v>-26.703299999999999</v>
      </c>
      <c r="AB16" s="190">
        <v>-28.727499999999999</v>
      </c>
      <c r="AC16" s="190">
        <v>-41.463300000000004</v>
      </c>
      <c r="AD16" s="190">
        <v>-12.364799999999999</v>
      </c>
      <c r="AE16" s="190">
        <v>-17.944700000000001</v>
      </c>
      <c r="AF16" s="190">
        <v>-30.381799999999998</v>
      </c>
      <c r="AG16" s="190">
        <v>-39.880099999999999</v>
      </c>
      <c r="AH16" s="190">
        <v>-13.894</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45352</v>
      </c>
      <c r="B17" s="280"/>
      <c r="C17" s="270">
        <v>-46.244</v>
      </c>
      <c r="D17" s="285">
        <v>-46.244</v>
      </c>
      <c r="E17" s="190">
        <v>-9.4451399999999985</v>
      </c>
      <c r="F17" s="190">
        <v>-51.122900000000001</v>
      </c>
      <c r="G17" s="190">
        <v>-40.1935</v>
      </c>
      <c r="H17" s="190">
        <v>-34.902000000000001</v>
      </c>
      <c r="I17" s="190">
        <v>-96.0959</v>
      </c>
      <c r="J17" s="190">
        <v>-38.881300000000003</v>
      </c>
      <c r="K17" s="190">
        <v>-9.1832499999999992</v>
      </c>
      <c r="L17" s="190">
        <v>-13.1533</v>
      </c>
      <c r="M17" s="190">
        <v>-27.913900000000002</v>
      </c>
      <c r="N17" s="190">
        <v>-37.945300000000003</v>
      </c>
      <c r="O17" s="190">
        <v>-37.232500000000002</v>
      </c>
      <c r="P17" s="190">
        <v>-84.1511</v>
      </c>
      <c r="Q17" s="190">
        <v>-52.822800000000001</v>
      </c>
      <c r="R17" s="190">
        <v>-62.375399999999999</v>
      </c>
      <c r="S17" s="190">
        <v>-22.7028</v>
      </c>
      <c r="T17" s="190">
        <v>-24.410799999999998</v>
      </c>
      <c r="U17" s="190">
        <v>-35.779199999999996</v>
      </c>
      <c r="V17" s="190">
        <v>-52.189599999999999</v>
      </c>
      <c r="W17" s="190">
        <v>-44.594099999999997</v>
      </c>
      <c r="X17" s="190">
        <v>-46.276900000000005</v>
      </c>
      <c r="Y17" s="190">
        <v>-41.1785</v>
      </c>
      <c r="Z17" s="190">
        <v>-54.098800000000004</v>
      </c>
      <c r="AA17" s="190">
        <v>-94.38669999999999</v>
      </c>
      <c r="AB17" s="190">
        <v>-68.116</v>
      </c>
      <c r="AC17" s="190">
        <v>-21.329699999999999</v>
      </c>
      <c r="AD17" s="190">
        <v>-45.133600000000001</v>
      </c>
      <c r="AE17" s="190">
        <v>-41.103999999999999</v>
      </c>
      <c r="AF17" s="190">
        <v>-52.287500000000001</v>
      </c>
      <c r="AG17" s="190">
        <v>-39.996499999999997</v>
      </c>
      <c r="AH17" s="190">
        <v>-34.947000000000003</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45383</v>
      </c>
      <c r="B18" s="280"/>
      <c r="C18" s="270">
        <v>-41.89</v>
      </c>
      <c r="D18" s="285">
        <v>-41.89</v>
      </c>
      <c r="E18" s="190">
        <v>-58.070099999999996</v>
      </c>
      <c r="F18" s="190">
        <v>-46.224299999999999</v>
      </c>
      <c r="G18" s="190">
        <v>-45.231099999999998</v>
      </c>
      <c r="H18" s="190">
        <v>-21.337199999999999</v>
      </c>
      <c r="I18" s="190">
        <v>-46.392000000000003</v>
      </c>
      <c r="J18" s="190">
        <v>-46.931699999999999</v>
      </c>
      <c r="K18" s="190">
        <v>-10.3939</v>
      </c>
      <c r="L18" s="190">
        <v>-22.183299999999999</v>
      </c>
      <c r="M18" s="190">
        <v>-50.360900000000001</v>
      </c>
      <c r="N18" s="190">
        <v>-34.244300000000003</v>
      </c>
      <c r="O18" s="190">
        <v>-28.298599999999997</v>
      </c>
      <c r="P18" s="190">
        <v>-23.056999999999999</v>
      </c>
      <c r="Q18" s="190">
        <v>-23.6526</v>
      </c>
      <c r="R18" s="190">
        <v>-18.731300000000001</v>
      </c>
      <c r="S18" s="190">
        <v>-34.493000000000002</v>
      </c>
      <c r="T18" s="190">
        <v>-34.719099999999997</v>
      </c>
      <c r="U18" s="190">
        <v>-39.354300000000002</v>
      </c>
      <c r="V18" s="190">
        <v>-36.816499999999998</v>
      </c>
      <c r="W18" s="190">
        <v>-31.096499999999999</v>
      </c>
      <c r="X18" s="190">
        <v>-26.820700000000002</v>
      </c>
      <c r="Y18" s="190">
        <v>-39.596599999999995</v>
      </c>
      <c r="Z18" s="190">
        <v>-38.490600000000001</v>
      </c>
      <c r="AA18" s="190">
        <v>-7.4329700000000001</v>
      </c>
      <c r="AB18" s="190">
        <v>-6.8644499999999997</v>
      </c>
      <c r="AC18" s="190">
        <v>-16.915599999999998</v>
      </c>
      <c r="AD18" s="190">
        <v>-37.536199999999994</v>
      </c>
      <c r="AE18" s="190">
        <v>-51.6753</v>
      </c>
      <c r="AF18" s="190">
        <v>-49.0565</v>
      </c>
      <c r="AG18" s="190">
        <v>3.8323470000000004</v>
      </c>
      <c r="AH18" s="190">
        <v>-59.116</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45413</v>
      </c>
      <c r="B19" s="280"/>
      <c r="C19" s="270">
        <v>-37.652999999999999</v>
      </c>
      <c r="D19" s="285">
        <v>-37.652999999999999</v>
      </c>
      <c r="E19" s="190">
        <v>-19.098700000000001</v>
      </c>
      <c r="F19" s="190">
        <v>-31.252700000000001</v>
      </c>
      <c r="G19" s="190">
        <v>-147.96199999999999</v>
      </c>
      <c r="H19" s="190">
        <v>-29.909500000000001</v>
      </c>
      <c r="I19" s="190">
        <v>-28.129300000000001</v>
      </c>
      <c r="J19" s="190">
        <v>-49.9146</v>
      </c>
      <c r="K19" s="190">
        <v>-34.603400000000001</v>
      </c>
      <c r="L19" s="190">
        <v>-27.749099999999999</v>
      </c>
      <c r="M19" s="190">
        <v>-15.6434</v>
      </c>
      <c r="N19" s="190">
        <v>-26.480900000000002</v>
      </c>
      <c r="O19" s="190">
        <v>-13.461499999999999</v>
      </c>
      <c r="P19" s="190">
        <v>-3.12216</v>
      </c>
      <c r="Q19" s="190">
        <v>-37.49</v>
      </c>
      <c r="R19" s="190">
        <v>-28.581900000000001</v>
      </c>
      <c r="S19" s="190">
        <v>-34.988099999999996</v>
      </c>
      <c r="T19" s="190">
        <v>-27.610599999999998</v>
      </c>
      <c r="U19" s="190">
        <v>-13.771700000000001</v>
      </c>
      <c r="V19" s="190">
        <v>-19.453499999999998</v>
      </c>
      <c r="W19" s="190">
        <v>-43.834099999999999</v>
      </c>
      <c r="X19" s="190">
        <v>-36.948999999999998</v>
      </c>
      <c r="Y19" s="190">
        <v>-18.708599999999997</v>
      </c>
      <c r="Z19" s="190">
        <v>-25.398700000000002</v>
      </c>
      <c r="AA19" s="190">
        <v>-18.684200000000001</v>
      </c>
      <c r="AB19" s="190">
        <v>-10.974200000000002</v>
      </c>
      <c r="AC19" s="190">
        <v>-34.367400000000004</v>
      </c>
      <c r="AD19" s="190">
        <v>-27.658300000000001</v>
      </c>
      <c r="AE19" s="190">
        <v>-22.264099999999999</v>
      </c>
      <c r="AF19" s="190">
        <v>-16.6996</v>
      </c>
      <c r="AG19" s="190">
        <v>-67.282200000000003</v>
      </c>
      <c r="AH19" s="190">
        <v>-19.012</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45444</v>
      </c>
      <c r="B20" s="280"/>
      <c r="C20" s="270">
        <v>-51.258000000000003</v>
      </c>
      <c r="D20" s="285">
        <v>-51.258000000000003</v>
      </c>
      <c r="E20" s="190">
        <v>-49.321300000000001</v>
      </c>
      <c r="F20" s="190">
        <v>-51.9298</v>
      </c>
      <c r="G20" s="190">
        <v>-183.62299999999999</v>
      </c>
      <c r="H20" s="190">
        <v>-63.558300000000003</v>
      </c>
      <c r="I20" s="190">
        <v>-43.443300000000001</v>
      </c>
      <c r="J20" s="190">
        <v>-78.712100000000007</v>
      </c>
      <c r="K20" s="190">
        <v>-44.4283</v>
      </c>
      <c r="L20" s="190">
        <v>-46.623400000000004</v>
      </c>
      <c r="M20" s="190">
        <v>-26.48</v>
      </c>
      <c r="N20" s="190">
        <v>-49.249099999999999</v>
      </c>
      <c r="O20" s="190">
        <v>-37.820300000000003</v>
      </c>
      <c r="P20" s="190">
        <v>-37.123800000000003</v>
      </c>
      <c r="Q20" s="190">
        <v>-46.805699999999995</v>
      </c>
      <c r="R20" s="190">
        <v>-42.2714</v>
      </c>
      <c r="S20" s="190">
        <v>-36.915500000000002</v>
      </c>
      <c r="T20" s="190">
        <v>-53.137800000000006</v>
      </c>
      <c r="U20" s="190">
        <v>-64.9482</v>
      </c>
      <c r="V20" s="190">
        <v>-25.7806</v>
      </c>
      <c r="W20" s="190">
        <v>-34.943199999999997</v>
      </c>
      <c r="X20" s="190">
        <v>-51.296099999999996</v>
      </c>
      <c r="Y20" s="190">
        <v>-57.331800000000001</v>
      </c>
      <c r="Z20" s="190">
        <v>-54.558199999999999</v>
      </c>
      <c r="AA20" s="190">
        <v>-68.587000000000003</v>
      </c>
      <c r="AB20" s="190">
        <v>-37.685099999999998</v>
      </c>
      <c r="AC20" s="190">
        <v>-32.256500000000003</v>
      </c>
      <c r="AD20" s="190">
        <v>-52.228699999999996</v>
      </c>
      <c r="AE20" s="190">
        <v>-55.433399999999999</v>
      </c>
      <c r="AF20" s="190">
        <v>-50.623800000000003</v>
      </c>
      <c r="AG20" s="190">
        <v>-49.755000000000003</v>
      </c>
      <c r="AH20" s="190">
        <v>-57.844000000000001</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45474</v>
      </c>
      <c r="B21" s="280"/>
      <c r="C21" s="270">
        <v>-31.135000000000002</v>
      </c>
      <c r="D21" s="285">
        <v>-31.135000000000002</v>
      </c>
      <c r="E21" s="190">
        <v>-25.503700000000002</v>
      </c>
      <c r="F21" s="190">
        <v>-48.567099999999996</v>
      </c>
      <c r="G21" s="190">
        <v>-182.99199999999999</v>
      </c>
      <c r="H21" s="190">
        <v>-65.305999999999997</v>
      </c>
      <c r="I21" s="190">
        <v>-37.942</v>
      </c>
      <c r="J21" s="190">
        <v>-73.786799999999999</v>
      </c>
      <c r="K21" s="190">
        <v>-40.766500000000001</v>
      </c>
      <c r="L21" s="190">
        <v>-6.4570799999999995</v>
      </c>
      <c r="M21" s="190">
        <v>-40.478199999999994</v>
      </c>
      <c r="N21" s="190">
        <v>-35.347099999999998</v>
      </c>
      <c r="O21" s="190">
        <v>-30.984200000000001</v>
      </c>
      <c r="P21" s="190">
        <v>-12.644399999999999</v>
      </c>
      <c r="Q21" s="190">
        <v>-15.251700000000001</v>
      </c>
      <c r="R21" s="190">
        <v>-52.766100000000002</v>
      </c>
      <c r="S21" s="190">
        <v>-45.935900000000004</v>
      </c>
      <c r="T21" s="190">
        <v>-47.300400000000003</v>
      </c>
      <c r="U21" s="190">
        <v>-39.221400000000003</v>
      </c>
      <c r="V21" s="190">
        <v>-35.222799999999999</v>
      </c>
      <c r="W21" s="190">
        <v>-42.721499999999999</v>
      </c>
      <c r="X21" s="190">
        <v>-48.900100000000002</v>
      </c>
      <c r="Y21" s="190">
        <v>-17.8947</v>
      </c>
      <c r="Z21" s="190">
        <v>-23.696200000000001</v>
      </c>
      <c r="AA21" s="190">
        <v>-7.1829000000000001</v>
      </c>
      <c r="AB21" s="190">
        <v>-15.904399999999999</v>
      </c>
      <c r="AC21" s="190">
        <v>-28.589599999999997</v>
      </c>
      <c r="AD21" s="190">
        <v>-43.727499999999999</v>
      </c>
      <c r="AE21" s="190">
        <v>-35.582300000000004</v>
      </c>
      <c r="AF21" s="190">
        <v>-30.575500000000002</v>
      </c>
      <c r="AG21" s="190">
        <v>-37.180800000000005</v>
      </c>
      <c r="AH21" s="190">
        <v>-48.3</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45505</v>
      </c>
      <c r="B22" s="280"/>
      <c r="C22" s="270">
        <v>-31.536999999999999</v>
      </c>
      <c r="D22" s="285">
        <v>-31.536999999999999</v>
      </c>
      <c r="E22" s="190">
        <v>5.8436199999999996</v>
      </c>
      <c r="F22" s="190">
        <v>-37.121300000000005</v>
      </c>
      <c r="G22" s="190">
        <v>-39.379899999999999</v>
      </c>
      <c r="H22" s="190">
        <v>-27.815000000000001</v>
      </c>
      <c r="I22" s="190">
        <v>-14.0517</v>
      </c>
      <c r="J22" s="190">
        <v>-65.381299999999996</v>
      </c>
      <c r="K22" s="190">
        <v>-36.5657</v>
      </c>
      <c r="L22" s="190">
        <v>-19.854400000000002</v>
      </c>
      <c r="M22" s="190">
        <v>-3.75305</v>
      </c>
      <c r="N22" s="190">
        <v>-2.8775900000000001</v>
      </c>
      <c r="O22" s="190">
        <v>-12.666399999999999</v>
      </c>
      <c r="P22" s="190">
        <v>-13.9602</v>
      </c>
      <c r="Q22" s="190">
        <v>-39.998400000000004</v>
      </c>
      <c r="R22" s="190">
        <v>7.2850600000000005</v>
      </c>
      <c r="S22" s="190">
        <v>-24.3444</v>
      </c>
      <c r="T22" s="190">
        <v>-33.449400000000004</v>
      </c>
      <c r="U22" s="190">
        <v>-19.831900000000001</v>
      </c>
      <c r="V22" s="190">
        <v>-46.257599999999996</v>
      </c>
      <c r="W22" s="190">
        <v>-32.945300000000003</v>
      </c>
      <c r="X22" s="190">
        <v>-39.458300000000001</v>
      </c>
      <c r="Y22" s="190">
        <v>-23.445799999999998</v>
      </c>
      <c r="Z22" s="190">
        <v>-14.442500000000001</v>
      </c>
      <c r="AA22" s="190">
        <v>-5.3147600000000006</v>
      </c>
      <c r="AB22" s="190">
        <v>-20.151</v>
      </c>
      <c r="AC22" s="190">
        <v>-29.148299999999999</v>
      </c>
      <c r="AD22" s="190">
        <v>-33.437899999999999</v>
      </c>
      <c r="AE22" s="190">
        <v>-29.450599999999998</v>
      </c>
      <c r="AF22" s="190">
        <v>-25.803599999999999</v>
      </c>
      <c r="AG22" s="190">
        <v>-58.466900000000003</v>
      </c>
      <c r="AH22" s="190">
        <v>-23.998000000000001</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45536</v>
      </c>
      <c r="B23" s="280"/>
      <c r="C23" s="270">
        <v>-10.928000000000001</v>
      </c>
      <c r="D23" s="285">
        <v>-10.928000000000001</v>
      </c>
      <c r="E23" s="190">
        <v>-12.745700000000001</v>
      </c>
      <c r="F23" s="190">
        <v>-31.333599999999997</v>
      </c>
      <c r="G23" s="190">
        <v>-19.856300000000001</v>
      </c>
      <c r="H23" s="190">
        <v>-41.415900000000001</v>
      </c>
      <c r="I23" s="190">
        <v>-22.555199999999999</v>
      </c>
      <c r="J23" s="190">
        <v>0.85353000000000001</v>
      </c>
      <c r="K23" s="190">
        <v>-61.966300000000004</v>
      </c>
      <c r="L23" s="190">
        <v>-54.048999999999999</v>
      </c>
      <c r="M23" s="190">
        <v>-27.7121</v>
      </c>
      <c r="N23" s="190">
        <v>-18.022099999999998</v>
      </c>
      <c r="O23" s="190">
        <v>-8.8447199999999988</v>
      </c>
      <c r="P23" s="190">
        <v>-17.9664</v>
      </c>
      <c r="Q23" s="190">
        <v>-5.1358199999999998</v>
      </c>
      <c r="R23" s="190">
        <v>-10.9739</v>
      </c>
      <c r="S23" s="190">
        <v>-32.469799999999999</v>
      </c>
      <c r="T23" s="190">
        <v>-35.090000000000003</v>
      </c>
      <c r="U23" s="190">
        <v>-20.7882</v>
      </c>
      <c r="V23" s="190">
        <v>-50.804099999999998</v>
      </c>
      <c r="W23" s="190">
        <v>-26.487200000000001</v>
      </c>
      <c r="X23" s="190">
        <v>-30.253900000000002</v>
      </c>
      <c r="Y23" s="190">
        <v>-43.0578</v>
      </c>
      <c r="Z23" s="190">
        <v>-36.350099999999998</v>
      </c>
      <c r="AA23" s="190">
        <v>-18.872799999999998</v>
      </c>
      <c r="AB23" s="190">
        <v>-16.6816</v>
      </c>
      <c r="AC23" s="190">
        <v>-22.602599999999999</v>
      </c>
      <c r="AD23" s="190">
        <v>-13.866299999999999</v>
      </c>
      <c r="AE23" s="190">
        <v>-20.75</v>
      </c>
      <c r="AF23" s="190">
        <v>-8.9183799999999991</v>
      </c>
      <c r="AG23" s="190">
        <v>-33.353900000000003</v>
      </c>
      <c r="AH23" s="190">
        <v>-15.521000000000001</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45566</v>
      </c>
      <c r="B24" s="280"/>
      <c r="C24" s="270">
        <v>-7.6130000000000004</v>
      </c>
      <c r="D24" s="285">
        <v>-7.6130000000000004</v>
      </c>
      <c r="E24" s="190">
        <v>-15.058</v>
      </c>
      <c r="F24" s="190">
        <v>-8.1872799999999994</v>
      </c>
      <c r="G24" s="190">
        <v>-13.261700000000001</v>
      </c>
      <c r="H24" s="190">
        <v>8.3438300000000005</v>
      </c>
      <c r="I24" s="190">
        <v>1.6283399999999999</v>
      </c>
      <c r="J24" s="190">
        <v>-1.5256099999999999</v>
      </c>
      <c r="K24" s="190">
        <v>0.55819000000000007</v>
      </c>
      <c r="L24" s="190">
        <v>-0.40666000000000002</v>
      </c>
      <c r="M24" s="190">
        <v>-3.3743600000000002</v>
      </c>
      <c r="N24" s="190">
        <v>10.40099</v>
      </c>
      <c r="O24" s="190">
        <v>3.1250999999999998</v>
      </c>
      <c r="P24" s="190">
        <v>0.16553999999999999</v>
      </c>
      <c r="Q24" s="190">
        <v>26.085080000000001</v>
      </c>
      <c r="R24" s="190">
        <v>-4.4398100000000005</v>
      </c>
      <c r="S24" s="190">
        <v>7.4000500000000002</v>
      </c>
      <c r="T24" s="190">
        <v>-11.6661</v>
      </c>
      <c r="U24" s="190">
        <v>-2.7408399999999999</v>
      </c>
      <c r="V24" s="190">
        <v>-4.4333</v>
      </c>
      <c r="W24" s="190">
        <v>-10.0848</v>
      </c>
      <c r="X24" s="190">
        <v>-27.032599999999999</v>
      </c>
      <c r="Y24" s="190">
        <v>-5.7554099999999995</v>
      </c>
      <c r="Z24" s="190">
        <v>-10.2515</v>
      </c>
      <c r="AA24" s="190">
        <v>-12.6999</v>
      </c>
      <c r="AB24" s="190">
        <v>-3.16777</v>
      </c>
      <c r="AC24" s="190">
        <v>-24.611999999999998</v>
      </c>
      <c r="AD24" s="190">
        <v>-28.077099999999998</v>
      </c>
      <c r="AE24" s="190">
        <v>-12.1576</v>
      </c>
      <c r="AF24" s="190">
        <v>1.7223250000000001</v>
      </c>
      <c r="AG24" s="190">
        <v>-9.7818899999999989</v>
      </c>
      <c r="AH24" s="190">
        <v>3.17</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45597</v>
      </c>
      <c r="B25" s="280"/>
      <c r="C25" s="270">
        <v>8.7159999999999993</v>
      </c>
      <c r="D25" s="285">
        <v>8.7159999999999993</v>
      </c>
      <c r="E25" s="190">
        <v>-7.5486000000000004</v>
      </c>
      <c r="F25" s="190">
        <v>1.3323900000000002</v>
      </c>
      <c r="G25" s="190">
        <v>8.9617099999999983</v>
      </c>
      <c r="H25" s="190">
        <v>4.5023100000000005</v>
      </c>
      <c r="I25" s="190">
        <v>13.97513</v>
      </c>
      <c r="J25" s="190">
        <v>6.8756899999999996</v>
      </c>
      <c r="K25" s="190">
        <v>-37.753900000000002</v>
      </c>
      <c r="L25" s="190">
        <v>12.579600000000001</v>
      </c>
      <c r="M25" s="190">
        <v>4.9528100000000004</v>
      </c>
      <c r="N25" s="190">
        <v>14.292</v>
      </c>
      <c r="O25" s="190">
        <v>10.398250000000001</v>
      </c>
      <c r="P25" s="190">
        <v>14.77266</v>
      </c>
      <c r="Q25" s="190">
        <v>2.89751</v>
      </c>
      <c r="R25" s="190">
        <v>-5.1595500000000003</v>
      </c>
      <c r="S25" s="190">
        <v>8.3595300000000012</v>
      </c>
      <c r="T25" s="190">
        <v>0.24359</v>
      </c>
      <c r="U25" s="190">
        <v>-2.1938</v>
      </c>
      <c r="V25" s="190">
        <v>-8.1242999999999999</v>
      </c>
      <c r="W25" s="190">
        <v>-20.0396</v>
      </c>
      <c r="X25" s="190">
        <v>-7.1350500000000006</v>
      </c>
      <c r="Y25" s="190">
        <v>-4.9749300000000005</v>
      </c>
      <c r="Z25" s="190">
        <v>-2.7747700000000002</v>
      </c>
      <c r="AA25" s="190">
        <v>-5.4642499999999998</v>
      </c>
      <c r="AB25" s="190">
        <v>12.753399999999999</v>
      </c>
      <c r="AC25" s="190">
        <v>1.235026</v>
      </c>
      <c r="AD25" s="190">
        <v>6.9389319999999994</v>
      </c>
      <c r="AE25" s="190">
        <v>-9.7391900000000007</v>
      </c>
      <c r="AF25" s="190">
        <v>26.70477</v>
      </c>
      <c r="AG25" s="190">
        <v>4.1004740000000002</v>
      </c>
      <c r="AH25" s="190">
        <v>8.6760000000000002</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45627</v>
      </c>
      <c r="B26" s="280"/>
      <c r="C26" s="270">
        <v>16.178999999999998</v>
      </c>
      <c r="D26" s="285">
        <v>16.178999999999998</v>
      </c>
      <c r="E26" s="190">
        <v>4.6582799999999995</v>
      </c>
      <c r="F26" s="190">
        <v>11.40897</v>
      </c>
      <c r="G26" s="190">
        <v>18.883740000000003</v>
      </c>
      <c r="H26" s="190">
        <v>6.48062</v>
      </c>
      <c r="I26" s="190">
        <v>-1.6886700000000001</v>
      </c>
      <c r="J26" s="190">
        <v>-26.622299999999999</v>
      </c>
      <c r="K26" s="190">
        <v>-69.312100000000001</v>
      </c>
      <c r="L26" s="190">
        <v>30.47054</v>
      </c>
      <c r="M26" s="190">
        <v>12.73404</v>
      </c>
      <c r="N26" s="190">
        <v>16.88007</v>
      </c>
      <c r="O26" s="190">
        <v>5.8597900000000003</v>
      </c>
      <c r="P26" s="190">
        <v>7.4444699999999999</v>
      </c>
      <c r="Q26" s="190">
        <v>33.224269999999997</v>
      </c>
      <c r="R26" s="190">
        <v>12.479979999999999</v>
      </c>
      <c r="S26" s="190">
        <v>17.551400000000001</v>
      </c>
      <c r="T26" s="190">
        <v>6.2706099999999996</v>
      </c>
      <c r="U26" s="190">
        <v>38.814579999999999</v>
      </c>
      <c r="V26" s="190">
        <v>9.5693099999999998</v>
      </c>
      <c r="W26" s="190">
        <v>34.180550000000004</v>
      </c>
      <c r="X26" s="190">
        <v>4.3811200000000001</v>
      </c>
      <c r="Y26" s="190">
        <v>12.84577</v>
      </c>
      <c r="Z26" s="190">
        <v>-9.6169899999999995</v>
      </c>
      <c r="AA26" s="190">
        <v>8.3672789999999999</v>
      </c>
      <c r="AB26" s="190">
        <v>21.699849999999998</v>
      </c>
      <c r="AC26" s="190">
        <v>30.923099999999998</v>
      </c>
      <c r="AD26" s="190">
        <v>2.6434799999999998</v>
      </c>
      <c r="AE26" s="190">
        <v>7.848967</v>
      </c>
      <c r="AF26" s="190">
        <v>2.9376329999999999</v>
      </c>
      <c r="AG26" s="190">
        <v>20.856740000000002</v>
      </c>
      <c r="AH26" s="190">
        <v>18.335000000000001</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45658</v>
      </c>
      <c r="B27" s="280"/>
      <c r="C27" s="270">
        <v>-11.84</v>
      </c>
      <c r="D27" s="285">
        <v>-11.84</v>
      </c>
      <c r="E27" s="190">
        <v>33.015449999999994</v>
      </c>
      <c r="F27" s="190">
        <v>-30.712700000000002</v>
      </c>
      <c r="G27" s="190">
        <v>-2.2970100000000002</v>
      </c>
      <c r="H27" s="190">
        <v>-5.6275300000000001</v>
      </c>
      <c r="I27" s="190">
        <v>-64.680900000000008</v>
      </c>
      <c r="J27" s="190">
        <v>-113.199</v>
      </c>
      <c r="K27" s="190">
        <v>36.242400000000004</v>
      </c>
      <c r="L27" s="190">
        <v>-10.6774</v>
      </c>
      <c r="M27" s="190">
        <v>8.1581399999999995</v>
      </c>
      <c r="N27" s="190">
        <v>1.3930199999999999</v>
      </c>
      <c r="O27" s="190">
        <v>10.17</v>
      </c>
      <c r="P27" s="190">
        <v>3.6542600000000003</v>
      </c>
      <c r="Q27" s="190">
        <v>8.1713000000000005</v>
      </c>
      <c r="R27" s="190">
        <v>-29.2118</v>
      </c>
      <c r="S27" s="190">
        <v>-12.4862</v>
      </c>
      <c r="T27" s="190">
        <v>-4.2013100000000003</v>
      </c>
      <c r="U27" s="190">
        <v>-21.987200000000001</v>
      </c>
      <c r="V27" s="190">
        <v>21.381310000000003</v>
      </c>
      <c r="W27" s="190">
        <v>-39.100499999999997</v>
      </c>
      <c r="X27" s="190">
        <v>-31.088799999999999</v>
      </c>
      <c r="Y27" s="190">
        <v>7.3067399999999996</v>
      </c>
      <c r="Z27" s="190">
        <v>-13.319000000000001</v>
      </c>
      <c r="AA27" s="190">
        <v>-6.39839</v>
      </c>
      <c r="AB27" s="190">
        <v>-23.134</v>
      </c>
      <c r="AC27" s="190">
        <v>-29.637900000000002</v>
      </c>
      <c r="AD27" s="190">
        <v>-24.356300000000001</v>
      </c>
      <c r="AE27" s="190">
        <v>-6.12601</v>
      </c>
      <c r="AF27" s="190">
        <v>-35.9651</v>
      </c>
      <c r="AG27" s="190">
        <v>-1.4319999999999999</v>
      </c>
      <c r="AH27" s="190">
        <v>-16.688599999999997</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45689</v>
      </c>
      <c r="B28" s="280"/>
      <c r="C28" s="270">
        <v>-27.518999999999998</v>
      </c>
      <c r="D28" s="285">
        <v>-27.518999999999998</v>
      </c>
      <c r="E28" s="190">
        <v>-17.1022</v>
      </c>
      <c r="F28" s="190">
        <v>-38.901800000000001</v>
      </c>
      <c r="G28" s="190">
        <v>-63.575199999999995</v>
      </c>
      <c r="H28" s="190">
        <v>-26.556999999999999</v>
      </c>
      <c r="I28" s="190">
        <v>-43.0946</v>
      </c>
      <c r="J28" s="190">
        <v>-46.804400000000001</v>
      </c>
      <c r="K28" s="190">
        <v>-20.875299999999999</v>
      </c>
      <c r="L28" s="190">
        <v>-24.3658</v>
      </c>
      <c r="M28" s="190">
        <v>1.18557</v>
      </c>
      <c r="N28" s="190">
        <v>-25.8432</v>
      </c>
      <c r="O28" s="190">
        <v>-4.4762599999999999</v>
      </c>
      <c r="P28" s="190">
        <v>-2.36822</v>
      </c>
      <c r="Q28" s="190">
        <v>5.9079799999999993</v>
      </c>
      <c r="R28" s="190">
        <v>-17.978400000000001</v>
      </c>
      <c r="S28" s="190">
        <v>-35.601699999999994</v>
      </c>
      <c r="T28" s="190">
        <v>-45.1038</v>
      </c>
      <c r="U28" s="190">
        <v>-5.1178299999999997</v>
      </c>
      <c r="V28" s="190">
        <v>-37.283000000000001</v>
      </c>
      <c r="W28" s="190">
        <v>-15.6464</v>
      </c>
      <c r="X28" s="190">
        <v>-40.071800000000003</v>
      </c>
      <c r="Y28" s="190">
        <v>-32.633000000000003</v>
      </c>
      <c r="Z28" s="190">
        <v>-26.703299999999999</v>
      </c>
      <c r="AA28" s="190">
        <v>-28.727499999999999</v>
      </c>
      <c r="AB28" s="190">
        <v>-41.463300000000004</v>
      </c>
      <c r="AC28" s="190">
        <v>-12.364799999999999</v>
      </c>
      <c r="AD28" s="190">
        <v>-17.944700000000001</v>
      </c>
      <c r="AE28" s="190">
        <v>-30.381799999999998</v>
      </c>
      <c r="AF28" s="190">
        <v>-39.880099999999999</v>
      </c>
      <c r="AG28" s="190">
        <v>-13.894</v>
      </c>
      <c r="AH28" s="190">
        <v>-22.5732</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45717</v>
      </c>
      <c r="B29" s="280"/>
      <c r="C29" s="270">
        <v>-46.244</v>
      </c>
      <c r="D29" s="285">
        <v>-46.244</v>
      </c>
      <c r="E29" s="190">
        <v>-51.122900000000001</v>
      </c>
      <c r="F29" s="190">
        <v>-40.1935</v>
      </c>
      <c r="G29" s="190">
        <v>-34.902000000000001</v>
      </c>
      <c r="H29" s="190">
        <v>-96.0959</v>
      </c>
      <c r="I29" s="190">
        <v>-38.881300000000003</v>
      </c>
      <c r="J29" s="190">
        <v>-9.1832499999999992</v>
      </c>
      <c r="K29" s="190">
        <v>-13.1533</v>
      </c>
      <c r="L29" s="190">
        <v>-27.913900000000002</v>
      </c>
      <c r="M29" s="190">
        <v>-37.945300000000003</v>
      </c>
      <c r="N29" s="190">
        <v>-37.232500000000002</v>
      </c>
      <c r="O29" s="190">
        <v>-84.1511</v>
      </c>
      <c r="P29" s="190">
        <v>-52.822800000000001</v>
      </c>
      <c r="Q29" s="190">
        <v>-62.375399999999999</v>
      </c>
      <c r="R29" s="190">
        <v>-22.7028</v>
      </c>
      <c r="S29" s="190">
        <v>-24.410799999999998</v>
      </c>
      <c r="T29" s="190">
        <v>-35.779199999999996</v>
      </c>
      <c r="U29" s="190">
        <v>-52.189599999999999</v>
      </c>
      <c r="V29" s="190">
        <v>-44.594099999999997</v>
      </c>
      <c r="W29" s="190">
        <v>-46.276900000000005</v>
      </c>
      <c r="X29" s="190">
        <v>-41.1785</v>
      </c>
      <c r="Y29" s="190">
        <v>-54.098800000000004</v>
      </c>
      <c r="Z29" s="190">
        <v>-94.38669999999999</v>
      </c>
      <c r="AA29" s="190">
        <v>-68.116</v>
      </c>
      <c r="AB29" s="190">
        <v>-21.329699999999999</v>
      </c>
      <c r="AC29" s="190">
        <v>-45.133600000000001</v>
      </c>
      <c r="AD29" s="190">
        <v>-41.103999999999999</v>
      </c>
      <c r="AE29" s="190">
        <v>-52.287500000000001</v>
      </c>
      <c r="AF29" s="190">
        <v>-39.996499999999997</v>
      </c>
      <c r="AG29" s="190">
        <v>-34.947000000000003</v>
      </c>
      <c r="AH29" s="190">
        <v>-9.4451399999999985</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45748</v>
      </c>
      <c r="B30" s="280"/>
      <c r="C30" s="270">
        <v>-41.89</v>
      </c>
      <c r="D30" s="285">
        <v>-41.89</v>
      </c>
      <c r="E30" s="190">
        <v>-46.224299999999999</v>
      </c>
      <c r="F30" s="190">
        <v>-45.231099999999998</v>
      </c>
      <c r="G30" s="190">
        <v>-21.337199999999999</v>
      </c>
      <c r="H30" s="190">
        <v>-46.392000000000003</v>
      </c>
      <c r="I30" s="190">
        <v>-46.931699999999999</v>
      </c>
      <c r="J30" s="190">
        <v>-10.3939</v>
      </c>
      <c r="K30" s="190">
        <v>-22.183299999999999</v>
      </c>
      <c r="L30" s="190">
        <v>-50.360900000000001</v>
      </c>
      <c r="M30" s="190">
        <v>-34.244300000000003</v>
      </c>
      <c r="N30" s="190">
        <v>-28.298599999999997</v>
      </c>
      <c r="O30" s="190">
        <v>-23.056999999999999</v>
      </c>
      <c r="P30" s="190">
        <v>-23.6526</v>
      </c>
      <c r="Q30" s="190">
        <v>-18.731300000000001</v>
      </c>
      <c r="R30" s="190">
        <v>-34.493000000000002</v>
      </c>
      <c r="S30" s="190">
        <v>-34.719099999999997</v>
      </c>
      <c r="T30" s="190">
        <v>-39.354300000000002</v>
      </c>
      <c r="U30" s="190">
        <v>-36.816499999999998</v>
      </c>
      <c r="V30" s="190">
        <v>-31.096499999999999</v>
      </c>
      <c r="W30" s="190">
        <v>-26.820700000000002</v>
      </c>
      <c r="X30" s="190">
        <v>-39.596599999999995</v>
      </c>
      <c r="Y30" s="190">
        <v>-38.490600000000001</v>
      </c>
      <c r="Z30" s="190">
        <v>-7.4329700000000001</v>
      </c>
      <c r="AA30" s="190">
        <v>-6.8644499999999997</v>
      </c>
      <c r="AB30" s="190">
        <v>-16.915599999999998</v>
      </c>
      <c r="AC30" s="190">
        <v>-37.536199999999994</v>
      </c>
      <c r="AD30" s="190">
        <v>-51.6753</v>
      </c>
      <c r="AE30" s="190">
        <v>-49.0565</v>
      </c>
      <c r="AF30" s="190">
        <v>3.8323470000000004</v>
      </c>
      <c r="AG30" s="190">
        <v>-59.116</v>
      </c>
      <c r="AH30" s="190">
        <v>-58.070099999999996</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45778</v>
      </c>
      <c r="B31" s="280"/>
      <c r="C31" s="270">
        <v>-37.652999999999999</v>
      </c>
      <c r="D31" s="285">
        <v>-37.652999999999999</v>
      </c>
      <c r="E31" s="190">
        <v>-31.252700000000001</v>
      </c>
      <c r="F31" s="190">
        <v>-147.96199999999999</v>
      </c>
      <c r="G31" s="190">
        <v>-29.909500000000001</v>
      </c>
      <c r="H31" s="190">
        <v>-28.129300000000001</v>
      </c>
      <c r="I31" s="190">
        <v>-49.9146</v>
      </c>
      <c r="J31" s="190">
        <v>-34.603400000000001</v>
      </c>
      <c r="K31" s="190">
        <v>-27.749099999999999</v>
      </c>
      <c r="L31" s="190">
        <v>-15.6434</v>
      </c>
      <c r="M31" s="190">
        <v>-26.480900000000002</v>
      </c>
      <c r="N31" s="190">
        <v>-13.461499999999999</v>
      </c>
      <c r="O31" s="190">
        <v>-3.12216</v>
      </c>
      <c r="P31" s="190">
        <v>-37.49</v>
      </c>
      <c r="Q31" s="190">
        <v>-28.581900000000001</v>
      </c>
      <c r="R31" s="190">
        <v>-34.988099999999996</v>
      </c>
      <c r="S31" s="190">
        <v>-27.610599999999998</v>
      </c>
      <c r="T31" s="190">
        <v>-13.771700000000001</v>
      </c>
      <c r="U31" s="190">
        <v>-19.453499999999998</v>
      </c>
      <c r="V31" s="190">
        <v>-43.834099999999999</v>
      </c>
      <c r="W31" s="190">
        <v>-36.948999999999998</v>
      </c>
      <c r="X31" s="190">
        <v>-18.708599999999997</v>
      </c>
      <c r="Y31" s="190">
        <v>-25.398700000000002</v>
      </c>
      <c r="Z31" s="190">
        <v>-18.684200000000001</v>
      </c>
      <c r="AA31" s="190">
        <v>-10.974200000000002</v>
      </c>
      <c r="AB31" s="190">
        <v>-34.367400000000004</v>
      </c>
      <c r="AC31" s="190">
        <v>-27.658300000000001</v>
      </c>
      <c r="AD31" s="190">
        <v>-22.264099999999999</v>
      </c>
      <c r="AE31" s="190">
        <v>-16.6996</v>
      </c>
      <c r="AF31" s="190">
        <v>-67.282200000000003</v>
      </c>
      <c r="AG31" s="190">
        <v>-19.012</v>
      </c>
      <c r="AH31" s="190">
        <v>-19.098700000000001</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45809</v>
      </c>
      <c r="B32" s="280"/>
      <c r="C32" s="270">
        <v>-51.258000000000003</v>
      </c>
      <c r="D32" s="285">
        <v>-51.258000000000003</v>
      </c>
      <c r="E32" s="190">
        <v>-51.9298</v>
      </c>
      <c r="F32" s="190">
        <v>-183.62299999999999</v>
      </c>
      <c r="G32" s="190">
        <v>-63.558300000000003</v>
      </c>
      <c r="H32" s="190">
        <v>-43.443300000000001</v>
      </c>
      <c r="I32" s="190">
        <v>-78.712100000000007</v>
      </c>
      <c r="J32" s="190">
        <v>-44.4283</v>
      </c>
      <c r="K32" s="190">
        <v>-46.623400000000004</v>
      </c>
      <c r="L32" s="190">
        <v>-26.48</v>
      </c>
      <c r="M32" s="190">
        <v>-49.249099999999999</v>
      </c>
      <c r="N32" s="190">
        <v>-37.820300000000003</v>
      </c>
      <c r="O32" s="190">
        <v>-37.123800000000003</v>
      </c>
      <c r="P32" s="190">
        <v>-46.805699999999995</v>
      </c>
      <c r="Q32" s="190">
        <v>-42.2714</v>
      </c>
      <c r="R32" s="190">
        <v>-36.915500000000002</v>
      </c>
      <c r="S32" s="190">
        <v>-53.137800000000006</v>
      </c>
      <c r="T32" s="190">
        <v>-64.9482</v>
      </c>
      <c r="U32" s="190">
        <v>-25.7806</v>
      </c>
      <c r="V32" s="190">
        <v>-34.943199999999997</v>
      </c>
      <c r="W32" s="190">
        <v>-51.296099999999996</v>
      </c>
      <c r="X32" s="190">
        <v>-57.331800000000001</v>
      </c>
      <c r="Y32" s="190">
        <v>-54.558199999999999</v>
      </c>
      <c r="Z32" s="190">
        <v>-68.587000000000003</v>
      </c>
      <c r="AA32" s="190">
        <v>-37.685099999999998</v>
      </c>
      <c r="AB32" s="190">
        <v>-32.256500000000003</v>
      </c>
      <c r="AC32" s="190">
        <v>-52.228699999999996</v>
      </c>
      <c r="AD32" s="190">
        <v>-55.433399999999999</v>
      </c>
      <c r="AE32" s="190">
        <v>-50.623800000000003</v>
      </c>
      <c r="AF32" s="190">
        <v>-49.755000000000003</v>
      </c>
      <c r="AG32" s="190">
        <v>-57.844000000000001</v>
      </c>
      <c r="AH32" s="190">
        <v>-49.321300000000001</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45839</v>
      </c>
      <c r="B33" s="280"/>
      <c r="C33" s="270">
        <v>-31.135000000000002</v>
      </c>
      <c r="D33" s="285">
        <v>-31.135000000000002</v>
      </c>
      <c r="E33" s="190">
        <v>-48.567099999999996</v>
      </c>
      <c r="F33" s="190">
        <v>-182.99199999999999</v>
      </c>
      <c r="G33" s="190">
        <v>-65.305999999999997</v>
      </c>
      <c r="H33" s="190">
        <v>-37.942</v>
      </c>
      <c r="I33" s="190">
        <v>-73.786799999999999</v>
      </c>
      <c r="J33" s="190">
        <v>-40.766500000000001</v>
      </c>
      <c r="K33" s="190">
        <v>-6.4570799999999995</v>
      </c>
      <c r="L33" s="190">
        <v>-40.478199999999994</v>
      </c>
      <c r="M33" s="190">
        <v>-35.347099999999998</v>
      </c>
      <c r="N33" s="190">
        <v>-30.984200000000001</v>
      </c>
      <c r="O33" s="190">
        <v>-12.644399999999999</v>
      </c>
      <c r="P33" s="190">
        <v>-15.251700000000001</v>
      </c>
      <c r="Q33" s="190">
        <v>-52.766100000000002</v>
      </c>
      <c r="R33" s="190">
        <v>-45.935900000000004</v>
      </c>
      <c r="S33" s="190">
        <v>-47.300400000000003</v>
      </c>
      <c r="T33" s="190">
        <v>-39.221400000000003</v>
      </c>
      <c r="U33" s="190">
        <v>-35.222799999999999</v>
      </c>
      <c r="V33" s="190">
        <v>-42.721499999999999</v>
      </c>
      <c r="W33" s="190">
        <v>-48.900100000000002</v>
      </c>
      <c r="X33" s="190">
        <v>-17.8947</v>
      </c>
      <c r="Y33" s="190">
        <v>-23.696200000000001</v>
      </c>
      <c r="Z33" s="190">
        <v>-7.1829000000000001</v>
      </c>
      <c r="AA33" s="190">
        <v>-15.904399999999999</v>
      </c>
      <c r="AB33" s="190">
        <v>-28.589599999999997</v>
      </c>
      <c r="AC33" s="190">
        <v>-43.727499999999999</v>
      </c>
      <c r="AD33" s="190">
        <v>-35.582300000000004</v>
      </c>
      <c r="AE33" s="190">
        <v>-30.575500000000002</v>
      </c>
      <c r="AF33" s="190">
        <v>-37.180800000000005</v>
      </c>
      <c r="AG33" s="190">
        <v>-48.3</v>
      </c>
      <c r="AH33" s="190">
        <v>-25.503700000000002</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45870</v>
      </c>
      <c r="B34" s="280"/>
      <c r="C34" s="270">
        <v>-31.536999999999999</v>
      </c>
      <c r="D34" s="285">
        <v>-31.536999999999999</v>
      </c>
      <c r="E34" s="190">
        <v>-37.121300000000005</v>
      </c>
      <c r="F34" s="190">
        <v>-39.379899999999999</v>
      </c>
      <c r="G34" s="190">
        <v>-27.815000000000001</v>
      </c>
      <c r="H34" s="190">
        <v>-14.0517</v>
      </c>
      <c r="I34" s="190">
        <v>-65.381299999999996</v>
      </c>
      <c r="J34" s="190">
        <v>-36.5657</v>
      </c>
      <c r="K34" s="190">
        <v>-19.854400000000002</v>
      </c>
      <c r="L34" s="190">
        <v>-3.75305</v>
      </c>
      <c r="M34" s="190">
        <v>-2.8775900000000001</v>
      </c>
      <c r="N34" s="190">
        <v>-12.666399999999999</v>
      </c>
      <c r="O34" s="190">
        <v>-13.9602</v>
      </c>
      <c r="P34" s="190">
        <v>-39.998400000000004</v>
      </c>
      <c r="Q34" s="190">
        <v>7.2850600000000005</v>
      </c>
      <c r="R34" s="190">
        <v>-24.3444</v>
      </c>
      <c r="S34" s="190">
        <v>-33.449400000000004</v>
      </c>
      <c r="T34" s="190">
        <v>-19.831900000000001</v>
      </c>
      <c r="U34" s="190">
        <v>-46.257599999999996</v>
      </c>
      <c r="V34" s="190">
        <v>-32.945300000000003</v>
      </c>
      <c r="W34" s="190">
        <v>-39.458300000000001</v>
      </c>
      <c r="X34" s="190">
        <v>-23.445799999999998</v>
      </c>
      <c r="Y34" s="190">
        <v>-14.442500000000001</v>
      </c>
      <c r="Z34" s="190">
        <v>-5.3147600000000006</v>
      </c>
      <c r="AA34" s="190">
        <v>-20.151</v>
      </c>
      <c r="AB34" s="190">
        <v>-29.148299999999999</v>
      </c>
      <c r="AC34" s="190">
        <v>-33.437899999999999</v>
      </c>
      <c r="AD34" s="190">
        <v>-29.450599999999998</v>
      </c>
      <c r="AE34" s="190">
        <v>-25.803599999999999</v>
      </c>
      <c r="AF34" s="190">
        <v>-58.466900000000003</v>
      </c>
      <c r="AG34" s="190">
        <v>-23.998000000000001</v>
      </c>
      <c r="AH34" s="190">
        <v>5.8436199999999996</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45901</v>
      </c>
      <c r="B35" s="280"/>
      <c r="C35" s="270">
        <v>-10.928000000000001</v>
      </c>
      <c r="D35" s="285">
        <v>-10.928000000000001</v>
      </c>
      <c r="E35" s="190">
        <v>-31.333599999999997</v>
      </c>
      <c r="F35" s="190">
        <v>-19.856300000000001</v>
      </c>
      <c r="G35" s="190">
        <v>-41.415900000000001</v>
      </c>
      <c r="H35" s="190">
        <v>-22.555199999999999</v>
      </c>
      <c r="I35" s="190">
        <v>0.85353000000000001</v>
      </c>
      <c r="J35" s="190">
        <v>-61.966300000000004</v>
      </c>
      <c r="K35" s="190">
        <v>-54.048999999999999</v>
      </c>
      <c r="L35" s="190">
        <v>-27.7121</v>
      </c>
      <c r="M35" s="190">
        <v>-18.022099999999998</v>
      </c>
      <c r="N35" s="190">
        <v>-8.8447199999999988</v>
      </c>
      <c r="O35" s="190">
        <v>-17.9664</v>
      </c>
      <c r="P35" s="190">
        <v>-5.1358199999999998</v>
      </c>
      <c r="Q35" s="190">
        <v>-10.9739</v>
      </c>
      <c r="R35" s="190">
        <v>-32.469799999999999</v>
      </c>
      <c r="S35" s="190">
        <v>-35.090000000000003</v>
      </c>
      <c r="T35" s="190">
        <v>-20.7882</v>
      </c>
      <c r="U35" s="190">
        <v>-50.804099999999998</v>
      </c>
      <c r="V35" s="190">
        <v>-26.487200000000001</v>
      </c>
      <c r="W35" s="190">
        <v>-30.253900000000002</v>
      </c>
      <c r="X35" s="190">
        <v>-43.0578</v>
      </c>
      <c r="Y35" s="190">
        <v>-36.350099999999998</v>
      </c>
      <c r="Z35" s="190">
        <v>-18.872799999999998</v>
      </c>
      <c r="AA35" s="190">
        <v>-16.6816</v>
      </c>
      <c r="AB35" s="190">
        <v>-22.602599999999999</v>
      </c>
      <c r="AC35" s="190">
        <v>-13.866299999999999</v>
      </c>
      <c r="AD35" s="190">
        <v>-20.75</v>
      </c>
      <c r="AE35" s="190">
        <v>-8.9183799999999991</v>
      </c>
      <c r="AF35" s="190">
        <v>-33.353900000000003</v>
      </c>
      <c r="AG35" s="190">
        <v>-15.521000000000001</v>
      </c>
      <c r="AH35" s="190">
        <v>-12.745700000000001</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45931</v>
      </c>
      <c r="B36" s="280"/>
      <c r="C36" s="270">
        <v>-7.6130000000000004</v>
      </c>
      <c r="D36" s="285">
        <v>-7.6130000000000004</v>
      </c>
      <c r="E36" s="190">
        <v>-8.1872799999999994</v>
      </c>
      <c r="F36" s="190">
        <v>-13.261700000000001</v>
      </c>
      <c r="G36" s="190">
        <v>8.3438300000000005</v>
      </c>
      <c r="H36" s="190">
        <v>1.6283399999999999</v>
      </c>
      <c r="I36" s="190">
        <v>-1.5256099999999999</v>
      </c>
      <c r="J36" s="190">
        <v>0.55819000000000007</v>
      </c>
      <c r="K36" s="190">
        <v>-0.40666000000000002</v>
      </c>
      <c r="L36" s="190">
        <v>-3.3743600000000002</v>
      </c>
      <c r="M36" s="190">
        <v>10.40099</v>
      </c>
      <c r="N36" s="190">
        <v>3.1250999999999998</v>
      </c>
      <c r="O36" s="190">
        <v>0.16553999999999999</v>
      </c>
      <c r="P36" s="190">
        <v>26.085080000000001</v>
      </c>
      <c r="Q36" s="190">
        <v>-4.4398100000000005</v>
      </c>
      <c r="R36" s="190">
        <v>7.4000500000000002</v>
      </c>
      <c r="S36" s="190">
        <v>-11.6661</v>
      </c>
      <c r="T36" s="190">
        <v>-2.7408399999999999</v>
      </c>
      <c r="U36" s="190">
        <v>-4.4333</v>
      </c>
      <c r="V36" s="190">
        <v>-10.0848</v>
      </c>
      <c r="W36" s="190">
        <v>-27.032599999999999</v>
      </c>
      <c r="X36" s="190">
        <v>-5.7554099999999995</v>
      </c>
      <c r="Y36" s="190">
        <v>-10.2515</v>
      </c>
      <c r="Z36" s="190">
        <v>-12.6999</v>
      </c>
      <c r="AA36" s="190">
        <v>-3.16777</v>
      </c>
      <c r="AB36" s="190">
        <v>-24.611999999999998</v>
      </c>
      <c r="AC36" s="190">
        <v>-28.077099999999998</v>
      </c>
      <c r="AD36" s="190">
        <v>-12.1576</v>
      </c>
      <c r="AE36" s="190">
        <v>1.7223250000000001</v>
      </c>
      <c r="AF36" s="190">
        <v>-9.7818899999999989</v>
      </c>
      <c r="AG36" s="190">
        <v>3.17</v>
      </c>
      <c r="AH36" s="190">
        <v>-15.058</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45962</v>
      </c>
      <c r="B37" s="280"/>
      <c r="C37" s="270">
        <v>8.7159999999999993</v>
      </c>
      <c r="D37" s="285">
        <v>8.7159999999999993</v>
      </c>
      <c r="E37" s="190">
        <v>1.3323900000000002</v>
      </c>
      <c r="F37" s="190">
        <v>8.9617099999999983</v>
      </c>
      <c r="G37" s="190">
        <v>4.5023100000000005</v>
      </c>
      <c r="H37" s="190">
        <v>13.97513</v>
      </c>
      <c r="I37" s="190">
        <v>6.8756899999999996</v>
      </c>
      <c r="J37" s="190">
        <v>-37.753900000000002</v>
      </c>
      <c r="K37" s="190">
        <v>12.579600000000001</v>
      </c>
      <c r="L37" s="190">
        <v>4.9528100000000004</v>
      </c>
      <c r="M37" s="190">
        <v>14.292</v>
      </c>
      <c r="N37" s="190">
        <v>10.398250000000001</v>
      </c>
      <c r="O37" s="190">
        <v>14.77266</v>
      </c>
      <c r="P37" s="190">
        <v>2.89751</v>
      </c>
      <c r="Q37" s="190">
        <v>-5.1595500000000003</v>
      </c>
      <c r="R37" s="190">
        <v>8.3595300000000012</v>
      </c>
      <c r="S37" s="190">
        <v>0.24359</v>
      </c>
      <c r="T37" s="190">
        <v>-2.1938</v>
      </c>
      <c r="U37" s="190">
        <v>-8.1242999999999999</v>
      </c>
      <c r="V37" s="190">
        <v>-20.0396</v>
      </c>
      <c r="W37" s="190">
        <v>-7.1350500000000006</v>
      </c>
      <c r="X37" s="190">
        <v>-4.9749300000000005</v>
      </c>
      <c r="Y37" s="190">
        <v>-2.7747700000000002</v>
      </c>
      <c r="Z37" s="190">
        <v>-5.4642499999999998</v>
      </c>
      <c r="AA37" s="190">
        <v>12.753399999999999</v>
      </c>
      <c r="AB37" s="190">
        <v>1.235026</v>
      </c>
      <c r="AC37" s="190">
        <v>6.9389319999999994</v>
      </c>
      <c r="AD37" s="190">
        <v>-9.7391900000000007</v>
      </c>
      <c r="AE37" s="190">
        <v>26.70477</v>
      </c>
      <c r="AF37" s="190">
        <v>4.1004740000000002</v>
      </c>
      <c r="AG37" s="190">
        <v>8.6760000000000002</v>
      </c>
      <c r="AH37" s="190">
        <v>-7.5486000000000004</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45992</v>
      </c>
      <c r="B38" s="280"/>
      <c r="C38" s="270">
        <v>16.178999999999998</v>
      </c>
      <c r="D38" s="285">
        <v>16.178999999999998</v>
      </c>
      <c r="E38" s="190">
        <v>11.40897</v>
      </c>
      <c r="F38" s="190">
        <v>18.883740000000003</v>
      </c>
      <c r="G38" s="190">
        <v>6.48062</v>
      </c>
      <c r="H38" s="190">
        <v>-1.6886700000000001</v>
      </c>
      <c r="I38" s="190">
        <v>-26.622299999999999</v>
      </c>
      <c r="J38" s="190">
        <v>-69.312100000000001</v>
      </c>
      <c r="K38" s="190">
        <v>30.47054</v>
      </c>
      <c r="L38" s="190">
        <v>12.73404</v>
      </c>
      <c r="M38" s="190">
        <v>16.88007</v>
      </c>
      <c r="N38" s="190">
        <v>5.8597900000000003</v>
      </c>
      <c r="O38" s="190">
        <v>7.4444699999999999</v>
      </c>
      <c r="P38" s="190">
        <v>33.224269999999997</v>
      </c>
      <c r="Q38" s="190">
        <v>12.479979999999999</v>
      </c>
      <c r="R38" s="190">
        <v>17.551400000000001</v>
      </c>
      <c r="S38" s="190">
        <v>6.2706099999999996</v>
      </c>
      <c r="T38" s="190">
        <v>38.814579999999999</v>
      </c>
      <c r="U38" s="190">
        <v>9.5693099999999998</v>
      </c>
      <c r="V38" s="190">
        <v>34.180550000000004</v>
      </c>
      <c r="W38" s="190">
        <v>4.3811200000000001</v>
      </c>
      <c r="X38" s="190">
        <v>12.84577</v>
      </c>
      <c r="Y38" s="190">
        <v>-9.6169899999999995</v>
      </c>
      <c r="Z38" s="190">
        <v>8.3672789999999999</v>
      </c>
      <c r="AA38" s="190">
        <v>21.699849999999998</v>
      </c>
      <c r="AB38" s="190">
        <v>30.923099999999998</v>
      </c>
      <c r="AC38" s="190">
        <v>2.6434799999999998</v>
      </c>
      <c r="AD38" s="190">
        <v>7.848967</v>
      </c>
      <c r="AE38" s="190">
        <v>2.9376329999999999</v>
      </c>
      <c r="AF38" s="190">
        <v>20.856740000000002</v>
      </c>
      <c r="AG38" s="190">
        <v>18.335000000000001</v>
      </c>
      <c r="AH38" s="190">
        <v>4.6582799999999995</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46023</v>
      </c>
      <c r="B39" s="280"/>
      <c r="C39" s="270">
        <v>-11.84</v>
      </c>
      <c r="D39" s="285">
        <v>-11.84</v>
      </c>
      <c r="E39" s="190">
        <v>-30.712700000000002</v>
      </c>
      <c r="F39" s="190">
        <v>-2.2970100000000002</v>
      </c>
      <c r="G39" s="190">
        <v>-5.6275300000000001</v>
      </c>
      <c r="H39" s="190">
        <v>-64.680900000000008</v>
      </c>
      <c r="I39" s="190">
        <v>-113.199</v>
      </c>
      <c r="J39" s="190">
        <v>36.242400000000004</v>
      </c>
      <c r="K39" s="190">
        <v>-10.6774</v>
      </c>
      <c r="L39" s="190">
        <v>8.1581399999999995</v>
      </c>
      <c r="M39" s="190">
        <v>1.3930199999999999</v>
      </c>
      <c r="N39" s="190">
        <v>10.17</v>
      </c>
      <c r="O39" s="190">
        <v>3.6542600000000003</v>
      </c>
      <c r="P39" s="190">
        <v>8.1713000000000005</v>
      </c>
      <c r="Q39" s="190">
        <v>-29.2118</v>
      </c>
      <c r="R39" s="190">
        <v>-12.4862</v>
      </c>
      <c r="S39" s="190">
        <v>-4.2013100000000003</v>
      </c>
      <c r="T39" s="190">
        <v>-21.987200000000001</v>
      </c>
      <c r="U39" s="190">
        <v>21.381310000000003</v>
      </c>
      <c r="V39" s="190">
        <v>-39.100499999999997</v>
      </c>
      <c r="W39" s="190">
        <v>-31.088799999999999</v>
      </c>
      <c r="X39" s="190">
        <v>7.3067399999999996</v>
      </c>
      <c r="Y39" s="190">
        <v>-13.319000000000001</v>
      </c>
      <c r="Z39" s="190">
        <v>-6.39839</v>
      </c>
      <c r="AA39" s="190">
        <v>-23.134</v>
      </c>
      <c r="AB39" s="190">
        <v>-29.637900000000002</v>
      </c>
      <c r="AC39" s="190">
        <v>-24.356300000000001</v>
      </c>
      <c r="AD39" s="190">
        <v>-6.12601</v>
      </c>
      <c r="AE39" s="190">
        <v>-35.9651</v>
      </c>
      <c r="AF39" s="190">
        <v>-1.4319999999999999</v>
      </c>
      <c r="AG39" s="190">
        <v>-16.688599999999997</v>
      </c>
      <c r="AH39" s="190">
        <v>33.015449999999994</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46054</v>
      </c>
      <c r="B40" s="280"/>
      <c r="C40" s="270">
        <v>-27.518999999999998</v>
      </c>
      <c r="D40" s="285">
        <v>-27.518999999999998</v>
      </c>
      <c r="E40" s="190">
        <v>-38.901800000000001</v>
      </c>
      <c r="F40" s="190">
        <v>-63.575199999999995</v>
      </c>
      <c r="G40" s="190">
        <v>-26.556999999999999</v>
      </c>
      <c r="H40" s="190">
        <v>-43.0946</v>
      </c>
      <c r="I40" s="190">
        <v>-46.804400000000001</v>
      </c>
      <c r="J40" s="190">
        <v>-20.875299999999999</v>
      </c>
      <c r="K40" s="190">
        <v>-24.3658</v>
      </c>
      <c r="L40" s="190">
        <v>1.18557</v>
      </c>
      <c r="M40" s="190">
        <v>-25.8432</v>
      </c>
      <c r="N40" s="190">
        <v>-4.4762599999999999</v>
      </c>
      <c r="O40" s="190">
        <v>-2.36822</v>
      </c>
      <c r="P40" s="190">
        <v>5.9079799999999993</v>
      </c>
      <c r="Q40" s="190">
        <v>-17.978400000000001</v>
      </c>
      <c r="R40" s="190">
        <v>-35.601699999999994</v>
      </c>
      <c r="S40" s="190">
        <v>-45.1038</v>
      </c>
      <c r="T40" s="190">
        <v>-5.1178299999999997</v>
      </c>
      <c r="U40" s="190">
        <v>-37.283000000000001</v>
      </c>
      <c r="V40" s="190">
        <v>-15.6464</v>
      </c>
      <c r="W40" s="190">
        <v>-40.071800000000003</v>
      </c>
      <c r="X40" s="190">
        <v>-32.633000000000003</v>
      </c>
      <c r="Y40" s="190">
        <v>-26.703299999999999</v>
      </c>
      <c r="Z40" s="190">
        <v>-28.727499999999999</v>
      </c>
      <c r="AA40" s="190">
        <v>-41.463300000000004</v>
      </c>
      <c r="AB40" s="190">
        <v>-12.364799999999999</v>
      </c>
      <c r="AC40" s="190">
        <v>-17.944700000000001</v>
      </c>
      <c r="AD40" s="190">
        <v>-30.381799999999998</v>
      </c>
      <c r="AE40" s="190">
        <v>-39.880099999999999</v>
      </c>
      <c r="AF40" s="190">
        <v>-13.894</v>
      </c>
      <c r="AG40" s="190">
        <v>-22.5732</v>
      </c>
      <c r="AH40" s="190">
        <v>-17.1022</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46082</v>
      </c>
      <c r="B41" s="280"/>
      <c r="C41" s="270">
        <v>-46.244</v>
      </c>
      <c r="D41" s="285">
        <v>-46.244</v>
      </c>
      <c r="E41" s="190">
        <v>-40.1935</v>
      </c>
      <c r="F41" s="190">
        <v>-34.902000000000001</v>
      </c>
      <c r="G41" s="190">
        <v>-96.0959</v>
      </c>
      <c r="H41" s="190">
        <v>-38.881300000000003</v>
      </c>
      <c r="I41" s="190">
        <v>-9.1832499999999992</v>
      </c>
      <c r="J41" s="190">
        <v>-13.1533</v>
      </c>
      <c r="K41" s="190">
        <v>-27.913900000000002</v>
      </c>
      <c r="L41" s="190">
        <v>-37.945300000000003</v>
      </c>
      <c r="M41" s="190">
        <v>-37.232500000000002</v>
      </c>
      <c r="N41" s="190">
        <v>-84.1511</v>
      </c>
      <c r="O41" s="190">
        <v>-52.822800000000001</v>
      </c>
      <c r="P41" s="190">
        <v>-62.375399999999999</v>
      </c>
      <c r="Q41" s="190">
        <v>-22.7028</v>
      </c>
      <c r="R41" s="190">
        <v>-24.410799999999998</v>
      </c>
      <c r="S41" s="190">
        <v>-35.779199999999996</v>
      </c>
      <c r="T41" s="190">
        <v>-52.189599999999999</v>
      </c>
      <c r="U41" s="190">
        <v>-44.594099999999997</v>
      </c>
      <c r="V41" s="190">
        <v>-46.276900000000005</v>
      </c>
      <c r="W41" s="190">
        <v>-41.1785</v>
      </c>
      <c r="X41" s="190">
        <v>-54.098800000000004</v>
      </c>
      <c r="Y41" s="190">
        <v>-94.38669999999999</v>
      </c>
      <c r="Z41" s="190">
        <v>-68.116</v>
      </c>
      <c r="AA41" s="190">
        <v>-21.329699999999999</v>
      </c>
      <c r="AB41" s="190">
        <v>-45.133600000000001</v>
      </c>
      <c r="AC41" s="190">
        <v>-41.103999999999999</v>
      </c>
      <c r="AD41" s="190">
        <v>-52.287500000000001</v>
      </c>
      <c r="AE41" s="190">
        <v>-39.996499999999997</v>
      </c>
      <c r="AF41" s="190">
        <v>-34.947000000000003</v>
      </c>
      <c r="AG41" s="190">
        <v>-9.4451399999999985</v>
      </c>
      <c r="AH41" s="190">
        <v>-51.122900000000001</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46113</v>
      </c>
      <c r="B42" s="280"/>
      <c r="C42" s="270">
        <v>-41.89</v>
      </c>
      <c r="D42" s="285">
        <v>-41.89</v>
      </c>
      <c r="E42" s="190">
        <v>-45.231099999999998</v>
      </c>
      <c r="F42" s="190">
        <v>-21.337199999999999</v>
      </c>
      <c r="G42" s="190">
        <v>-46.392000000000003</v>
      </c>
      <c r="H42" s="190">
        <v>-46.931699999999999</v>
      </c>
      <c r="I42" s="190">
        <v>-10.3939</v>
      </c>
      <c r="J42" s="190">
        <v>-22.183299999999999</v>
      </c>
      <c r="K42" s="190">
        <v>-50.360900000000001</v>
      </c>
      <c r="L42" s="190">
        <v>-34.244300000000003</v>
      </c>
      <c r="M42" s="190">
        <v>-28.298599999999997</v>
      </c>
      <c r="N42" s="190">
        <v>-23.056999999999999</v>
      </c>
      <c r="O42" s="190">
        <v>-23.6526</v>
      </c>
      <c r="P42" s="190">
        <v>-18.731300000000001</v>
      </c>
      <c r="Q42" s="190">
        <v>-34.493000000000002</v>
      </c>
      <c r="R42" s="190">
        <v>-34.719099999999997</v>
      </c>
      <c r="S42" s="190">
        <v>-39.354300000000002</v>
      </c>
      <c r="T42" s="190">
        <v>-36.816499999999998</v>
      </c>
      <c r="U42" s="190">
        <v>-31.096499999999999</v>
      </c>
      <c r="V42" s="190">
        <v>-26.820700000000002</v>
      </c>
      <c r="W42" s="190">
        <v>-39.596599999999995</v>
      </c>
      <c r="X42" s="190">
        <v>-38.490600000000001</v>
      </c>
      <c r="Y42" s="190">
        <v>-7.4329700000000001</v>
      </c>
      <c r="Z42" s="190">
        <v>-6.8644499999999997</v>
      </c>
      <c r="AA42" s="190">
        <v>-16.915599999999998</v>
      </c>
      <c r="AB42" s="190">
        <v>-37.536199999999994</v>
      </c>
      <c r="AC42" s="190">
        <v>-51.6753</v>
      </c>
      <c r="AD42" s="190">
        <v>-49.0565</v>
      </c>
      <c r="AE42" s="190">
        <v>3.8323470000000004</v>
      </c>
      <c r="AF42" s="190">
        <v>-59.116</v>
      </c>
      <c r="AG42" s="190">
        <v>-58.070099999999996</v>
      </c>
      <c r="AH42" s="190">
        <v>-46.224299999999999</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46143</v>
      </c>
      <c r="B43" s="280"/>
      <c r="C43" s="270">
        <v>-37.652999999999999</v>
      </c>
      <c r="D43" s="285">
        <v>-37.652999999999999</v>
      </c>
      <c r="E43" s="190">
        <v>-147.96199999999999</v>
      </c>
      <c r="F43" s="190">
        <v>-29.909500000000001</v>
      </c>
      <c r="G43" s="190">
        <v>-28.129300000000001</v>
      </c>
      <c r="H43" s="190">
        <v>-49.9146</v>
      </c>
      <c r="I43" s="190">
        <v>-34.603400000000001</v>
      </c>
      <c r="J43" s="190">
        <v>-27.749099999999999</v>
      </c>
      <c r="K43" s="190">
        <v>-15.6434</v>
      </c>
      <c r="L43" s="190">
        <v>-26.480900000000002</v>
      </c>
      <c r="M43" s="190">
        <v>-13.461499999999999</v>
      </c>
      <c r="N43" s="190">
        <v>-3.12216</v>
      </c>
      <c r="O43" s="190">
        <v>-37.49</v>
      </c>
      <c r="P43" s="190">
        <v>-28.581900000000001</v>
      </c>
      <c r="Q43" s="190">
        <v>-34.988099999999996</v>
      </c>
      <c r="R43" s="190">
        <v>-27.610599999999998</v>
      </c>
      <c r="S43" s="190">
        <v>-13.771700000000001</v>
      </c>
      <c r="T43" s="190">
        <v>-19.453499999999998</v>
      </c>
      <c r="U43" s="190">
        <v>-43.834099999999999</v>
      </c>
      <c r="V43" s="190">
        <v>-36.948999999999998</v>
      </c>
      <c r="W43" s="190">
        <v>-18.708599999999997</v>
      </c>
      <c r="X43" s="190">
        <v>-25.398700000000002</v>
      </c>
      <c r="Y43" s="190">
        <v>-18.684200000000001</v>
      </c>
      <c r="Z43" s="190">
        <v>-10.974200000000002</v>
      </c>
      <c r="AA43" s="190">
        <v>-34.367400000000004</v>
      </c>
      <c r="AB43" s="190">
        <v>-27.658300000000001</v>
      </c>
      <c r="AC43" s="190">
        <v>-22.264099999999999</v>
      </c>
      <c r="AD43" s="190">
        <v>-16.6996</v>
      </c>
      <c r="AE43" s="190">
        <v>-67.282200000000003</v>
      </c>
      <c r="AF43" s="190">
        <v>-19.012</v>
      </c>
      <c r="AG43" s="190">
        <v>-19.098700000000001</v>
      </c>
      <c r="AH43" s="190">
        <v>-31.252700000000001</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46174</v>
      </c>
      <c r="B44" s="280"/>
      <c r="C44" s="270">
        <v>-51.258000000000003</v>
      </c>
      <c r="D44" s="285">
        <v>-51.258000000000003</v>
      </c>
      <c r="E44" s="190">
        <v>-183.62299999999999</v>
      </c>
      <c r="F44" s="190">
        <v>-63.558300000000003</v>
      </c>
      <c r="G44" s="190">
        <v>-43.443300000000001</v>
      </c>
      <c r="H44" s="190">
        <v>-78.712100000000007</v>
      </c>
      <c r="I44" s="190">
        <v>-44.4283</v>
      </c>
      <c r="J44" s="190">
        <v>-46.623400000000004</v>
      </c>
      <c r="K44" s="190">
        <v>-26.48</v>
      </c>
      <c r="L44" s="190">
        <v>-49.249099999999999</v>
      </c>
      <c r="M44" s="190">
        <v>-37.820300000000003</v>
      </c>
      <c r="N44" s="190">
        <v>-37.123800000000003</v>
      </c>
      <c r="O44" s="190">
        <v>-46.805699999999995</v>
      </c>
      <c r="P44" s="190">
        <v>-42.2714</v>
      </c>
      <c r="Q44" s="190">
        <v>-36.915500000000002</v>
      </c>
      <c r="R44" s="190">
        <v>-53.137800000000006</v>
      </c>
      <c r="S44" s="190">
        <v>-64.9482</v>
      </c>
      <c r="T44" s="190">
        <v>-25.7806</v>
      </c>
      <c r="U44" s="190">
        <v>-34.943199999999997</v>
      </c>
      <c r="V44" s="190">
        <v>-51.296099999999996</v>
      </c>
      <c r="W44" s="190">
        <v>-57.331800000000001</v>
      </c>
      <c r="X44" s="190">
        <v>-54.558199999999999</v>
      </c>
      <c r="Y44" s="190">
        <v>-68.587000000000003</v>
      </c>
      <c r="Z44" s="190">
        <v>-37.685099999999998</v>
      </c>
      <c r="AA44" s="190">
        <v>-32.256500000000003</v>
      </c>
      <c r="AB44" s="190">
        <v>-52.228699999999996</v>
      </c>
      <c r="AC44" s="190">
        <v>-55.433399999999999</v>
      </c>
      <c r="AD44" s="190">
        <v>-50.623800000000003</v>
      </c>
      <c r="AE44" s="190">
        <v>-49.755000000000003</v>
      </c>
      <c r="AF44" s="190">
        <v>-57.844000000000001</v>
      </c>
      <c r="AG44" s="190">
        <v>-49.321300000000001</v>
      </c>
      <c r="AH44" s="190">
        <v>-51.9298</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46204</v>
      </c>
      <c r="B45" s="280"/>
      <c r="C45" s="270">
        <v>-31.135000000000002</v>
      </c>
      <c r="D45" s="285">
        <v>-31.135000000000002</v>
      </c>
      <c r="E45" s="190">
        <v>-182.99199999999999</v>
      </c>
      <c r="F45" s="190">
        <v>-65.305999999999997</v>
      </c>
      <c r="G45" s="190">
        <v>-37.942</v>
      </c>
      <c r="H45" s="190">
        <v>-73.786799999999999</v>
      </c>
      <c r="I45" s="190">
        <v>-40.766500000000001</v>
      </c>
      <c r="J45" s="190">
        <v>-6.4570799999999995</v>
      </c>
      <c r="K45" s="190">
        <v>-40.478199999999994</v>
      </c>
      <c r="L45" s="190">
        <v>-35.347099999999998</v>
      </c>
      <c r="M45" s="190">
        <v>-30.984200000000001</v>
      </c>
      <c r="N45" s="190">
        <v>-12.644399999999999</v>
      </c>
      <c r="O45" s="190">
        <v>-15.251700000000001</v>
      </c>
      <c r="P45" s="190">
        <v>-52.766100000000002</v>
      </c>
      <c r="Q45" s="190">
        <v>-45.935900000000004</v>
      </c>
      <c r="R45" s="190">
        <v>-47.300400000000003</v>
      </c>
      <c r="S45" s="190">
        <v>-39.221400000000003</v>
      </c>
      <c r="T45" s="190">
        <v>-35.222799999999999</v>
      </c>
      <c r="U45" s="190">
        <v>-42.721499999999999</v>
      </c>
      <c r="V45" s="190">
        <v>-48.900100000000002</v>
      </c>
      <c r="W45" s="190">
        <v>-17.8947</v>
      </c>
      <c r="X45" s="190">
        <v>-23.696200000000001</v>
      </c>
      <c r="Y45" s="190">
        <v>-7.1829000000000001</v>
      </c>
      <c r="Z45" s="190">
        <v>-15.904399999999999</v>
      </c>
      <c r="AA45" s="190">
        <v>-28.589599999999997</v>
      </c>
      <c r="AB45" s="190">
        <v>-43.727499999999999</v>
      </c>
      <c r="AC45" s="190">
        <v>-35.582300000000004</v>
      </c>
      <c r="AD45" s="190">
        <v>-30.575500000000002</v>
      </c>
      <c r="AE45" s="190">
        <v>-37.180800000000005</v>
      </c>
      <c r="AF45" s="190">
        <v>-48.3</v>
      </c>
      <c r="AG45" s="190">
        <v>-25.503700000000002</v>
      </c>
      <c r="AH45" s="190">
        <v>-48.567099999999996</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46235</v>
      </c>
      <c r="B46" s="280"/>
      <c r="C46" s="270">
        <v>-31.536999999999999</v>
      </c>
      <c r="D46" s="285">
        <v>-31.536999999999999</v>
      </c>
      <c r="E46" s="190">
        <v>-39.379899999999999</v>
      </c>
      <c r="F46" s="190">
        <v>-27.815000000000001</v>
      </c>
      <c r="G46" s="190">
        <v>-14.0517</v>
      </c>
      <c r="H46" s="190">
        <v>-65.381299999999996</v>
      </c>
      <c r="I46" s="190">
        <v>-36.5657</v>
      </c>
      <c r="J46" s="190">
        <v>-19.854400000000002</v>
      </c>
      <c r="K46" s="190">
        <v>-3.75305</v>
      </c>
      <c r="L46" s="190">
        <v>-2.8775900000000001</v>
      </c>
      <c r="M46" s="190">
        <v>-12.666399999999999</v>
      </c>
      <c r="N46" s="190">
        <v>-13.9602</v>
      </c>
      <c r="O46" s="190">
        <v>-39.998400000000004</v>
      </c>
      <c r="P46" s="190">
        <v>7.2850600000000005</v>
      </c>
      <c r="Q46" s="190">
        <v>-24.3444</v>
      </c>
      <c r="R46" s="190">
        <v>-33.449400000000004</v>
      </c>
      <c r="S46" s="190">
        <v>-19.831900000000001</v>
      </c>
      <c r="T46" s="190">
        <v>-46.257599999999996</v>
      </c>
      <c r="U46" s="190">
        <v>-32.945300000000003</v>
      </c>
      <c r="V46" s="190">
        <v>-39.458300000000001</v>
      </c>
      <c r="W46" s="190">
        <v>-23.445799999999998</v>
      </c>
      <c r="X46" s="190">
        <v>-14.442500000000001</v>
      </c>
      <c r="Y46" s="190">
        <v>-5.3147600000000006</v>
      </c>
      <c r="Z46" s="190">
        <v>-20.151</v>
      </c>
      <c r="AA46" s="190">
        <v>-29.148299999999999</v>
      </c>
      <c r="AB46" s="190">
        <v>-33.437899999999999</v>
      </c>
      <c r="AC46" s="190">
        <v>-29.450599999999998</v>
      </c>
      <c r="AD46" s="190">
        <v>-25.803599999999999</v>
      </c>
      <c r="AE46" s="190">
        <v>-58.466900000000003</v>
      </c>
      <c r="AF46" s="190">
        <v>-23.998000000000001</v>
      </c>
      <c r="AG46" s="190">
        <v>5.8436199999999996</v>
      </c>
      <c r="AH46" s="190">
        <v>-37.121300000000005</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46266</v>
      </c>
      <c r="B47" s="280"/>
      <c r="C47" s="270">
        <v>-10.928000000000001</v>
      </c>
      <c r="D47" s="285">
        <v>-10.928000000000001</v>
      </c>
      <c r="E47" s="190">
        <v>-19.856300000000001</v>
      </c>
      <c r="F47" s="190">
        <v>-41.415900000000001</v>
      </c>
      <c r="G47" s="190">
        <v>-22.555199999999999</v>
      </c>
      <c r="H47" s="190">
        <v>0.85353000000000001</v>
      </c>
      <c r="I47" s="190">
        <v>-61.966300000000004</v>
      </c>
      <c r="J47" s="190">
        <v>-54.048999999999999</v>
      </c>
      <c r="K47" s="190">
        <v>-27.7121</v>
      </c>
      <c r="L47" s="190">
        <v>-18.022099999999998</v>
      </c>
      <c r="M47" s="190">
        <v>-8.8447199999999988</v>
      </c>
      <c r="N47" s="190">
        <v>-17.9664</v>
      </c>
      <c r="O47" s="190">
        <v>-5.1358199999999998</v>
      </c>
      <c r="P47" s="190">
        <v>-10.9739</v>
      </c>
      <c r="Q47" s="190">
        <v>-32.469799999999999</v>
      </c>
      <c r="R47" s="190">
        <v>-35.090000000000003</v>
      </c>
      <c r="S47" s="190">
        <v>-20.7882</v>
      </c>
      <c r="T47" s="190">
        <v>-50.804099999999998</v>
      </c>
      <c r="U47" s="190">
        <v>-26.487200000000001</v>
      </c>
      <c r="V47" s="190">
        <v>-30.253900000000002</v>
      </c>
      <c r="W47" s="190">
        <v>-43.0578</v>
      </c>
      <c r="X47" s="190">
        <v>-36.350099999999998</v>
      </c>
      <c r="Y47" s="190">
        <v>-18.872799999999998</v>
      </c>
      <c r="Z47" s="190">
        <v>-16.6816</v>
      </c>
      <c r="AA47" s="190">
        <v>-22.602599999999999</v>
      </c>
      <c r="AB47" s="190">
        <v>-13.866299999999999</v>
      </c>
      <c r="AC47" s="190">
        <v>-20.75</v>
      </c>
      <c r="AD47" s="190">
        <v>-8.9183799999999991</v>
      </c>
      <c r="AE47" s="190">
        <v>-33.353900000000003</v>
      </c>
      <c r="AF47" s="190">
        <v>-15.521000000000001</v>
      </c>
      <c r="AG47" s="190">
        <v>-12.745700000000001</v>
      </c>
      <c r="AH47" s="190">
        <v>-31.333599999999997</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46296</v>
      </c>
      <c r="B48" s="280"/>
      <c r="C48" s="270">
        <v>-7.6130000000000004</v>
      </c>
      <c r="D48" s="285">
        <v>-7.6130000000000004</v>
      </c>
      <c r="E48" s="190">
        <v>-13.261700000000001</v>
      </c>
      <c r="F48" s="190">
        <v>8.3438300000000005</v>
      </c>
      <c r="G48" s="190">
        <v>1.6283399999999999</v>
      </c>
      <c r="H48" s="190">
        <v>-1.5256099999999999</v>
      </c>
      <c r="I48" s="190">
        <v>0.55819000000000007</v>
      </c>
      <c r="J48" s="190">
        <v>-0.40666000000000002</v>
      </c>
      <c r="K48" s="190">
        <v>-3.3743600000000002</v>
      </c>
      <c r="L48" s="190">
        <v>10.40099</v>
      </c>
      <c r="M48" s="190">
        <v>3.1250999999999998</v>
      </c>
      <c r="N48" s="190">
        <v>0.16553999999999999</v>
      </c>
      <c r="O48" s="190">
        <v>26.085080000000001</v>
      </c>
      <c r="P48" s="190">
        <v>-4.4398100000000005</v>
      </c>
      <c r="Q48" s="190">
        <v>7.4000500000000002</v>
      </c>
      <c r="R48" s="190">
        <v>-11.6661</v>
      </c>
      <c r="S48" s="190">
        <v>-2.7408399999999999</v>
      </c>
      <c r="T48" s="190">
        <v>-4.4333</v>
      </c>
      <c r="U48" s="190">
        <v>-10.0848</v>
      </c>
      <c r="V48" s="190">
        <v>-27.032599999999999</v>
      </c>
      <c r="W48" s="190">
        <v>-5.7554099999999995</v>
      </c>
      <c r="X48" s="190">
        <v>-10.2515</v>
      </c>
      <c r="Y48" s="190">
        <v>-12.6999</v>
      </c>
      <c r="Z48" s="190">
        <v>-3.16777</v>
      </c>
      <c r="AA48" s="190">
        <v>-24.611999999999998</v>
      </c>
      <c r="AB48" s="190">
        <v>-28.077099999999998</v>
      </c>
      <c r="AC48" s="190">
        <v>-12.1576</v>
      </c>
      <c r="AD48" s="190">
        <v>1.7223250000000001</v>
      </c>
      <c r="AE48" s="190">
        <v>-9.7818899999999989</v>
      </c>
      <c r="AF48" s="190">
        <v>3.17</v>
      </c>
      <c r="AG48" s="190">
        <v>-15.058</v>
      </c>
      <c r="AH48" s="190">
        <v>-8.1872799999999994</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46327</v>
      </c>
      <c r="B49" s="280"/>
      <c r="C49" s="270">
        <v>8.7159999999999993</v>
      </c>
      <c r="D49" s="285">
        <v>8.7159999999999993</v>
      </c>
      <c r="E49" s="190">
        <v>8.9617099999999983</v>
      </c>
      <c r="F49" s="190">
        <v>4.5023100000000005</v>
      </c>
      <c r="G49" s="190">
        <v>13.97513</v>
      </c>
      <c r="H49" s="190">
        <v>6.8756899999999996</v>
      </c>
      <c r="I49" s="190">
        <v>-37.753900000000002</v>
      </c>
      <c r="J49" s="190">
        <v>12.579600000000001</v>
      </c>
      <c r="K49" s="190">
        <v>4.9528100000000004</v>
      </c>
      <c r="L49" s="190">
        <v>14.292</v>
      </c>
      <c r="M49" s="190">
        <v>10.398250000000001</v>
      </c>
      <c r="N49" s="190">
        <v>14.77266</v>
      </c>
      <c r="O49" s="190">
        <v>2.89751</v>
      </c>
      <c r="P49" s="190">
        <v>-5.1595500000000003</v>
      </c>
      <c r="Q49" s="190">
        <v>8.3595300000000012</v>
      </c>
      <c r="R49" s="190">
        <v>0.24359</v>
      </c>
      <c r="S49" s="190">
        <v>-2.1938</v>
      </c>
      <c r="T49" s="190">
        <v>-8.1242999999999999</v>
      </c>
      <c r="U49" s="190">
        <v>-20.0396</v>
      </c>
      <c r="V49" s="190">
        <v>-7.1350500000000006</v>
      </c>
      <c r="W49" s="190">
        <v>-4.9749300000000005</v>
      </c>
      <c r="X49" s="190">
        <v>-2.7747700000000002</v>
      </c>
      <c r="Y49" s="190">
        <v>-5.4642499999999998</v>
      </c>
      <c r="Z49" s="190">
        <v>12.753399999999999</v>
      </c>
      <c r="AA49" s="190">
        <v>1.235026</v>
      </c>
      <c r="AB49" s="190">
        <v>6.9389319999999994</v>
      </c>
      <c r="AC49" s="190">
        <v>-9.7391900000000007</v>
      </c>
      <c r="AD49" s="190">
        <v>26.70477</v>
      </c>
      <c r="AE49" s="190">
        <v>4.1004740000000002</v>
      </c>
      <c r="AF49" s="190">
        <v>8.6760000000000002</v>
      </c>
      <c r="AG49" s="190">
        <v>-7.5486000000000004</v>
      </c>
      <c r="AH49" s="190">
        <v>1.3323900000000002</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46357</v>
      </c>
      <c r="B50" s="280"/>
      <c r="C50" s="270">
        <v>16.178999999999998</v>
      </c>
      <c r="D50" s="285">
        <v>16.178999999999998</v>
      </c>
      <c r="E50" s="190">
        <v>18.883740000000003</v>
      </c>
      <c r="F50" s="190">
        <v>6.48062</v>
      </c>
      <c r="G50" s="190">
        <v>-1.6886700000000001</v>
      </c>
      <c r="H50" s="190">
        <v>-26.622299999999999</v>
      </c>
      <c r="I50" s="190">
        <v>-69.312100000000001</v>
      </c>
      <c r="J50" s="190">
        <v>30.47054</v>
      </c>
      <c r="K50" s="190">
        <v>12.73404</v>
      </c>
      <c r="L50" s="190">
        <v>16.88007</v>
      </c>
      <c r="M50" s="190">
        <v>5.8597900000000003</v>
      </c>
      <c r="N50" s="190">
        <v>7.4444699999999999</v>
      </c>
      <c r="O50" s="190">
        <v>33.224269999999997</v>
      </c>
      <c r="P50" s="190">
        <v>12.479979999999999</v>
      </c>
      <c r="Q50" s="190">
        <v>17.551400000000001</v>
      </c>
      <c r="R50" s="190">
        <v>6.2706099999999996</v>
      </c>
      <c r="S50" s="190">
        <v>38.814579999999999</v>
      </c>
      <c r="T50" s="190">
        <v>9.5693099999999998</v>
      </c>
      <c r="U50" s="190">
        <v>34.180550000000004</v>
      </c>
      <c r="V50" s="190">
        <v>4.3811200000000001</v>
      </c>
      <c r="W50" s="190">
        <v>12.84577</v>
      </c>
      <c r="X50" s="190">
        <v>-9.6169899999999995</v>
      </c>
      <c r="Y50" s="190">
        <v>8.3672789999999999</v>
      </c>
      <c r="Z50" s="190">
        <v>21.699849999999998</v>
      </c>
      <c r="AA50" s="190">
        <v>30.923099999999998</v>
      </c>
      <c r="AB50" s="190">
        <v>2.6434799999999998</v>
      </c>
      <c r="AC50" s="190">
        <v>7.848967</v>
      </c>
      <c r="AD50" s="190">
        <v>2.9376329999999999</v>
      </c>
      <c r="AE50" s="190">
        <v>20.856740000000002</v>
      </c>
      <c r="AF50" s="190">
        <v>18.335000000000001</v>
      </c>
      <c r="AG50" s="190">
        <v>4.6582799999999995</v>
      </c>
      <c r="AH50" s="190">
        <v>11.40897</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46388</v>
      </c>
      <c r="B51" s="280"/>
      <c r="C51" s="270">
        <v>-11.84</v>
      </c>
      <c r="D51" s="285">
        <v>-11.84</v>
      </c>
      <c r="E51" s="190">
        <v>-2.2970100000000002</v>
      </c>
      <c r="F51" s="190">
        <v>-5.6275300000000001</v>
      </c>
      <c r="G51" s="190">
        <v>-64.680900000000008</v>
      </c>
      <c r="H51" s="190">
        <v>-113.199</v>
      </c>
      <c r="I51" s="190">
        <v>36.242400000000004</v>
      </c>
      <c r="J51" s="190">
        <v>-10.6774</v>
      </c>
      <c r="K51" s="190">
        <v>8.1581399999999995</v>
      </c>
      <c r="L51" s="190">
        <v>1.3930199999999999</v>
      </c>
      <c r="M51" s="190">
        <v>10.17</v>
      </c>
      <c r="N51" s="190">
        <v>3.6542600000000003</v>
      </c>
      <c r="O51" s="190">
        <v>8.1713000000000005</v>
      </c>
      <c r="P51" s="190">
        <v>-29.2118</v>
      </c>
      <c r="Q51" s="190">
        <v>-12.4862</v>
      </c>
      <c r="R51" s="190">
        <v>-4.2013100000000003</v>
      </c>
      <c r="S51" s="190">
        <v>-21.987200000000001</v>
      </c>
      <c r="T51" s="190">
        <v>21.381310000000003</v>
      </c>
      <c r="U51" s="190">
        <v>-39.100499999999997</v>
      </c>
      <c r="V51" s="190">
        <v>-31.088799999999999</v>
      </c>
      <c r="W51" s="190">
        <v>7.3067399999999996</v>
      </c>
      <c r="X51" s="190">
        <v>-13.319000000000001</v>
      </c>
      <c r="Y51" s="190">
        <v>-6.39839</v>
      </c>
      <c r="Z51" s="190">
        <v>-23.134</v>
      </c>
      <c r="AA51" s="190">
        <v>-29.637900000000002</v>
      </c>
      <c r="AB51" s="190">
        <v>-24.356300000000001</v>
      </c>
      <c r="AC51" s="190">
        <v>-6.12601</v>
      </c>
      <c r="AD51" s="190">
        <v>-35.9651</v>
      </c>
      <c r="AE51" s="190">
        <v>-1.4319999999999999</v>
      </c>
      <c r="AF51" s="190">
        <v>-16.688599999999997</v>
      </c>
      <c r="AG51" s="190">
        <v>33.015449999999994</v>
      </c>
      <c r="AH51" s="190">
        <v>-30.712700000000002</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46419</v>
      </c>
      <c r="B52" s="280"/>
      <c r="C52" s="270">
        <v>-27.518999999999998</v>
      </c>
      <c r="D52" s="285">
        <v>-27.518999999999998</v>
      </c>
      <c r="E52" s="190">
        <v>-63.575199999999995</v>
      </c>
      <c r="F52" s="190">
        <v>-26.556999999999999</v>
      </c>
      <c r="G52" s="190">
        <v>-43.0946</v>
      </c>
      <c r="H52" s="190">
        <v>-46.804400000000001</v>
      </c>
      <c r="I52" s="190">
        <v>-20.875299999999999</v>
      </c>
      <c r="J52" s="190">
        <v>-24.3658</v>
      </c>
      <c r="K52" s="190">
        <v>1.18557</v>
      </c>
      <c r="L52" s="190">
        <v>-25.8432</v>
      </c>
      <c r="M52" s="190">
        <v>-4.4762599999999999</v>
      </c>
      <c r="N52" s="190">
        <v>-2.36822</v>
      </c>
      <c r="O52" s="190">
        <v>5.9079799999999993</v>
      </c>
      <c r="P52" s="190">
        <v>-17.978400000000001</v>
      </c>
      <c r="Q52" s="190">
        <v>-35.601699999999994</v>
      </c>
      <c r="R52" s="190">
        <v>-45.1038</v>
      </c>
      <c r="S52" s="190">
        <v>-5.1178299999999997</v>
      </c>
      <c r="T52" s="190">
        <v>-37.283000000000001</v>
      </c>
      <c r="U52" s="190">
        <v>-15.6464</v>
      </c>
      <c r="V52" s="190">
        <v>-40.071800000000003</v>
      </c>
      <c r="W52" s="190">
        <v>-32.633000000000003</v>
      </c>
      <c r="X52" s="190">
        <v>-26.703299999999999</v>
      </c>
      <c r="Y52" s="190">
        <v>-28.727499999999999</v>
      </c>
      <c r="Z52" s="190">
        <v>-41.463300000000004</v>
      </c>
      <c r="AA52" s="190">
        <v>-12.364799999999999</v>
      </c>
      <c r="AB52" s="190">
        <v>-17.944700000000001</v>
      </c>
      <c r="AC52" s="190">
        <v>-30.381799999999998</v>
      </c>
      <c r="AD52" s="190">
        <v>-39.880099999999999</v>
      </c>
      <c r="AE52" s="190">
        <v>-13.894</v>
      </c>
      <c r="AF52" s="190">
        <v>-22.5732</v>
      </c>
      <c r="AG52" s="190">
        <v>-17.1022</v>
      </c>
      <c r="AH52" s="190">
        <v>-38.901800000000001</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46447</v>
      </c>
      <c r="B53" s="280"/>
      <c r="C53" s="270">
        <v>-46.244</v>
      </c>
      <c r="D53" s="285">
        <v>-46.244</v>
      </c>
      <c r="E53" s="190">
        <v>-34.902000000000001</v>
      </c>
      <c r="F53" s="190">
        <v>-96.0959</v>
      </c>
      <c r="G53" s="190">
        <v>-38.881300000000003</v>
      </c>
      <c r="H53" s="190">
        <v>-9.1832499999999992</v>
      </c>
      <c r="I53" s="190">
        <v>-13.1533</v>
      </c>
      <c r="J53" s="190">
        <v>-27.913900000000002</v>
      </c>
      <c r="K53" s="190">
        <v>-37.945300000000003</v>
      </c>
      <c r="L53" s="190">
        <v>-37.232500000000002</v>
      </c>
      <c r="M53" s="190">
        <v>-84.1511</v>
      </c>
      <c r="N53" s="190">
        <v>-52.822800000000001</v>
      </c>
      <c r="O53" s="190">
        <v>-62.375399999999999</v>
      </c>
      <c r="P53" s="190">
        <v>-22.7028</v>
      </c>
      <c r="Q53" s="190">
        <v>-24.410799999999998</v>
      </c>
      <c r="R53" s="190">
        <v>-35.779199999999996</v>
      </c>
      <c r="S53" s="190">
        <v>-52.189599999999999</v>
      </c>
      <c r="T53" s="190">
        <v>-44.594099999999997</v>
      </c>
      <c r="U53" s="190">
        <v>-46.276900000000005</v>
      </c>
      <c r="V53" s="190">
        <v>-41.1785</v>
      </c>
      <c r="W53" s="190">
        <v>-54.098800000000004</v>
      </c>
      <c r="X53" s="190">
        <v>-94.38669999999999</v>
      </c>
      <c r="Y53" s="190">
        <v>-68.116</v>
      </c>
      <c r="Z53" s="190">
        <v>-21.329699999999999</v>
      </c>
      <c r="AA53" s="190">
        <v>-45.133600000000001</v>
      </c>
      <c r="AB53" s="190">
        <v>-41.103999999999999</v>
      </c>
      <c r="AC53" s="190">
        <v>-52.287500000000001</v>
      </c>
      <c r="AD53" s="190">
        <v>-39.996499999999997</v>
      </c>
      <c r="AE53" s="190">
        <v>-34.947000000000003</v>
      </c>
      <c r="AF53" s="190">
        <v>-9.4451399999999985</v>
      </c>
      <c r="AG53" s="190">
        <v>-51.122900000000001</v>
      </c>
      <c r="AH53" s="190">
        <v>-40.1935</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46478</v>
      </c>
      <c r="B54" s="280"/>
      <c r="C54" s="270">
        <v>-41.89</v>
      </c>
      <c r="D54" s="285">
        <v>-41.89</v>
      </c>
      <c r="E54" s="190">
        <v>-21.337199999999999</v>
      </c>
      <c r="F54" s="190">
        <v>-46.392000000000003</v>
      </c>
      <c r="G54" s="190">
        <v>-46.931699999999999</v>
      </c>
      <c r="H54" s="190">
        <v>-10.3939</v>
      </c>
      <c r="I54" s="190">
        <v>-22.183299999999999</v>
      </c>
      <c r="J54" s="190">
        <v>-50.360900000000001</v>
      </c>
      <c r="K54" s="190">
        <v>-34.244300000000003</v>
      </c>
      <c r="L54" s="190">
        <v>-28.298599999999997</v>
      </c>
      <c r="M54" s="190">
        <v>-23.056999999999999</v>
      </c>
      <c r="N54" s="190">
        <v>-23.6526</v>
      </c>
      <c r="O54" s="190">
        <v>-18.731300000000001</v>
      </c>
      <c r="P54" s="190">
        <v>-34.493000000000002</v>
      </c>
      <c r="Q54" s="190">
        <v>-34.719099999999997</v>
      </c>
      <c r="R54" s="190">
        <v>-39.354300000000002</v>
      </c>
      <c r="S54" s="190">
        <v>-36.816499999999998</v>
      </c>
      <c r="T54" s="190">
        <v>-31.096499999999999</v>
      </c>
      <c r="U54" s="190">
        <v>-26.820700000000002</v>
      </c>
      <c r="V54" s="190">
        <v>-39.596599999999995</v>
      </c>
      <c r="W54" s="190">
        <v>-38.490600000000001</v>
      </c>
      <c r="X54" s="190">
        <v>-7.4329700000000001</v>
      </c>
      <c r="Y54" s="190">
        <v>-6.8644499999999997</v>
      </c>
      <c r="Z54" s="190">
        <v>-16.915599999999998</v>
      </c>
      <c r="AA54" s="190">
        <v>-37.536199999999994</v>
      </c>
      <c r="AB54" s="190">
        <v>-51.6753</v>
      </c>
      <c r="AC54" s="190">
        <v>-49.0565</v>
      </c>
      <c r="AD54" s="190">
        <v>3.8323470000000004</v>
      </c>
      <c r="AE54" s="190">
        <v>-59.116</v>
      </c>
      <c r="AF54" s="190">
        <v>-58.070099999999996</v>
      </c>
      <c r="AG54" s="190">
        <v>-46.224299999999999</v>
      </c>
      <c r="AH54" s="190">
        <v>-45.231099999999998</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46508</v>
      </c>
      <c r="B55" s="280"/>
      <c r="C55" s="270">
        <v>-37.652999999999999</v>
      </c>
      <c r="D55" s="285">
        <v>-37.652999999999999</v>
      </c>
      <c r="E55" s="190">
        <v>-29.909500000000001</v>
      </c>
      <c r="F55" s="190">
        <v>-28.129300000000001</v>
      </c>
      <c r="G55" s="190">
        <v>-49.9146</v>
      </c>
      <c r="H55" s="190">
        <v>-34.603400000000001</v>
      </c>
      <c r="I55" s="190">
        <v>-27.749099999999999</v>
      </c>
      <c r="J55" s="190">
        <v>-15.6434</v>
      </c>
      <c r="K55" s="190">
        <v>-26.480900000000002</v>
      </c>
      <c r="L55" s="190">
        <v>-13.461499999999999</v>
      </c>
      <c r="M55" s="190">
        <v>-3.12216</v>
      </c>
      <c r="N55" s="190">
        <v>-37.49</v>
      </c>
      <c r="O55" s="190">
        <v>-28.581900000000001</v>
      </c>
      <c r="P55" s="190">
        <v>-34.988099999999996</v>
      </c>
      <c r="Q55" s="190">
        <v>-27.610599999999998</v>
      </c>
      <c r="R55" s="190">
        <v>-13.771700000000001</v>
      </c>
      <c r="S55" s="190">
        <v>-19.453499999999998</v>
      </c>
      <c r="T55" s="190">
        <v>-43.834099999999999</v>
      </c>
      <c r="U55" s="190">
        <v>-36.948999999999998</v>
      </c>
      <c r="V55" s="190">
        <v>-18.708599999999997</v>
      </c>
      <c r="W55" s="190">
        <v>-25.398700000000002</v>
      </c>
      <c r="X55" s="190">
        <v>-18.684200000000001</v>
      </c>
      <c r="Y55" s="190">
        <v>-10.974200000000002</v>
      </c>
      <c r="Z55" s="190">
        <v>-34.367400000000004</v>
      </c>
      <c r="AA55" s="190">
        <v>-27.658300000000001</v>
      </c>
      <c r="AB55" s="190">
        <v>-22.264099999999999</v>
      </c>
      <c r="AC55" s="190">
        <v>-16.6996</v>
      </c>
      <c r="AD55" s="190">
        <v>-67.282200000000003</v>
      </c>
      <c r="AE55" s="190">
        <v>-19.012</v>
      </c>
      <c r="AF55" s="190">
        <v>-19.098700000000001</v>
      </c>
      <c r="AG55" s="190">
        <v>-31.252700000000001</v>
      </c>
      <c r="AH55" s="190">
        <v>-147.96199999999999</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46539</v>
      </c>
      <c r="B56" s="280"/>
      <c r="C56" s="270">
        <v>-51.258000000000003</v>
      </c>
      <c r="D56" s="285">
        <v>-51.258000000000003</v>
      </c>
      <c r="E56" s="190">
        <v>-63.558300000000003</v>
      </c>
      <c r="F56" s="190">
        <v>-43.443300000000001</v>
      </c>
      <c r="G56" s="190">
        <v>-78.712100000000007</v>
      </c>
      <c r="H56" s="190">
        <v>-44.4283</v>
      </c>
      <c r="I56" s="190">
        <v>-46.623400000000004</v>
      </c>
      <c r="J56" s="190">
        <v>-26.48</v>
      </c>
      <c r="K56" s="190">
        <v>-49.249099999999999</v>
      </c>
      <c r="L56" s="190">
        <v>-37.820300000000003</v>
      </c>
      <c r="M56" s="190">
        <v>-37.123800000000003</v>
      </c>
      <c r="N56" s="190">
        <v>-46.805699999999995</v>
      </c>
      <c r="O56" s="190">
        <v>-42.2714</v>
      </c>
      <c r="P56" s="190">
        <v>-36.915500000000002</v>
      </c>
      <c r="Q56" s="190">
        <v>-53.137800000000006</v>
      </c>
      <c r="R56" s="190">
        <v>-64.9482</v>
      </c>
      <c r="S56" s="190">
        <v>-25.7806</v>
      </c>
      <c r="T56" s="190">
        <v>-34.943199999999997</v>
      </c>
      <c r="U56" s="190">
        <v>-51.296099999999996</v>
      </c>
      <c r="V56" s="190">
        <v>-57.331800000000001</v>
      </c>
      <c r="W56" s="190">
        <v>-54.558199999999999</v>
      </c>
      <c r="X56" s="190">
        <v>-68.587000000000003</v>
      </c>
      <c r="Y56" s="190">
        <v>-37.685099999999998</v>
      </c>
      <c r="Z56" s="190">
        <v>-32.256500000000003</v>
      </c>
      <c r="AA56" s="190">
        <v>-52.228699999999996</v>
      </c>
      <c r="AB56" s="190">
        <v>-55.433399999999999</v>
      </c>
      <c r="AC56" s="190">
        <v>-50.623800000000003</v>
      </c>
      <c r="AD56" s="190">
        <v>-49.755000000000003</v>
      </c>
      <c r="AE56" s="190">
        <v>-57.844000000000001</v>
      </c>
      <c r="AF56" s="190">
        <v>-49.321300000000001</v>
      </c>
      <c r="AG56" s="190">
        <v>-51.9298</v>
      </c>
      <c r="AH56" s="190">
        <v>-183.62299999999999</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46569</v>
      </c>
      <c r="B57" s="280"/>
      <c r="C57" s="270">
        <v>-31.135000000000002</v>
      </c>
      <c r="D57" s="285">
        <v>-31.135000000000002</v>
      </c>
      <c r="E57" s="190">
        <v>-65.305999999999997</v>
      </c>
      <c r="F57" s="190">
        <v>-37.942</v>
      </c>
      <c r="G57" s="190">
        <v>-73.786799999999999</v>
      </c>
      <c r="H57" s="190">
        <v>-40.766500000000001</v>
      </c>
      <c r="I57" s="190">
        <v>-6.4570799999999995</v>
      </c>
      <c r="J57" s="190">
        <v>-40.478199999999994</v>
      </c>
      <c r="K57" s="190">
        <v>-35.347099999999998</v>
      </c>
      <c r="L57" s="190">
        <v>-30.984200000000001</v>
      </c>
      <c r="M57" s="190">
        <v>-12.644399999999999</v>
      </c>
      <c r="N57" s="190">
        <v>-15.251700000000001</v>
      </c>
      <c r="O57" s="190">
        <v>-52.766100000000002</v>
      </c>
      <c r="P57" s="190">
        <v>-45.935900000000004</v>
      </c>
      <c r="Q57" s="190">
        <v>-47.300400000000003</v>
      </c>
      <c r="R57" s="190">
        <v>-39.221400000000003</v>
      </c>
      <c r="S57" s="190">
        <v>-35.222799999999999</v>
      </c>
      <c r="T57" s="190">
        <v>-42.721499999999999</v>
      </c>
      <c r="U57" s="190">
        <v>-48.900100000000002</v>
      </c>
      <c r="V57" s="190">
        <v>-17.8947</v>
      </c>
      <c r="W57" s="190">
        <v>-23.696200000000001</v>
      </c>
      <c r="X57" s="190">
        <v>-7.1829000000000001</v>
      </c>
      <c r="Y57" s="190">
        <v>-15.904399999999999</v>
      </c>
      <c r="Z57" s="190">
        <v>-28.589599999999997</v>
      </c>
      <c r="AA57" s="190">
        <v>-43.727499999999999</v>
      </c>
      <c r="AB57" s="190">
        <v>-35.582300000000004</v>
      </c>
      <c r="AC57" s="190">
        <v>-30.575500000000002</v>
      </c>
      <c r="AD57" s="190">
        <v>-37.180800000000005</v>
      </c>
      <c r="AE57" s="190">
        <v>-48.3</v>
      </c>
      <c r="AF57" s="190">
        <v>-25.503700000000002</v>
      </c>
      <c r="AG57" s="190">
        <v>-48.567099999999996</v>
      </c>
      <c r="AH57" s="190">
        <v>-182.99199999999999</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46600</v>
      </c>
      <c r="B58" s="280"/>
      <c r="C58" s="270">
        <v>-31.536999999999999</v>
      </c>
      <c r="D58" s="285">
        <v>-31.536999999999999</v>
      </c>
      <c r="E58" s="190">
        <v>-27.815000000000001</v>
      </c>
      <c r="F58" s="190">
        <v>-14.0517</v>
      </c>
      <c r="G58" s="190">
        <v>-65.381299999999996</v>
      </c>
      <c r="H58" s="190">
        <v>-36.5657</v>
      </c>
      <c r="I58" s="190">
        <v>-19.854400000000002</v>
      </c>
      <c r="J58" s="190">
        <v>-3.75305</v>
      </c>
      <c r="K58" s="190">
        <v>-2.8775900000000001</v>
      </c>
      <c r="L58" s="190">
        <v>-12.666399999999999</v>
      </c>
      <c r="M58" s="190">
        <v>-13.9602</v>
      </c>
      <c r="N58" s="190">
        <v>-39.998400000000004</v>
      </c>
      <c r="O58" s="190">
        <v>7.2850600000000005</v>
      </c>
      <c r="P58" s="190">
        <v>-24.3444</v>
      </c>
      <c r="Q58" s="190">
        <v>-33.449400000000004</v>
      </c>
      <c r="R58" s="190">
        <v>-19.831900000000001</v>
      </c>
      <c r="S58" s="190">
        <v>-46.257599999999996</v>
      </c>
      <c r="T58" s="190">
        <v>-32.945300000000003</v>
      </c>
      <c r="U58" s="190">
        <v>-39.458300000000001</v>
      </c>
      <c r="V58" s="190">
        <v>-23.445799999999998</v>
      </c>
      <c r="W58" s="190">
        <v>-14.442500000000001</v>
      </c>
      <c r="X58" s="190">
        <v>-5.3147600000000006</v>
      </c>
      <c r="Y58" s="190">
        <v>-20.151</v>
      </c>
      <c r="Z58" s="190">
        <v>-29.148299999999999</v>
      </c>
      <c r="AA58" s="190">
        <v>-33.437899999999999</v>
      </c>
      <c r="AB58" s="190">
        <v>-29.450599999999998</v>
      </c>
      <c r="AC58" s="190">
        <v>-25.803599999999999</v>
      </c>
      <c r="AD58" s="190">
        <v>-58.466900000000003</v>
      </c>
      <c r="AE58" s="190">
        <v>-23.998000000000001</v>
      </c>
      <c r="AF58" s="190">
        <v>5.8436199999999996</v>
      </c>
      <c r="AG58" s="190">
        <v>-37.121300000000005</v>
      </c>
      <c r="AH58" s="190">
        <v>-39.379899999999999</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46631</v>
      </c>
      <c r="B59" s="280"/>
      <c r="C59" s="270">
        <v>-10.928000000000001</v>
      </c>
      <c r="D59" s="285">
        <v>-10.928000000000001</v>
      </c>
      <c r="E59" s="190">
        <v>-41.415900000000001</v>
      </c>
      <c r="F59" s="190">
        <v>-22.555199999999999</v>
      </c>
      <c r="G59" s="190">
        <v>0.85353000000000001</v>
      </c>
      <c r="H59" s="190">
        <v>-61.966300000000004</v>
      </c>
      <c r="I59" s="190">
        <v>-54.048999999999999</v>
      </c>
      <c r="J59" s="190">
        <v>-27.7121</v>
      </c>
      <c r="K59" s="190">
        <v>-18.022099999999998</v>
      </c>
      <c r="L59" s="190">
        <v>-8.8447199999999988</v>
      </c>
      <c r="M59" s="190">
        <v>-17.9664</v>
      </c>
      <c r="N59" s="190">
        <v>-5.1358199999999998</v>
      </c>
      <c r="O59" s="190">
        <v>-10.9739</v>
      </c>
      <c r="P59" s="190">
        <v>-32.469799999999999</v>
      </c>
      <c r="Q59" s="190">
        <v>-35.090000000000003</v>
      </c>
      <c r="R59" s="190">
        <v>-20.7882</v>
      </c>
      <c r="S59" s="190">
        <v>-50.804099999999998</v>
      </c>
      <c r="T59" s="190">
        <v>-26.487200000000001</v>
      </c>
      <c r="U59" s="190">
        <v>-30.253900000000002</v>
      </c>
      <c r="V59" s="190">
        <v>-43.0578</v>
      </c>
      <c r="W59" s="190">
        <v>-36.350099999999998</v>
      </c>
      <c r="X59" s="190">
        <v>-18.872799999999998</v>
      </c>
      <c r="Y59" s="190">
        <v>-16.6816</v>
      </c>
      <c r="Z59" s="190">
        <v>-22.602599999999999</v>
      </c>
      <c r="AA59" s="190">
        <v>-13.866299999999999</v>
      </c>
      <c r="AB59" s="190">
        <v>-20.75</v>
      </c>
      <c r="AC59" s="190">
        <v>-8.9183799999999991</v>
      </c>
      <c r="AD59" s="190">
        <v>-33.353900000000003</v>
      </c>
      <c r="AE59" s="190">
        <v>-15.521000000000001</v>
      </c>
      <c r="AF59" s="190">
        <v>-12.745700000000001</v>
      </c>
      <c r="AG59" s="190">
        <v>-31.333599999999997</v>
      </c>
      <c r="AH59" s="190">
        <v>-19.856300000000001</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46661</v>
      </c>
      <c r="B60" s="280"/>
      <c r="C60" s="270">
        <v>-7.6130000000000004</v>
      </c>
      <c r="D60" s="285">
        <v>-7.6130000000000004</v>
      </c>
      <c r="E60" s="190">
        <v>8.3438300000000005</v>
      </c>
      <c r="F60" s="190">
        <v>1.6283399999999999</v>
      </c>
      <c r="G60" s="190">
        <v>-1.5256099999999999</v>
      </c>
      <c r="H60" s="190">
        <v>0.55819000000000007</v>
      </c>
      <c r="I60" s="190">
        <v>-0.40666000000000002</v>
      </c>
      <c r="J60" s="190">
        <v>-3.3743600000000002</v>
      </c>
      <c r="K60" s="190">
        <v>10.40099</v>
      </c>
      <c r="L60" s="190">
        <v>3.1250999999999998</v>
      </c>
      <c r="M60" s="190">
        <v>0.16553999999999999</v>
      </c>
      <c r="N60" s="190">
        <v>26.085080000000001</v>
      </c>
      <c r="O60" s="190">
        <v>-4.4398100000000005</v>
      </c>
      <c r="P60" s="190">
        <v>7.4000500000000002</v>
      </c>
      <c r="Q60" s="190">
        <v>-11.6661</v>
      </c>
      <c r="R60" s="190">
        <v>-2.7408399999999999</v>
      </c>
      <c r="S60" s="190">
        <v>-4.4333</v>
      </c>
      <c r="T60" s="190">
        <v>-10.0848</v>
      </c>
      <c r="U60" s="190">
        <v>-27.032599999999999</v>
      </c>
      <c r="V60" s="190">
        <v>-5.7554099999999995</v>
      </c>
      <c r="W60" s="190">
        <v>-10.2515</v>
      </c>
      <c r="X60" s="190">
        <v>-12.6999</v>
      </c>
      <c r="Y60" s="190">
        <v>-3.16777</v>
      </c>
      <c r="Z60" s="190">
        <v>-24.611999999999998</v>
      </c>
      <c r="AA60" s="190">
        <v>-28.077099999999998</v>
      </c>
      <c r="AB60" s="190">
        <v>-12.1576</v>
      </c>
      <c r="AC60" s="190">
        <v>1.7223250000000001</v>
      </c>
      <c r="AD60" s="190">
        <v>-9.7818899999999989</v>
      </c>
      <c r="AE60" s="190">
        <v>3.17</v>
      </c>
      <c r="AF60" s="190">
        <v>-15.058</v>
      </c>
      <c r="AG60" s="190">
        <v>-8.1872799999999994</v>
      </c>
      <c r="AH60" s="190">
        <v>-13.261700000000001</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46692</v>
      </c>
      <c r="B61" s="280"/>
      <c r="C61" s="270">
        <v>8.7159999999999993</v>
      </c>
      <c r="D61" s="285">
        <v>8.7159999999999993</v>
      </c>
      <c r="E61" s="190">
        <v>4.5023100000000005</v>
      </c>
      <c r="F61" s="190">
        <v>13.97513</v>
      </c>
      <c r="G61" s="190">
        <v>6.8756899999999996</v>
      </c>
      <c r="H61" s="190">
        <v>-37.753900000000002</v>
      </c>
      <c r="I61" s="190">
        <v>12.579600000000001</v>
      </c>
      <c r="J61" s="190">
        <v>4.9528100000000004</v>
      </c>
      <c r="K61" s="190">
        <v>14.292</v>
      </c>
      <c r="L61" s="190">
        <v>10.398250000000001</v>
      </c>
      <c r="M61" s="190">
        <v>14.77266</v>
      </c>
      <c r="N61" s="190">
        <v>2.89751</v>
      </c>
      <c r="O61" s="190">
        <v>-5.1595500000000003</v>
      </c>
      <c r="P61" s="190">
        <v>8.3595300000000012</v>
      </c>
      <c r="Q61" s="190">
        <v>0.24359</v>
      </c>
      <c r="R61" s="190">
        <v>-2.1938</v>
      </c>
      <c r="S61" s="190">
        <v>-8.1242999999999999</v>
      </c>
      <c r="T61" s="190">
        <v>-20.0396</v>
      </c>
      <c r="U61" s="190">
        <v>-7.1350500000000006</v>
      </c>
      <c r="V61" s="190">
        <v>-4.9749300000000005</v>
      </c>
      <c r="W61" s="190">
        <v>-2.7747700000000002</v>
      </c>
      <c r="X61" s="190">
        <v>-5.4642499999999998</v>
      </c>
      <c r="Y61" s="190">
        <v>12.753399999999999</v>
      </c>
      <c r="Z61" s="190">
        <v>1.235026</v>
      </c>
      <c r="AA61" s="190">
        <v>6.9389319999999994</v>
      </c>
      <c r="AB61" s="190">
        <v>-9.7391900000000007</v>
      </c>
      <c r="AC61" s="190">
        <v>26.70477</v>
      </c>
      <c r="AD61" s="190">
        <v>4.1004740000000002</v>
      </c>
      <c r="AE61" s="190">
        <v>8.6760000000000002</v>
      </c>
      <c r="AF61" s="190">
        <v>-7.5486000000000004</v>
      </c>
      <c r="AG61" s="190">
        <v>1.3323900000000002</v>
      </c>
      <c r="AH61" s="190">
        <v>8.9617099999999983</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46722</v>
      </c>
      <c r="B62" s="280"/>
      <c r="C62" s="270">
        <v>16.178999999999998</v>
      </c>
      <c r="D62" s="285">
        <v>16.178999999999998</v>
      </c>
      <c r="E62" s="190">
        <v>6.48062</v>
      </c>
      <c r="F62" s="190">
        <v>-1.6886700000000001</v>
      </c>
      <c r="G62" s="190">
        <v>-26.622299999999999</v>
      </c>
      <c r="H62" s="190">
        <v>-69.312100000000001</v>
      </c>
      <c r="I62" s="190">
        <v>30.47054</v>
      </c>
      <c r="J62" s="190">
        <v>12.73404</v>
      </c>
      <c r="K62" s="190">
        <v>16.88007</v>
      </c>
      <c r="L62" s="190">
        <v>5.8597900000000003</v>
      </c>
      <c r="M62" s="190">
        <v>7.4444699999999999</v>
      </c>
      <c r="N62" s="190">
        <v>33.224269999999997</v>
      </c>
      <c r="O62" s="190">
        <v>12.479979999999999</v>
      </c>
      <c r="P62" s="190">
        <v>17.551400000000001</v>
      </c>
      <c r="Q62" s="190">
        <v>6.2706099999999996</v>
      </c>
      <c r="R62" s="190">
        <v>38.814579999999999</v>
      </c>
      <c r="S62" s="190">
        <v>9.5693099999999998</v>
      </c>
      <c r="T62" s="190">
        <v>34.180550000000004</v>
      </c>
      <c r="U62" s="190">
        <v>4.3811200000000001</v>
      </c>
      <c r="V62" s="190">
        <v>12.84577</v>
      </c>
      <c r="W62" s="190">
        <v>-9.6169899999999995</v>
      </c>
      <c r="X62" s="190">
        <v>8.3672789999999999</v>
      </c>
      <c r="Y62" s="190">
        <v>21.699849999999998</v>
      </c>
      <c r="Z62" s="190">
        <v>30.923099999999998</v>
      </c>
      <c r="AA62" s="190">
        <v>2.6434799999999998</v>
      </c>
      <c r="AB62" s="190">
        <v>7.848967</v>
      </c>
      <c r="AC62" s="190">
        <v>2.9376329999999999</v>
      </c>
      <c r="AD62" s="190">
        <v>20.856740000000002</v>
      </c>
      <c r="AE62" s="190">
        <v>18.335000000000001</v>
      </c>
      <c r="AF62" s="190">
        <v>4.6582799999999995</v>
      </c>
      <c r="AG62" s="190">
        <v>11.40897</v>
      </c>
      <c r="AH62" s="190">
        <v>18.883740000000003</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46753</v>
      </c>
      <c r="B63" s="280"/>
      <c r="C63" s="270">
        <v>-11.84</v>
      </c>
      <c r="D63" s="285">
        <v>-11.84</v>
      </c>
      <c r="E63" s="190">
        <v>-5.6275300000000001</v>
      </c>
      <c r="F63" s="190">
        <v>-64.680900000000008</v>
      </c>
      <c r="G63" s="190">
        <v>-113.199</v>
      </c>
      <c r="H63" s="190">
        <v>36.242400000000004</v>
      </c>
      <c r="I63" s="190">
        <v>-10.6774</v>
      </c>
      <c r="J63" s="190">
        <v>8.1581399999999995</v>
      </c>
      <c r="K63" s="190">
        <v>1.3930199999999999</v>
      </c>
      <c r="L63" s="190">
        <v>10.17</v>
      </c>
      <c r="M63" s="190">
        <v>3.6542600000000003</v>
      </c>
      <c r="N63" s="190">
        <v>8.1713000000000005</v>
      </c>
      <c r="O63" s="190">
        <v>-29.2118</v>
      </c>
      <c r="P63" s="190">
        <v>-12.4862</v>
      </c>
      <c r="Q63" s="190">
        <v>-4.2013100000000003</v>
      </c>
      <c r="R63" s="190">
        <v>-21.987200000000001</v>
      </c>
      <c r="S63" s="190">
        <v>21.381310000000003</v>
      </c>
      <c r="T63" s="190">
        <v>-39.100499999999997</v>
      </c>
      <c r="U63" s="190">
        <v>-31.088799999999999</v>
      </c>
      <c r="V63" s="190">
        <v>7.3067399999999996</v>
      </c>
      <c r="W63" s="190">
        <v>-13.319000000000001</v>
      </c>
      <c r="X63" s="190">
        <v>-6.39839</v>
      </c>
      <c r="Y63" s="190">
        <v>-23.134</v>
      </c>
      <c r="Z63" s="190">
        <v>-29.637900000000002</v>
      </c>
      <c r="AA63" s="190">
        <v>-24.356300000000001</v>
      </c>
      <c r="AB63" s="190">
        <v>-6.12601</v>
      </c>
      <c r="AC63" s="190">
        <v>-35.9651</v>
      </c>
      <c r="AD63" s="190">
        <v>-1.4319999999999999</v>
      </c>
      <c r="AE63" s="190">
        <v>-16.688599999999997</v>
      </c>
      <c r="AF63" s="190">
        <v>33.015449999999994</v>
      </c>
      <c r="AG63" s="190">
        <v>-30.712700000000002</v>
      </c>
      <c r="AH63" s="190">
        <v>-2.2970100000000002</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f>YampaRiverInflow.TotalOutflow!A64</f>
        <v>46784</v>
      </c>
      <c r="B64" s="280"/>
      <c r="C64" s="270">
        <v>-27.518999999999998</v>
      </c>
      <c r="D64" s="285">
        <v>-27.518999999999998</v>
      </c>
      <c r="E64" s="190">
        <v>-26.556999999999999</v>
      </c>
      <c r="F64" s="190">
        <v>-43.0946</v>
      </c>
      <c r="G64" s="190">
        <v>-46.804400000000001</v>
      </c>
      <c r="H64" s="190">
        <v>-20.875299999999999</v>
      </c>
      <c r="I64" s="190">
        <v>-24.3658</v>
      </c>
      <c r="J64" s="190">
        <v>1.18557</v>
      </c>
      <c r="K64" s="190">
        <v>-25.8432</v>
      </c>
      <c r="L64" s="190">
        <v>-4.4762599999999999</v>
      </c>
      <c r="M64" s="190">
        <v>-2.36822</v>
      </c>
      <c r="N64" s="190">
        <v>5.9079799999999993</v>
      </c>
      <c r="O64" s="190">
        <v>-17.978400000000001</v>
      </c>
      <c r="P64" s="190">
        <v>-35.601699999999994</v>
      </c>
      <c r="Q64" s="190">
        <v>-45.1038</v>
      </c>
      <c r="R64" s="190">
        <v>-5.1178299999999997</v>
      </c>
      <c r="S64" s="190">
        <v>-37.283000000000001</v>
      </c>
      <c r="T64" s="190">
        <v>-15.6464</v>
      </c>
      <c r="U64" s="190">
        <v>-40.071800000000003</v>
      </c>
      <c r="V64" s="190">
        <v>-32.633000000000003</v>
      </c>
      <c r="W64" s="190">
        <v>-26.703299999999999</v>
      </c>
      <c r="X64" s="190">
        <v>-28.727499999999999</v>
      </c>
      <c r="Y64" s="190">
        <v>-41.463300000000004</v>
      </c>
      <c r="Z64" s="190">
        <v>-12.364799999999999</v>
      </c>
      <c r="AA64" s="190">
        <v>-17.944700000000001</v>
      </c>
      <c r="AB64" s="190">
        <v>-30.381799999999998</v>
      </c>
      <c r="AC64" s="190">
        <v>-39.880099999999999</v>
      </c>
      <c r="AD64" s="190">
        <v>-13.894</v>
      </c>
      <c r="AE64" s="190">
        <v>-22.5732</v>
      </c>
      <c r="AF64" s="190">
        <v>-17.1022</v>
      </c>
      <c r="AG64" s="190">
        <v>-38.901800000000001</v>
      </c>
      <c r="AH64" s="190">
        <v>-63.575199999999995</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f>YampaRiverInflow.TotalOutflow!A65</f>
        <v>46813</v>
      </c>
      <c r="B65" s="280"/>
      <c r="C65" s="270">
        <v>-46.244</v>
      </c>
      <c r="D65" s="285">
        <v>-46.244</v>
      </c>
      <c r="E65" s="190">
        <v>-96.0959</v>
      </c>
      <c r="F65" s="190">
        <v>-38.881300000000003</v>
      </c>
      <c r="G65" s="190">
        <v>-9.1832499999999992</v>
      </c>
      <c r="H65" s="190">
        <v>-13.1533</v>
      </c>
      <c r="I65" s="190">
        <v>-27.913900000000002</v>
      </c>
      <c r="J65" s="190">
        <v>-37.945300000000003</v>
      </c>
      <c r="K65" s="190">
        <v>-37.232500000000002</v>
      </c>
      <c r="L65" s="190">
        <v>-84.1511</v>
      </c>
      <c r="M65" s="190">
        <v>-52.822800000000001</v>
      </c>
      <c r="N65" s="190">
        <v>-62.375399999999999</v>
      </c>
      <c r="O65" s="190">
        <v>-22.7028</v>
      </c>
      <c r="P65" s="190">
        <v>-24.410799999999998</v>
      </c>
      <c r="Q65" s="190">
        <v>-35.779199999999996</v>
      </c>
      <c r="R65" s="190">
        <v>-52.189599999999999</v>
      </c>
      <c r="S65" s="190">
        <v>-44.594099999999997</v>
      </c>
      <c r="T65" s="190">
        <v>-46.276900000000005</v>
      </c>
      <c r="U65" s="190">
        <v>-41.1785</v>
      </c>
      <c r="V65" s="190">
        <v>-54.098800000000004</v>
      </c>
      <c r="W65" s="190">
        <v>-94.38669999999999</v>
      </c>
      <c r="X65" s="190">
        <v>-68.116</v>
      </c>
      <c r="Y65" s="190">
        <v>-21.329699999999999</v>
      </c>
      <c r="Z65" s="190">
        <v>-45.133600000000001</v>
      </c>
      <c r="AA65" s="190">
        <v>-41.103999999999999</v>
      </c>
      <c r="AB65" s="190">
        <v>-52.287500000000001</v>
      </c>
      <c r="AC65" s="190">
        <v>-39.996499999999997</v>
      </c>
      <c r="AD65" s="190">
        <v>-34.947000000000003</v>
      </c>
      <c r="AE65" s="190">
        <v>-9.4451399999999985</v>
      </c>
      <c r="AF65" s="190">
        <v>-51.122900000000001</v>
      </c>
      <c r="AG65" s="190">
        <v>-40.1935</v>
      </c>
      <c r="AH65" s="190">
        <v>-34.902000000000001</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f>YampaRiverInflow.TotalOutflow!A66</f>
        <v>46844</v>
      </c>
      <c r="B66" s="280"/>
      <c r="C66" s="270">
        <v>-41.89</v>
      </c>
      <c r="D66" s="285">
        <v>-41.89</v>
      </c>
      <c r="E66" s="190">
        <v>-46.392000000000003</v>
      </c>
      <c r="F66" s="190">
        <v>-46.931699999999999</v>
      </c>
      <c r="G66" s="190">
        <v>-10.3939</v>
      </c>
      <c r="H66" s="190">
        <v>-22.183299999999999</v>
      </c>
      <c r="I66" s="190">
        <v>-50.360900000000001</v>
      </c>
      <c r="J66" s="190">
        <v>-34.244300000000003</v>
      </c>
      <c r="K66" s="190">
        <v>-28.298599999999997</v>
      </c>
      <c r="L66" s="190">
        <v>-23.056999999999999</v>
      </c>
      <c r="M66" s="190">
        <v>-23.6526</v>
      </c>
      <c r="N66" s="190">
        <v>-18.731300000000001</v>
      </c>
      <c r="O66" s="190">
        <v>-34.493000000000002</v>
      </c>
      <c r="P66" s="190">
        <v>-34.719099999999997</v>
      </c>
      <c r="Q66" s="190">
        <v>-39.354300000000002</v>
      </c>
      <c r="R66" s="190">
        <v>-36.816499999999998</v>
      </c>
      <c r="S66" s="190">
        <v>-31.096499999999999</v>
      </c>
      <c r="T66" s="190">
        <v>-26.820700000000002</v>
      </c>
      <c r="U66" s="190">
        <v>-39.596599999999995</v>
      </c>
      <c r="V66" s="190">
        <v>-38.490600000000001</v>
      </c>
      <c r="W66" s="190">
        <v>-7.4329700000000001</v>
      </c>
      <c r="X66" s="190">
        <v>-6.8644499999999997</v>
      </c>
      <c r="Y66" s="190">
        <v>-16.915599999999998</v>
      </c>
      <c r="Z66" s="190">
        <v>-37.536199999999994</v>
      </c>
      <c r="AA66" s="190">
        <v>-51.6753</v>
      </c>
      <c r="AB66" s="190">
        <v>-49.0565</v>
      </c>
      <c r="AC66" s="190">
        <v>3.8323470000000004</v>
      </c>
      <c r="AD66" s="190">
        <v>-59.116</v>
      </c>
      <c r="AE66" s="190">
        <v>-58.070099999999996</v>
      </c>
      <c r="AF66" s="190">
        <v>-46.224299999999999</v>
      </c>
      <c r="AG66" s="190">
        <v>-45.231099999999998</v>
      </c>
      <c r="AH66" s="190">
        <v>-21.337199999999999</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f>YampaRiverInflow.TotalOutflow!A67</f>
        <v>46874</v>
      </c>
      <c r="B67" s="280"/>
      <c r="C67" s="270">
        <v>-37.652999999999999</v>
      </c>
      <c r="D67" s="285">
        <v>-37.652999999999999</v>
      </c>
      <c r="E67" s="190">
        <v>-28.129300000000001</v>
      </c>
      <c r="F67" s="190">
        <v>-49.9146</v>
      </c>
      <c r="G67" s="190">
        <v>-34.603400000000001</v>
      </c>
      <c r="H67" s="190">
        <v>-27.749099999999999</v>
      </c>
      <c r="I67" s="190">
        <v>-15.6434</v>
      </c>
      <c r="J67" s="190">
        <v>-26.480900000000002</v>
      </c>
      <c r="K67" s="190">
        <v>-13.461499999999999</v>
      </c>
      <c r="L67" s="190">
        <v>-3.12216</v>
      </c>
      <c r="M67" s="190">
        <v>-37.49</v>
      </c>
      <c r="N67" s="190">
        <v>-28.581900000000001</v>
      </c>
      <c r="O67" s="190">
        <v>-34.988099999999996</v>
      </c>
      <c r="P67" s="190">
        <v>-27.610599999999998</v>
      </c>
      <c r="Q67" s="190">
        <v>-13.771700000000001</v>
      </c>
      <c r="R67" s="190">
        <v>-19.453499999999998</v>
      </c>
      <c r="S67" s="190">
        <v>-43.834099999999999</v>
      </c>
      <c r="T67" s="190">
        <v>-36.948999999999998</v>
      </c>
      <c r="U67" s="190">
        <v>-18.708599999999997</v>
      </c>
      <c r="V67" s="190">
        <v>-25.398700000000002</v>
      </c>
      <c r="W67" s="190">
        <v>-18.684200000000001</v>
      </c>
      <c r="X67" s="190">
        <v>-10.974200000000002</v>
      </c>
      <c r="Y67" s="190">
        <v>-34.367400000000004</v>
      </c>
      <c r="Z67" s="190">
        <v>-27.658300000000001</v>
      </c>
      <c r="AA67" s="190">
        <v>-22.264099999999999</v>
      </c>
      <c r="AB67" s="190">
        <v>-16.6996</v>
      </c>
      <c r="AC67" s="190">
        <v>-67.282200000000003</v>
      </c>
      <c r="AD67" s="190">
        <v>-19.012</v>
      </c>
      <c r="AE67" s="190">
        <v>-19.098700000000001</v>
      </c>
      <c r="AF67" s="190">
        <v>-31.252700000000001</v>
      </c>
      <c r="AG67" s="190">
        <v>-147.96199999999999</v>
      </c>
      <c r="AH67" s="190">
        <v>-29.909500000000001</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f>YampaRiverInflow.TotalOutflow!A68</f>
        <v>46905</v>
      </c>
      <c r="B68" s="280"/>
      <c r="C68" s="270">
        <v>-51.258000000000003</v>
      </c>
      <c r="D68" s="285">
        <v>-51.258000000000003</v>
      </c>
      <c r="E68" s="190">
        <v>-43.443300000000001</v>
      </c>
      <c r="F68" s="190">
        <v>-78.712100000000007</v>
      </c>
      <c r="G68" s="190">
        <v>-44.4283</v>
      </c>
      <c r="H68" s="190">
        <v>-46.623400000000004</v>
      </c>
      <c r="I68" s="190">
        <v>-26.48</v>
      </c>
      <c r="J68" s="190">
        <v>-49.249099999999999</v>
      </c>
      <c r="K68" s="190">
        <v>-37.820300000000003</v>
      </c>
      <c r="L68" s="190">
        <v>-37.123800000000003</v>
      </c>
      <c r="M68" s="190">
        <v>-46.805699999999995</v>
      </c>
      <c r="N68" s="190">
        <v>-42.2714</v>
      </c>
      <c r="O68" s="190">
        <v>-36.915500000000002</v>
      </c>
      <c r="P68" s="190">
        <v>-53.137800000000006</v>
      </c>
      <c r="Q68" s="190">
        <v>-64.9482</v>
      </c>
      <c r="R68" s="190">
        <v>-25.7806</v>
      </c>
      <c r="S68" s="190">
        <v>-34.943199999999997</v>
      </c>
      <c r="T68" s="190">
        <v>-51.296099999999996</v>
      </c>
      <c r="U68" s="190">
        <v>-57.331800000000001</v>
      </c>
      <c r="V68" s="190">
        <v>-54.558199999999999</v>
      </c>
      <c r="W68" s="190">
        <v>-68.587000000000003</v>
      </c>
      <c r="X68" s="190">
        <v>-37.685099999999998</v>
      </c>
      <c r="Y68" s="190">
        <v>-32.256500000000003</v>
      </c>
      <c r="Z68" s="190">
        <v>-52.228699999999996</v>
      </c>
      <c r="AA68" s="190">
        <v>-55.433399999999999</v>
      </c>
      <c r="AB68" s="190">
        <v>-50.623800000000003</v>
      </c>
      <c r="AC68" s="190">
        <v>-49.755000000000003</v>
      </c>
      <c r="AD68" s="190">
        <v>-57.844000000000001</v>
      </c>
      <c r="AE68" s="190">
        <v>-49.321300000000001</v>
      </c>
      <c r="AF68" s="190">
        <v>-51.9298</v>
      </c>
      <c r="AG68" s="190">
        <v>-183.62299999999999</v>
      </c>
      <c r="AH68" s="190">
        <v>-63.558300000000003</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f>YampaRiverInflow.TotalOutflow!A69</f>
        <v>46935</v>
      </c>
      <c r="B69" s="280"/>
      <c r="C69" s="270">
        <v>-31.135000000000002</v>
      </c>
      <c r="D69" s="285">
        <v>-31.135000000000002</v>
      </c>
      <c r="E69" s="190">
        <v>-37.942</v>
      </c>
      <c r="F69" s="190">
        <v>-73.786799999999999</v>
      </c>
      <c r="G69" s="190">
        <v>-40.766500000000001</v>
      </c>
      <c r="H69" s="190">
        <v>-6.4570799999999995</v>
      </c>
      <c r="I69" s="190">
        <v>-40.478199999999994</v>
      </c>
      <c r="J69" s="190">
        <v>-35.347099999999998</v>
      </c>
      <c r="K69" s="190">
        <v>-30.984200000000001</v>
      </c>
      <c r="L69" s="190">
        <v>-12.644399999999999</v>
      </c>
      <c r="M69" s="190">
        <v>-15.251700000000001</v>
      </c>
      <c r="N69" s="190">
        <v>-52.766100000000002</v>
      </c>
      <c r="O69" s="190">
        <v>-45.935900000000004</v>
      </c>
      <c r="P69" s="190">
        <v>-47.300400000000003</v>
      </c>
      <c r="Q69" s="190">
        <v>-39.221400000000003</v>
      </c>
      <c r="R69" s="190">
        <v>-35.222799999999999</v>
      </c>
      <c r="S69" s="190">
        <v>-42.721499999999999</v>
      </c>
      <c r="T69" s="190">
        <v>-48.900100000000002</v>
      </c>
      <c r="U69" s="190">
        <v>-17.8947</v>
      </c>
      <c r="V69" s="190">
        <v>-23.696200000000001</v>
      </c>
      <c r="W69" s="190">
        <v>-7.1829000000000001</v>
      </c>
      <c r="X69" s="190">
        <v>-15.904399999999999</v>
      </c>
      <c r="Y69" s="190">
        <v>-28.589599999999997</v>
      </c>
      <c r="Z69" s="190">
        <v>-43.727499999999999</v>
      </c>
      <c r="AA69" s="190">
        <v>-35.582300000000004</v>
      </c>
      <c r="AB69" s="190">
        <v>-30.575500000000002</v>
      </c>
      <c r="AC69" s="190">
        <v>-37.180800000000005</v>
      </c>
      <c r="AD69" s="190">
        <v>-48.3</v>
      </c>
      <c r="AE69" s="190">
        <v>-25.503700000000002</v>
      </c>
      <c r="AF69" s="190">
        <v>-48.567099999999996</v>
      </c>
      <c r="AG69" s="190">
        <v>-182.99199999999999</v>
      </c>
      <c r="AH69" s="190">
        <v>-65.305999999999997</v>
      </c>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f>YampaRiverInflow.TotalOutflow!A70</f>
        <v>46966</v>
      </c>
      <c r="B70" s="280"/>
      <c r="C70" s="270">
        <v>-31.536999999999999</v>
      </c>
      <c r="D70" s="285">
        <v>-31.536999999999999</v>
      </c>
      <c r="E70" s="190">
        <v>-14.0517</v>
      </c>
      <c r="F70" s="190">
        <v>-65.381299999999996</v>
      </c>
      <c r="G70" s="190">
        <v>-36.5657</v>
      </c>
      <c r="H70" s="190">
        <v>-19.854400000000002</v>
      </c>
      <c r="I70" s="190">
        <v>-3.75305</v>
      </c>
      <c r="J70" s="190">
        <v>-2.8775900000000001</v>
      </c>
      <c r="K70" s="190">
        <v>-12.666399999999999</v>
      </c>
      <c r="L70" s="190">
        <v>-13.9602</v>
      </c>
      <c r="M70" s="190">
        <v>-39.998400000000004</v>
      </c>
      <c r="N70" s="190">
        <v>7.2850600000000005</v>
      </c>
      <c r="O70" s="190">
        <v>-24.3444</v>
      </c>
      <c r="P70" s="190">
        <v>-33.449400000000004</v>
      </c>
      <c r="Q70" s="190">
        <v>-19.831900000000001</v>
      </c>
      <c r="R70" s="190">
        <v>-46.257599999999996</v>
      </c>
      <c r="S70" s="190">
        <v>-32.945300000000003</v>
      </c>
      <c r="T70" s="190">
        <v>-39.458300000000001</v>
      </c>
      <c r="U70" s="190">
        <v>-23.445799999999998</v>
      </c>
      <c r="V70" s="190">
        <v>-14.442500000000001</v>
      </c>
      <c r="W70" s="190">
        <v>-5.3147600000000006</v>
      </c>
      <c r="X70" s="190">
        <v>-20.151</v>
      </c>
      <c r="Y70" s="190">
        <v>-29.148299999999999</v>
      </c>
      <c r="Z70" s="190">
        <v>-33.437899999999999</v>
      </c>
      <c r="AA70" s="190">
        <v>-29.450599999999998</v>
      </c>
      <c r="AB70" s="190">
        <v>-25.803599999999999</v>
      </c>
      <c r="AC70" s="190">
        <v>-58.466900000000003</v>
      </c>
      <c r="AD70" s="190">
        <v>-23.998000000000001</v>
      </c>
      <c r="AE70" s="190">
        <v>5.8436199999999996</v>
      </c>
      <c r="AF70" s="190">
        <v>-37.121300000000005</v>
      </c>
      <c r="AG70" s="190">
        <v>-39.379899999999999</v>
      </c>
      <c r="AH70" s="190">
        <v>-27.815000000000001</v>
      </c>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f>YampaRiverInflow.TotalOutflow!A71</f>
        <v>46997</v>
      </c>
      <c r="B71" s="280"/>
      <c r="C71" s="270">
        <v>-10.928000000000001</v>
      </c>
      <c r="D71" s="285">
        <v>-10.928000000000001</v>
      </c>
      <c r="E71" s="190">
        <v>-22.555199999999999</v>
      </c>
      <c r="F71" s="190">
        <v>0.85353000000000001</v>
      </c>
      <c r="G71" s="190">
        <v>-61.966300000000004</v>
      </c>
      <c r="H71" s="190">
        <v>-54.048999999999999</v>
      </c>
      <c r="I71" s="190">
        <v>-27.7121</v>
      </c>
      <c r="J71" s="190">
        <v>-18.022099999999998</v>
      </c>
      <c r="K71" s="190">
        <v>-8.8447199999999988</v>
      </c>
      <c r="L71" s="190">
        <v>-17.9664</v>
      </c>
      <c r="M71" s="190">
        <v>-5.1358199999999998</v>
      </c>
      <c r="N71" s="190">
        <v>-10.9739</v>
      </c>
      <c r="O71" s="190">
        <v>-32.469799999999999</v>
      </c>
      <c r="P71" s="190">
        <v>-35.090000000000003</v>
      </c>
      <c r="Q71" s="190">
        <v>-20.7882</v>
      </c>
      <c r="R71" s="190">
        <v>-50.804099999999998</v>
      </c>
      <c r="S71" s="190">
        <v>-26.487200000000001</v>
      </c>
      <c r="T71" s="190">
        <v>-30.253900000000002</v>
      </c>
      <c r="U71" s="190">
        <v>-43.0578</v>
      </c>
      <c r="V71" s="190">
        <v>-36.350099999999998</v>
      </c>
      <c r="W71" s="190">
        <v>-18.872799999999998</v>
      </c>
      <c r="X71" s="190">
        <v>-16.6816</v>
      </c>
      <c r="Y71" s="190">
        <v>-22.602599999999999</v>
      </c>
      <c r="Z71" s="190">
        <v>-13.866299999999999</v>
      </c>
      <c r="AA71" s="190">
        <v>-20.75</v>
      </c>
      <c r="AB71" s="190">
        <v>-8.9183799999999991</v>
      </c>
      <c r="AC71" s="190">
        <v>-33.353900000000003</v>
      </c>
      <c r="AD71" s="190">
        <v>-15.521000000000001</v>
      </c>
      <c r="AE71" s="190">
        <v>-12.745700000000001</v>
      </c>
      <c r="AF71" s="190">
        <v>-31.333599999999997</v>
      </c>
      <c r="AG71" s="190">
        <v>-19.856300000000001</v>
      </c>
      <c r="AH71" s="190">
        <v>-41.415900000000001</v>
      </c>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79"/>
      <c r="C72" s="269"/>
      <c r="D72" s="296"/>
      <c r="AI72" s="190"/>
      <c r="AJ72" s="190"/>
      <c r="AK72" s="190"/>
      <c r="AL72" s="190"/>
      <c r="AM72" s="190"/>
      <c r="ALQ72" s="172" t="e">
        <v>#N/A</v>
      </c>
    </row>
    <row r="73" spans="1:1005" ht="12.75" customHeight="1" x14ac:dyDescent="0.25">
      <c r="A73" s="149"/>
      <c r="B73" s="279"/>
      <c r="C73" s="269"/>
      <c r="D73" s="296"/>
      <c r="E73" s="190"/>
      <c r="AI73" s="190"/>
      <c r="AJ73" s="190"/>
      <c r="AK73" s="190"/>
      <c r="AL73" s="190"/>
      <c r="AM73" s="190"/>
    </row>
    <row r="74" spans="1:1005" ht="12.75" customHeight="1" x14ac:dyDescent="0.25">
      <c r="A74" s="149"/>
      <c r="B74" s="279"/>
      <c r="C74" s="269"/>
      <c r="D74" s="296"/>
      <c r="AI74" s="190"/>
      <c r="AJ74" s="190"/>
      <c r="AK74" s="190"/>
      <c r="AL74" s="190"/>
      <c r="AM74" s="190"/>
    </row>
    <row r="75" spans="1:1005" ht="12.75" customHeight="1" x14ac:dyDescent="0.25">
      <c r="A75" s="149"/>
      <c r="B75" s="279"/>
      <c r="C75" s="269"/>
      <c r="D75" s="296"/>
    </row>
    <row r="76" spans="1:1005" ht="12.75" customHeight="1" x14ac:dyDescent="0.25">
      <c r="A76" s="149"/>
      <c r="B76" s="279"/>
      <c r="C76" s="269"/>
      <c r="D76" s="296"/>
    </row>
    <row r="77" spans="1:1005" ht="12.75" customHeight="1" x14ac:dyDescent="0.25">
      <c r="A77" s="149"/>
      <c r="B77" s="279"/>
      <c r="C77" s="269"/>
      <c r="D77" s="296"/>
    </row>
    <row r="78" spans="1:1005" ht="12.75" customHeight="1" x14ac:dyDescent="0.25">
      <c r="A78" s="149"/>
      <c r="B78" s="279"/>
      <c r="C78" s="269"/>
      <c r="D78" s="296"/>
    </row>
    <row r="79" spans="1:1005" ht="12.75" customHeight="1" x14ac:dyDescent="0.25">
      <c r="A79" s="149"/>
      <c r="B79" s="279"/>
      <c r="C79" s="269"/>
      <c r="D79" s="296"/>
    </row>
    <row r="80" spans="1:1005" ht="12.75" customHeight="1" x14ac:dyDescent="0.25">
      <c r="A80" s="149"/>
      <c r="B80" s="279"/>
      <c r="C80" s="269"/>
      <c r="D80" s="296"/>
    </row>
    <row r="81" spans="1:4" ht="12.75" customHeight="1" x14ac:dyDescent="0.25">
      <c r="A81" s="149"/>
      <c r="B81" s="279"/>
      <c r="C81" s="269"/>
      <c r="D81" s="296"/>
    </row>
    <row r="82" spans="1:4" ht="12.75" customHeight="1" x14ac:dyDescent="0.25">
      <c r="A82" s="149"/>
      <c r="B82" s="279"/>
      <c r="C82" s="269"/>
      <c r="D82" s="296"/>
    </row>
    <row r="83" spans="1:4" ht="12.75" customHeight="1" x14ac:dyDescent="0.25">
      <c r="A83" s="149"/>
      <c r="B83" s="279"/>
      <c r="C83" s="269"/>
      <c r="D83" s="296"/>
    </row>
    <row r="84" spans="1:4" ht="12.75" customHeight="1" x14ac:dyDescent="0.25">
      <c r="A84" s="149"/>
      <c r="B84" s="279"/>
      <c r="C84" s="269"/>
      <c r="D84" s="296"/>
    </row>
    <row r="101" spans="3:4" ht="12.75" customHeight="1" x14ac:dyDescent="0.25">
      <c r="C101" s="172">
        <v>-46.244</v>
      </c>
      <c r="D101" s="172">
        <v>-46.244</v>
      </c>
    </row>
    <row r="102" spans="3:4" ht="12.75" customHeight="1" x14ac:dyDescent="0.25">
      <c r="C102" s="172">
        <v>-41.89</v>
      </c>
      <c r="D102" s="172">
        <v>-41.89</v>
      </c>
    </row>
    <row r="103" spans="3:4" ht="12.75" customHeight="1" x14ac:dyDescent="0.25">
      <c r="C103" s="172">
        <v>-37.652999999999999</v>
      </c>
      <c r="D103" s="172">
        <v>-37.652999999999999</v>
      </c>
    </row>
    <row r="104" spans="3:4" ht="12.75" customHeight="1" x14ac:dyDescent="0.25">
      <c r="C104" s="172">
        <v>-51.258000000000003</v>
      </c>
      <c r="D104" s="172">
        <v>-51.258000000000003</v>
      </c>
    </row>
    <row r="105" spans="3:4" ht="12.75" customHeight="1" x14ac:dyDescent="0.25">
      <c r="C105" s="172">
        <v>-31.135000000000002</v>
      </c>
      <c r="D105" s="172">
        <v>-31.135000000000002</v>
      </c>
    </row>
    <row r="106" spans="3:4" ht="12.75" customHeight="1" x14ac:dyDescent="0.25">
      <c r="C106" s="172">
        <v>-31.536999999999999</v>
      </c>
      <c r="D106" s="172">
        <v>-31.536999999999999</v>
      </c>
    </row>
    <row r="107" spans="3:4" ht="12.75" customHeight="1" x14ac:dyDescent="0.25">
      <c r="C107" s="172">
        <v>-10.928000000000001</v>
      </c>
      <c r="D107" s="172">
        <v>-10.928000000000001</v>
      </c>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topLeftCell="A37" zoomScale="96" zoomScaleNormal="96" workbookViewId="0">
      <selection activeCell="B4" sqref="B4"/>
    </sheetView>
  </sheetViews>
  <sheetFormatPr defaultColWidth="18.7109375" defaultRowHeight="12.75" customHeight="1" x14ac:dyDescent="0.25"/>
  <cols>
    <col min="1" max="54" width="9.140625" style="172" customWidth="1"/>
    <col min="55" max="16384" width="18.7109375" style="172"/>
  </cols>
  <sheetData>
    <row r="1" spans="1:44"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44" ht="15" x14ac:dyDescent="0.25">
      <c r="A2" s="132" t="s">
        <v>177</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44" ht="15" x14ac:dyDescent="0.25">
      <c r="A3" s="134" t="str">
        <f>A2&amp;"_"&amp;"Time"</f>
        <v>DvsToPkr_In_Time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44" ht="15" x14ac:dyDescent="0.25">
      <c r="A4" s="304">
        <f>YampaRiverInflow.TotalOutflow!A4</f>
        <v>44958</v>
      </c>
      <c r="B4" s="292"/>
      <c r="C4" s="293">
        <v>4.8780000000000001</v>
      </c>
      <c r="D4" s="303">
        <v>4.8780000000000001</v>
      </c>
      <c r="E4" s="190">
        <f ca="1">INDEX(INDIRECT("DvsToPkr_"&amp;E$2+YEAR($A4)-YEAR($A$4)),MONTH($A4))/1000</f>
        <v>44.287480000000002</v>
      </c>
      <c r="F4" s="190">
        <f t="shared" ref="F4:AH12" ca="1" si="0">INDEX(INDIRECT("DvsToPkr_"&amp;F$2+YEAR($A4)-YEAR($A$4)),MONTH($A4))/1000</f>
        <v>29.243689999999997</v>
      </c>
      <c r="G4" s="190">
        <f t="shared" ca="1" si="0"/>
        <v>221.90360000000001</v>
      </c>
      <c r="H4" s="190">
        <f t="shared" ca="1" si="0"/>
        <v>10.26454</v>
      </c>
      <c r="I4" s="190">
        <f t="shared" ca="1" si="0"/>
        <v>85.662350000000004</v>
      </c>
      <c r="J4" s="190">
        <f t="shared" ca="1" si="0"/>
        <v>11.232760000000001</v>
      </c>
      <c r="K4" s="190">
        <f t="shared" ca="1" si="0"/>
        <v>13.169319999999999</v>
      </c>
      <c r="L4" s="190">
        <f t="shared" ca="1" si="0"/>
        <v>35.386319999999998</v>
      </c>
      <c r="M4" s="190">
        <f t="shared" ca="1" si="0"/>
        <v>17.077069999999999</v>
      </c>
      <c r="N4" s="190">
        <f t="shared" ca="1" si="0"/>
        <v>13.379719999999999</v>
      </c>
      <c r="O4" s="190">
        <f t="shared" ca="1" si="0"/>
        <v>16.086819999999999</v>
      </c>
      <c r="P4" s="190">
        <f t="shared" ca="1" si="0"/>
        <v>-0.86568000000000001</v>
      </c>
      <c r="Q4" s="190">
        <f t="shared" ca="1" si="0"/>
        <v>23.462679999999999</v>
      </c>
      <c r="R4" s="190">
        <f t="shared" ca="1" si="0"/>
        <v>14.080209999999999</v>
      </c>
      <c r="S4" s="190">
        <f t="shared" ca="1" si="0"/>
        <v>174.5822</v>
      </c>
      <c r="T4" s="190">
        <f t="shared" ca="1" si="0"/>
        <v>11.06955</v>
      </c>
      <c r="U4" s="190">
        <f t="shared" ca="1" si="0"/>
        <v>-5.6684799999999997</v>
      </c>
      <c r="V4" s="190">
        <f t="shared" ca="1" si="0"/>
        <v>3.0183800000000001</v>
      </c>
      <c r="W4" s="190">
        <f t="shared" ca="1" si="0"/>
        <v>14.69007</v>
      </c>
      <c r="X4" s="190">
        <f t="shared" ca="1" si="0"/>
        <v>8.8202999999999996</v>
      </c>
      <c r="Y4" s="190">
        <f t="shared" ca="1" si="0"/>
        <v>14.744759999999999</v>
      </c>
      <c r="Z4" s="190">
        <f t="shared" ca="1" si="0"/>
        <v>10.63569</v>
      </c>
      <c r="AA4" s="190">
        <f t="shared" ca="1" si="0"/>
        <v>3.61049</v>
      </c>
      <c r="AB4" s="190">
        <f t="shared" ca="1" si="0"/>
        <v>19.49475</v>
      </c>
      <c r="AC4" s="190">
        <f t="shared" ca="1" si="0"/>
        <v>9.0798199999999998</v>
      </c>
      <c r="AD4" s="190">
        <f t="shared" ca="1" si="0"/>
        <v>9.4230560000000008</v>
      </c>
      <c r="AE4" s="190">
        <f t="shared" ca="1" si="0"/>
        <v>14.433450000000001</v>
      </c>
      <c r="AF4" s="190">
        <f t="shared" ca="1" si="0"/>
        <v>2.5804749999999999</v>
      </c>
      <c r="AG4" s="190">
        <f t="shared" ca="1" si="0"/>
        <v>12.939129999999999</v>
      </c>
      <c r="AH4" s="190">
        <f t="shared" ca="1" si="0"/>
        <v>-3.2752500000000002</v>
      </c>
      <c r="AI4" s="190"/>
      <c r="AJ4" s="190"/>
      <c r="AK4" s="190"/>
      <c r="AL4" s="190"/>
      <c r="AM4" s="190"/>
    </row>
    <row r="5" spans="1:44" ht="15" x14ac:dyDescent="0.25">
      <c r="A5" s="304">
        <f>YampaRiverInflow.TotalOutflow!A5</f>
        <v>44986</v>
      </c>
      <c r="B5" s="280"/>
      <c r="C5" s="270">
        <v>3.944</v>
      </c>
      <c r="D5" s="285">
        <v>3.944</v>
      </c>
      <c r="E5" s="190">
        <v>37.971170000000001</v>
      </c>
      <c r="F5" s="190">
        <v>61.31456</v>
      </c>
      <c r="G5" s="190">
        <v>316.43129999999996</v>
      </c>
      <c r="H5" s="190">
        <v>30.523220000000002</v>
      </c>
      <c r="I5" s="190">
        <v>99.089590000000001</v>
      </c>
      <c r="J5" s="190">
        <v>0.26749000000000001</v>
      </c>
      <c r="K5" s="190">
        <v>21.557400000000001</v>
      </c>
      <c r="L5" s="190">
        <v>29.812529999999999</v>
      </c>
      <c r="M5" s="190">
        <v>17.33398</v>
      </c>
      <c r="N5" s="190">
        <v>4.5499399999999994</v>
      </c>
      <c r="O5" s="190">
        <v>29.456400000000002</v>
      </c>
      <c r="P5" s="190">
        <v>7.59199</v>
      </c>
      <c r="Q5" s="190">
        <v>0.58572999999999997</v>
      </c>
      <c r="R5" s="190">
        <v>5.9264799999999997</v>
      </c>
      <c r="S5" s="190">
        <v>168.7243</v>
      </c>
      <c r="T5" s="190">
        <v>24.415849999999999</v>
      </c>
      <c r="U5" s="190">
        <v>16.08663</v>
      </c>
      <c r="V5" s="190">
        <v>3.1996100000000003</v>
      </c>
      <c r="W5" s="190">
        <v>10.91578</v>
      </c>
      <c r="X5" s="190">
        <v>55.120930000000001</v>
      </c>
      <c r="Y5" s="190">
        <v>5.3349099999999998</v>
      </c>
      <c r="Z5" s="190">
        <v>8.3023799999999994</v>
      </c>
      <c r="AA5" s="190">
        <v>7.6192200000000003</v>
      </c>
      <c r="AB5" s="190">
        <v>-3.1343100000000002</v>
      </c>
      <c r="AC5" s="190">
        <v>2.8256300000000003</v>
      </c>
      <c r="AD5" s="190">
        <v>17.701610000000002</v>
      </c>
      <c r="AE5" s="190">
        <v>10.766690000000001</v>
      </c>
      <c r="AF5" s="190">
        <v>-2.6526999999999998</v>
      </c>
      <c r="AG5" s="190">
        <v>-4.7138400000000003</v>
      </c>
      <c r="AH5" s="190">
        <v>14.927820000000001</v>
      </c>
      <c r="AI5" s="190"/>
      <c r="AJ5" s="190"/>
      <c r="AK5" s="190"/>
      <c r="AL5" s="190"/>
      <c r="AM5" s="190"/>
    </row>
    <row r="6" spans="1:44" ht="15" x14ac:dyDescent="0.25">
      <c r="A6" s="304">
        <f>YampaRiverInflow.TotalOutflow!A6</f>
        <v>45017</v>
      </c>
      <c r="B6" s="280"/>
      <c r="C6" s="270">
        <v>7.9370000000000003</v>
      </c>
      <c r="D6" s="285">
        <v>7.9370000000000003</v>
      </c>
      <c r="E6" s="190">
        <v>68.50724000000001</v>
      </c>
      <c r="F6" s="190">
        <v>34.07152</v>
      </c>
      <c r="G6" s="190">
        <v>40.68047</v>
      </c>
      <c r="H6" s="190">
        <v>13.75267</v>
      </c>
      <c r="I6" s="190">
        <v>16.01717</v>
      </c>
      <c r="J6" s="190">
        <v>14.181340000000001</v>
      </c>
      <c r="K6" s="190">
        <v>10.90859</v>
      </c>
      <c r="L6" s="190">
        <v>31.157610000000002</v>
      </c>
      <c r="M6" s="190">
        <v>9.207790000000001</v>
      </c>
      <c r="N6" s="190">
        <v>-60.225830000000002</v>
      </c>
      <c r="O6" s="190">
        <v>53.373489999999997</v>
      </c>
      <c r="P6" s="190">
        <v>10.18976</v>
      </c>
      <c r="Q6" s="190">
        <v>22.325830000000003</v>
      </c>
      <c r="R6" s="190">
        <v>12.528739999999999</v>
      </c>
      <c r="S6" s="190">
        <v>16.69754</v>
      </c>
      <c r="T6" s="190">
        <v>14.457510000000001</v>
      </c>
      <c r="U6" s="190">
        <v>15.693350000000001</v>
      </c>
      <c r="V6" s="190">
        <v>12.19009</v>
      </c>
      <c r="W6" s="190">
        <v>15.191180000000001</v>
      </c>
      <c r="X6" s="190">
        <v>34.110879999999995</v>
      </c>
      <c r="Y6" s="190">
        <v>18.928849999999997</v>
      </c>
      <c r="Z6" s="190">
        <v>23.699870000000001</v>
      </c>
      <c r="AA6" s="190">
        <v>14.320200000000002</v>
      </c>
      <c r="AB6" s="190">
        <v>23.981200000000001</v>
      </c>
      <c r="AC6" s="190">
        <v>12.70073</v>
      </c>
      <c r="AD6" s="190">
        <v>17.83746</v>
      </c>
      <c r="AE6" s="190">
        <v>12.692639999999999</v>
      </c>
      <c r="AF6" s="190">
        <v>-8.0273199999999996</v>
      </c>
      <c r="AG6" s="190">
        <v>5.617337</v>
      </c>
      <c r="AH6" s="190">
        <v>29.066040000000001</v>
      </c>
      <c r="AI6" s="190"/>
      <c r="AJ6" s="190"/>
      <c r="AK6" s="190"/>
      <c r="AL6" s="190"/>
      <c r="AM6" s="190"/>
    </row>
    <row r="7" spans="1:44" ht="15" x14ac:dyDescent="0.25">
      <c r="A7" s="304">
        <f>YampaRiverInflow.TotalOutflow!A7</f>
        <v>45047</v>
      </c>
      <c r="B7" s="280"/>
      <c r="C7" s="270">
        <v>6.3540000000000001</v>
      </c>
      <c r="D7" s="285">
        <v>6.3540000000000001</v>
      </c>
      <c r="E7" s="190">
        <v>35.158190000000005</v>
      </c>
      <c r="F7" s="190">
        <v>30.619150000000001</v>
      </c>
      <c r="G7" s="190">
        <v>51.445999999999998</v>
      </c>
      <c r="H7" s="190">
        <v>147.4316</v>
      </c>
      <c r="I7" s="190">
        <v>31.464639999999999</v>
      </c>
      <c r="J7" s="190">
        <v>16.225469999999998</v>
      </c>
      <c r="K7" s="190">
        <v>15.98751</v>
      </c>
      <c r="L7" s="190">
        <v>22.762439999999998</v>
      </c>
      <c r="M7" s="190">
        <v>16.884130000000003</v>
      </c>
      <c r="N7" s="190">
        <v>-18.579159999999998</v>
      </c>
      <c r="O7" s="190">
        <v>0.76658000000000004</v>
      </c>
      <c r="P7" s="190">
        <v>15.05968</v>
      </c>
      <c r="Q7" s="190">
        <v>18.966650000000001</v>
      </c>
      <c r="R7" s="190">
        <v>6.8135300000000001</v>
      </c>
      <c r="S7" s="190">
        <v>10.48025</v>
      </c>
      <c r="T7" s="190">
        <v>-4.4347899999999996</v>
      </c>
      <c r="U7" s="190">
        <v>13.546040000000001</v>
      </c>
      <c r="V7" s="190">
        <v>14.374000000000001</v>
      </c>
      <c r="W7" s="190">
        <v>20.312279999999998</v>
      </c>
      <c r="X7" s="190">
        <v>24.09412</v>
      </c>
      <c r="Y7" s="190">
        <v>17.2925</v>
      </c>
      <c r="Z7" s="190">
        <v>26.04485</v>
      </c>
      <c r="AA7" s="190">
        <v>20.55932</v>
      </c>
      <c r="AB7" s="190">
        <v>-2.9233899999999999</v>
      </c>
      <c r="AC7" s="190">
        <v>20.669799999999999</v>
      </c>
      <c r="AD7" s="190">
        <v>13.049940000000001</v>
      </c>
      <c r="AE7" s="190">
        <v>22.04082</v>
      </c>
      <c r="AF7" s="190">
        <v>10.49208</v>
      </c>
      <c r="AG7" s="190">
        <v>8.221705</v>
      </c>
      <c r="AH7" s="190">
        <v>-6.3989399999999996</v>
      </c>
      <c r="AI7" s="190"/>
      <c r="AJ7" s="190"/>
      <c r="AK7" s="190"/>
      <c r="AL7" s="190"/>
      <c r="AM7" s="190"/>
    </row>
    <row r="8" spans="1:44" ht="15" x14ac:dyDescent="0.25">
      <c r="A8" s="304">
        <f>YampaRiverInflow.TotalOutflow!A8</f>
        <v>45078</v>
      </c>
      <c r="B8" s="280"/>
      <c r="C8" s="270">
        <v>6.5380000000000003</v>
      </c>
      <c r="D8" s="285">
        <v>6.5380000000000003</v>
      </c>
      <c r="E8" s="190">
        <v>38.329680000000003</v>
      </c>
      <c r="F8" s="190">
        <v>17.90776</v>
      </c>
      <c r="G8" s="190">
        <v>23.242540000000002</v>
      </c>
      <c r="H8" s="190">
        <v>149.01420000000002</v>
      </c>
      <c r="I8" s="190">
        <v>25.634610000000002</v>
      </c>
      <c r="J8" s="190">
        <v>16.579849999999997</v>
      </c>
      <c r="K8" s="190">
        <v>17.054269999999999</v>
      </c>
      <c r="L8" s="190">
        <v>19.0702</v>
      </c>
      <c r="M8" s="190">
        <v>13.2582</v>
      </c>
      <c r="N8" s="190">
        <v>34.340009999999999</v>
      </c>
      <c r="O8" s="190">
        <v>31.23612</v>
      </c>
      <c r="P8" s="190">
        <v>9.42577</v>
      </c>
      <c r="Q8" s="190">
        <v>11.861139999999999</v>
      </c>
      <c r="R8" s="190">
        <v>3.2528800000000002</v>
      </c>
      <c r="S8" s="190">
        <v>10.676410000000001</v>
      </c>
      <c r="T8" s="190">
        <v>-12.562700000000001</v>
      </c>
      <c r="U8" s="190">
        <v>10.9498</v>
      </c>
      <c r="V8" s="190">
        <v>4.9075899999999999</v>
      </c>
      <c r="W8" s="190">
        <v>20.479099999999999</v>
      </c>
      <c r="X8" s="190">
        <v>23.339099999999998</v>
      </c>
      <c r="Y8" s="190">
        <v>14.779639999999999</v>
      </c>
      <c r="Z8" s="190">
        <v>10.374750000000001</v>
      </c>
      <c r="AA8" s="190">
        <v>15.253579999999999</v>
      </c>
      <c r="AB8" s="190">
        <v>10.87237</v>
      </c>
      <c r="AC8" s="190">
        <v>19.39621</v>
      </c>
      <c r="AD8" s="190">
        <v>18.288060000000002</v>
      </c>
      <c r="AE8" s="190">
        <v>0.1727841</v>
      </c>
      <c r="AF8" s="190">
        <v>6.1307309999999999</v>
      </c>
      <c r="AG8" s="190">
        <v>10.9467</v>
      </c>
      <c r="AH8" s="190">
        <v>-4.7618999999999998</v>
      </c>
      <c r="AI8" s="190"/>
      <c r="AJ8" s="190"/>
      <c r="AK8" s="190"/>
      <c r="AL8" s="190"/>
      <c r="AM8" s="190"/>
    </row>
    <row r="9" spans="1:44" ht="15" x14ac:dyDescent="0.25">
      <c r="A9" s="304">
        <f>YampaRiverInflow.TotalOutflow!A9</f>
        <v>45108</v>
      </c>
      <c r="B9" s="280"/>
      <c r="C9" s="270">
        <v>14.287000000000001</v>
      </c>
      <c r="D9" s="285">
        <v>14.287000000000001</v>
      </c>
      <c r="E9" s="190">
        <v>37.980930000000001</v>
      </c>
      <c r="F9" s="190">
        <v>46.885179999999998</v>
      </c>
      <c r="G9" s="190">
        <v>38.639189999999999</v>
      </c>
      <c r="H9" s="190">
        <v>161.9752</v>
      </c>
      <c r="I9" s="190">
        <v>38.31944</v>
      </c>
      <c r="J9" s="190">
        <v>19.69941</v>
      </c>
      <c r="K9" s="190">
        <v>17.99015</v>
      </c>
      <c r="L9" s="190">
        <v>13.171860000000001</v>
      </c>
      <c r="M9" s="190">
        <v>40.615339999999996</v>
      </c>
      <c r="N9" s="190">
        <v>26.544730000000001</v>
      </c>
      <c r="O9" s="190">
        <v>25.423359999999999</v>
      </c>
      <c r="P9" s="190">
        <v>13.888549999999999</v>
      </c>
      <c r="Q9" s="190">
        <v>15.145760000000001</v>
      </c>
      <c r="R9" s="190">
        <v>6.6023500000000004</v>
      </c>
      <c r="S9" s="190">
        <v>10.07929</v>
      </c>
      <c r="T9" s="190">
        <v>4.5085600000000001</v>
      </c>
      <c r="U9" s="190">
        <v>26.234180000000002</v>
      </c>
      <c r="V9" s="190">
        <v>12.146379999999999</v>
      </c>
      <c r="W9" s="190">
        <v>17.390999999999998</v>
      </c>
      <c r="X9" s="190">
        <v>17.51343</v>
      </c>
      <c r="Y9" s="190">
        <v>34.483599999999996</v>
      </c>
      <c r="Z9" s="190">
        <v>45.963620000000006</v>
      </c>
      <c r="AA9" s="190">
        <v>28.082819999999998</v>
      </c>
      <c r="AB9" s="190">
        <v>19.215400000000002</v>
      </c>
      <c r="AC9" s="190">
        <v>17.710519999999999</v>
      </c>
      <c r="AD9" s="190">
        <v>20.118539999999999</v>
      </c>
      <c r="AE9" s="190">
        <v>18.059009999999997</v>
      </c>
      <c r="AF9" s="190">
        <v>20.378209999999999</v>
      </c>
      <c r="AG9" s="190">
        <v>15.53816</v>
      </c>
      <c r="AH9" s="190">
        <v>2.6186829999999999</v>
      </c>
      <c r="AI9" s="190"/>
      <c r="AJ9" s="190"/>
      <c r="AK9" s="190"/>
      <c r="AL9" s="190"/>
      <c r="AM9" s="190"/>
    </row>
    <row r="10" spans="1:44" ht="15" x14ac:dyDescent="0.25">
      <c r="A10" s="304">
        <f>YampaRiverInflow.TotalOutflow!A10</f>
        <v>45139</v>
      </c>
      <c r="B10" s="280"/>
      <c r="C10" s="270">
        <v>13.164999999999999</v>
      </c>
      <c r="D10" s="285">
        <v>13.164999999999999</v>
      </c>
      <c r="E10" s="190">
        <v>45.93045</v>
      </c>
      <c r="F10" s="190">
        <v>51.271099999999997</v>
      </c>
      <c r="G10" s="190">
        <v>50.55104</v>
      </c>
      <c r="H10" s="190">
        <v>39.051919999999996</v>
      </c>
      <c r="I10" s="190">
        <v>28.86665</v>
      </c>
      <c r="J10" s="190">
        <v>22.441749999999999</v>
      </c>
      <c r="K10" s="190">
        <v>26.15324</v>
      </c>
      <c r="L10" s="190">
        <v>32.817900000000002</v>
      </c>
      <c r="M10" s="190">
        <v>21.52835</v>
      </c>
      <c r="N10" s="190">
        <v>35.833640000000003</v>
      </c>
      <c r="O10" s="190">
        <v>31.181180000000001</v>
      </c>
      <c r="P10" s="190">
        <v>15.6302</v>
      </c>
      <c r="Q10" s="190">
        <v>23.108509999999999</v>
      </c>
      <c r="R10" s="190">
        <v>11.401249999999999</v>
      </c>
      <c r="S10" s="190">
        <v>31.261939999999999</v>
      </c>
      <c r="T10" s="190">
        <v>3.6801999999999997</v>
      </c>
      <c r="U10" s="190">
        <v>14.693910000000001</v>
      </c>
      <c r="V10" s="190">
        <v>25.271129999999999</v>
      </c>
      <c r="W10" s="190">
        <v>24.69454</v>
      </c>
      <c r="X10" s="190">
        <v>21.273709999999998</v>
      </c>
      <c r="Y10" s="190">
        <v>24.753779999999999</v>
      </c>
      <c r="Z10" s="190">
        <v>25.619619999999998</v>
      </c>
      <c r="AA10" s="190">
        <v>36.973279999999995</v>
      </c>
      <c r="AB10" s="190">
        <v>26.050840000000001</v>
      </c>
      <c r="AC10" s="190">
        <v>15.60383</v>
      </c>
      <c r="AD10" s="190">
        <v>22.495830000000002</v>
      </c>
      <c r="AE10" s="190">
        <v>11.813360000000001</v>
      </c>
      <c r="AF10" s="190">
        <v>21.487629999999999</v>
      </c>
      <c r="AG10" s="190">
        <v>15.17426</v>
      </c>
      <c r="AH10" s="190">
        <v>1.5523019999999998</v>
      </c>
      <c r="AI10" s="190"/>
      <c r="AJ10" s="190"/>
      <c r="AK10" s="190"/>
      <c r="AL10" s="190"/>
      <c r="AM10" s="190"/>
    </row>
    <row r="11" spans="1:44" ht="15" x14ac:dyDescent="0.25">
      <c r="A11" s="304">
        <f>YampaRiverInflow.TotalOutflow!A11</f>
        <v>45170</v>
      </c>
      <c r="B11" s="280"/>
      <c r="C11" s="270">
        <v>11.956</v>
      </c>
      <c r="D11" s="285">
        <v>11.956</v>
      </c>
      <c r="E11" s="190">
        <v>44.919650000000004</v>
      </c>
      <c r="F11" s="190">
        <v>38.738219999999998</v>
      </c>
      <c r="G11" s="190">
        <v>36.226120000000002</v>
      </c>
      <c r="H11" s="190">
        <v>28.125509999999998</v>
      </c>
      <c r="I11" s="190">
        <v>31.235990000000001</v>
      </c>
      <c r="J11" s="190">
        <v>22.33502</v>
      </c>
      <c r="K11" s="190">
        <v>48.394019999999998</v>
      </c>
      <c r="L11" s="190">
        <v>28.478590000000001</v>
      </c>
      <c r="M11" s="190">
        <v>11.490879999999999</v>
      </c>
      <c r="N11" s="190">
        <v>18.042580000000001</v>
      </c>
      <c r="O11" s="190">
        <v>23.867799999999999</v>
      </c>
      <c r="P11" s="190">
        <v>14.97372</v>
      </c>
      <c r="Q11" s="190">
        <v>17.04288</v>
      </c>
      <c r="R11" s="190">
        <v>23.401450000000001</v>
      </c>
      <c r="S11" s="190">
        <v>6.1058300000000001</v>
      </c>
      <c r="T11" s="190">
        <v>5.0821000000000005</v>
      </c>
      <c r="U11" s="190">
        <v>18.601369999999999</v>
      </c>
      <c r="V11" s="190">
        <v>14.47564</v>
      </c>
      <c r="W11" s="190">
        <v>21.351419999999997</v>
      </c>
      <c r="X11" s="190">
        <v>17.48638</v>
      </c>
      <c r="Y11" s="190">
        <v>30.457650000000001</v>
      </c>
      <c r="Z11" s="190">
        <v>31.318210000000001</v>
      </c>
      <c r="AA11" s="190">
        <v>23.158259999999999</v>
      </c>
      <c r="AB11" s="190">
        <v>13.249139999999999</v>
      </c>
      <c r="AC11" s="190">
        <v>19.108810000000002</v>
      </c>
      <c r="AD11" s="190">
        <v>13.42262</v>
      </c>
      <c r="AE11" s="190">
        <v>16.063879999999997</v>
      </c>
      <c r="AF11" s="190">
        <v>9.2318680000000004</v>
      </c>
      <c r="AG11" s="190">
        <v>25.419049999999999</v>
      </c>
      <c r="AH11" s="190">
        <v>3.7183029999999997</v>
      </c>
      <c r="AI11" s="190"/>
      <c r="AJ11" s="190"/>
      <c r="AK11" s="190"/>
      <c r="AL11" s="190"/>
      <c r="AM11" s="190"/>
    </row>
    <row r="12" spans="1:44" ht="15" x14ac:dyDescent="0.25">
      <c r="A12" s="304">
        <f>YampaRiverInflow.TotalOutflow!A12</f>
        <v>45200</v>
      </c>
      <c r="B12" s="280"/>
      <c r="C12" s="270">
        <v>17.71</v>
      </c>
      <c r="D12" s="285">
        <v>17.71</v>
      </c>
      <c r="E12" s="190">
        <v>34.431249999999999</v>
      </c>
      <c r="F12" s="190">
        <v>38.233789999999999</v>
      </c>
      <c r="G12" s="190">
        <v>25.995049999999999</v>
      </c>
      <c r="H12" s="190">
        <v>33.972290000000001</v>
      </c>
      <c r="I12" s="190">
        <v>22.088529999999999</v>
      </c>
      <c r="J12" s="190">
        <v>19.114159999999998</v>
      </c>
      <c r="K12" s="190">
        <v>8.2817099999999986</v>
      </c>
      <c r="L12" s="190">
        <v>40.549999999999997</v>
      </c>
      <c r="M12" s="190">
        <v>-13.924200000000001</v>
      </c>
      <c r="N12" s="190">
        <v>25.10202</v>
      </c>
      <c r="O12" s="190">
        <v>12.98898</v>
      </c>
      <c r="P12" s="190">
        <v>27.75198</v>
      </c>
      <c r="Q12" s="190">
        <v>9.3924799999999991</v>
      </c>
      <c r="R12" s="190">
        <v>43.769359999999999</v>
      </c>
      <c r="S12" s="190">
        <v>22.534610000000001</v>
      </c>
      <c r="T12" s="190">
        <v>16.070049999999998</v>
      </c>
      <c r="U12" s="190">
        <v>21.862349999999999</v>
      </c>
      <c r="V12" s="190">
        <v>21.155540000000002</v>
      </c>
      <c r="W12" s="190">
        <v>17.678609999999999</v>
      </c>
      <c r="X12" s="190">
        <v>24.983849999999997</v>
      </c>
      <c r="Y12" s="190">
        <v>30.878040000000002</v>
      </c>
      <c r="Z12" s="190">
        <v>34.297699999999999</v>
      </c>
      <c r="AA12" s="190">
        <v>18.70016</v>
      </c>
      <c r="AB12" s="190">
        <v>16.06213</v>
      </c>
      <c r="AC12" s="190">
        <v>34.16733</v>
      </c>
      <c r="AD12" s="190">
        <v>35.623899999999999</v>
      </c>
      <c r="AE12" s="190">
        <v>8.9423110000000001</v>
      </c>
      <c r="AF12" s="190">
        <v>22.663040000000002</v>
      </c>
      <c r="AG12" s="190">
        <v>18.12434</v>
      </c>
      <c r="AH12" s="190">
        <v>20.913310000000003</v>
      </c>
      <c r="AI12" s="190"/>
      <c r="AJ12" s="190"/>
      <c r="AK12" s="190"/>
      <c r="AL12" s="190"/>
      <c r="AM12" s="190"/>
    </row>
    <row r="13" spans="1:44" ht="15" x14ac:dyDescent="0.25">
      <c r="A13" s="304">
        <f>YampaRiverInflow.TotalOutflow!A13</f>
        <v>45231</v>
      </c>
      <c r="B13" s="280"/>
      <c r="C13" s="270">
        <v>16.579000000000001</v>
      </c>
      <c r="D13" s="285">
        <v>16.579000000000001</v>
      </c>
      <c r="E13" s="190">
        <v>35.786089999999994</v>
      </c>
      <c r="F13" s="190">
        <v>28.035019999999999</v>
      </c>
      <c r="G13" s="190">
        <v>16.97213</v>
      </c>
      <c r="H13" s="190">
        <v>32.303910000000002</v>
      </c>
      <c r="I13" s="190">
        <v>27.994340000000001</v>
      </c>
      <c r="J13" s="190">
        <v>18.408459999999998</v>
      </c>
      <c r="K13" s="190">
        <v>27.646930000000001</v>
      </c>
      <c r="L13" s="190">
        <v>13.904860000000001</v>
      </c>
      <c r="M13" s="190">
        <v>20.08203</v>
      </c>
      <c r="N13" s="190">
        <v>-4.2350600000000007</v>
      </c>
      <c r="O13" s="190">
        <v>5.5237799999999995</v>
      </c>
      <c r="P13" s="190">
        <v>13.936260000000001</v>
      </c>
      <c r="Q13" s="190">
        <v>18.488499999999998</v>
      </c>
      <c r="R13" s="190">
        <v>53.005609999999997</v>
      </c>
      <c r="S13" s="190">
        <v>26.384319999999999</v>
      </c>
      <c r="T13" s="190">
        <v>7.4658100000000003</v>
      </c>
      <c r="U13" s="190">
        <v>17.107009999999999</v>
      </c>
      <c r="V13" s="190">
        <v>28.95552</v>
      </c>
      <c r="W13" s="190">
        <v>31.72842</v>
      </c>
      <c r="X13" s="190">
        <v>37.927500000000002</v>
      </c>
      <c r="Y13" s="190">
        <v>37.545540000000003</v>
      </c>
      <c r="Z13" s="190">
        <v>26.962349999999997</v>
      </c>
      <c r="AA13" s="190">
        <v>24.636060000000001</v>
      </c>
      <c r="AB13" s="190">
        <v>9.1373110000000004</v>
      </c>
      <c r="AC13" s="190">
        <v>11.013590000000001</v>
      </c>
      <c r="AD13" s="190">
        <v>20.70234</v>
      </c>
      <c r="AE13" s="190">
        <v>12.13466</v>
      </c>
      <c r="AF13" s="190">
        <v>16.070899999999998</v>
      </c>
      <c r="AG13" s="190">
        <v>21.472249999999999</v>
      </c>
      <c r="AH13" s="190">
        <v>19.997520000000002</v>
      </c>
      <c r="AI13" s="190"/>
      <c r="AJ13" s="190"/>
      <c r="AK13" s="190"/>
      <c r="AL13" s="190"/>
      <c r="AM13" s="190"/>
    </row>
    <row r="14" spans="1:44" ht="15" x14ac:dyDescent="0.25">
      <c r="A14" s="304">
        <f>YampaRiverInflow.TotalOutflow!A14</f>
        <v>45261</v>
      </c>
      <c r="B14" s="280"/>
      <c r="C14" s="270">
        <v>17.748000000000001</v>
      </c>
      <c r="D14" s="285">
        <v>17.748000000000001</v>
      </c>
      <c r="E14" s="190">
        <v>28.205020000000001</v>
      </c>
      <c r="F14" s="190">
        <v>40.244050000000001</v>
      </c>
      <c r="G14" s="190">
        <v>27.56195</v>
      </c>
      <c r="H14" s="190">
        <v>42.93092</v>
      </c>
      <c r="I14" s="190">
        <v>16.8964</v>
      </c>
      <c r="J14" s="190">
        <v>5.2648799999999998</v>
      </c>
      <c r="K14" s="190">
        <v>14.9133</v>
      </c>
      <c r="L14" s="190">
        <v>20.716919999999998</v>
      </c>
      <c r="M14" s="190">
        <v>34.09957</v>
      </c>
      <c r="N14" s="190">
        <v>30.479970000000002</v>
      </c>
      <c r="O14" s="190">
        <v>17.71199</v>
      </c>
      <c r="P14" s="190">
        <v>14.28424</v>
      </c>
      <c r="Q14" s="190">
        <v>19.058679999999999</v>
      </c>
      <c r="R14" s="190">
        <v>32.092640000000003</v>
      </c>
      <c r="S14" s="190">
        <v>31.069230000000001</v>
      </c>
      <c r="T14" s="190">
        <v>-1.1337300000000001</v>
      </c>
      <c r="U14" s="190">
        <v>19.942029999999999</v>
      </c>
      <c r="V14" s="190">
        <v>24.682869999999998</v>
      </c>
      <c r="W14" s="190">
        <v>26.541930000000001</v>
      </c>
      <c r="X14" s="190">
        <v>32.755090000000003</v>
      </c>
      <c r="Y14" s="190">
        <v>27.805679999999999</v>
      </c>
      <c r="Z14" s="190">
        <v>21.076700000000002</v>
      </c>
      <c r="AA14" s="190">
        <v>7.0595299999999996</v>
      </c>
      <c r="AB14" s="190">
        <v>18.49559</v>
      </c>
      <c r="AC14" s="190">
        <v>21.64105</v>
      </c>
      <c r="AD14" s="190">
        <v>26.011500000000002</v>
      </c>
      <c r="AE14" s="190">
        <v>17.06305</v>
      </c>
      <c r="AF14" s="190">
        <v>26.540560000000003</v>
      </c>
      <c r="AG14" s="190">
        <v>19.891179999999999</v>
      </c>
      <c r="AH14" s="190">
        <v>8.7936929999999993</v>
      </c>
      <c r="AI14" s="190"/>
      <c r="AJ14" s="190"/>
      <c r="AK14" s="190"/>
      <c r="AL14" s="190"/>
      <c r="AM14" s="190"/>
    </row>
    <row r="15" spans="1:44" ht="15" x14ac:dyDescent="0.25">
      <c r="A15" s="304">
        <f>YampaRiverInflow.TotalOutflow!A15</f>
        <v>45292</v>
      </c>
      <c r="B15" s="280"/>
      <c r="C15" s="270">
        <v>13.885</v>
      </c>
      <c r="D15" s="285">
        <v>13.885</v>
      </c>
      <c r="E15" s="190">
        <v>18.1145</v>
      </c>
      <c r="F15" s="190">
        <v>101.17739999999999</v>
      </c>
      <c r="G15" s="190">
        <v>19.38391</v>
      </c>
      <c r="H15" s="190">
        <v>30.74776</v>
      </c>
      <c r="I15" s="190">
        <v>9.8134800000000002</v>
      </c>
      <c r="J15" s="190">
        <v>-4.5364899999999997</v>
      </c>
      <c r="K15" s="190">
        <v>13.92507</v>
      </c>
      <c r="L15" s="190">
        <v>62.106730000000006</v>
      </c>
      <c r="M15" s="190">
        <v>30.139110000000002</v>
      </c>
      <c r="N15" s="190">
        <v>34.121430000000004</v>
      </c>
      <c r="O15" s="190">
        <v>0.29199999999999998</v>
      </c>
      <c r="P15" s="190">
        <v>8.3659300000000005</v>
      </c>
      <c r="Q15" s="190">
        <v>7.2980700000000001</v>
      </c>
      <c r="R15" s="190">
        <v>137.14750000000001</v>
      </c>
      <c r="S15" s="190">
        <v>5.1085200000000004</v>
      </c>
      <c r="T15" s="190">
        <v>9.6737900000000003</v>
      </c>
      <c r="U15" s="190">
        <v>13.99601</v>
      </c>
      <c r="V15" s="190">
        <v>3.7156899999999999</v>
      </c>
      <c r="W15" s="190">
        <v>41.649769999999997</v>
      </c>
      <c r="X15" s="190">
        <v>7.6267299999999993</v>
      </c>
      <c r="Y15" s="190">
        <v>11.469899999999999</v>
      </c>
      <c r="Z15" s="190">
        <v>17.2136</v>
      </c>
      <c r="AA15" s="190">
        <v>12.56814</v>
      </c>
      <c r="AB15" s="190">
        <v>17.381460000000001</v>
      </c>
      <c r="AC15" s="190">
        <v>26.231240000000003</v>
      </c>
      <c r="AD15" s="190">
        <v>33.2042</v>
      </c>
      <c r="AE15" s="190">
        <v>2.9696009999999999</v>
      </c>
      <c r="AF15" s="190">
        <v>19.397919999999999</v>
      </c>
      <c r="AG15" s="190">
        <v>1.1771969999999998</v>
      </c>
      <c r="AH15" s="190">
        <v>30.506990000000002</v>
      </c>
      <c r="AI15" s="190"/>
      <c r="AJ15" s="190"/>
      <c r="AK15" s="190"/>
      <c r="AL15" s="190"/>
      <c r="AM15" s="190"/>
    </row>
    <row r="16" spans="1:44" ht="15" x14ac:dyDescent="0.25">
      <c r="A16" s="304">
        <f>YampaRiverInflow.TotalOutflow!A16</f>
        <v>45323</v>
      </c>
      <c r="B16" s="280"/>
      <c r="C16" s="270">
        <v>4.8780000000000001</v>
      </c>
      <c r="D16" s="285">
        <v>4.8780000000000001</v>
      </c>
      <c r="E16" s="190">
        <v>29.243689999999997</v>
      </c>
      <c r="F16" s="190">
        <v>221.90360000000001</v>
      </c>
      <c r="G16" s="190">
        <v>10.26454</v>
      </c>
      <c r="H16" s="190">
        <v>85.662350000000004</v>
      </c>
      <c r="I16" s="190">
        <v>11.232760000000001</v>
      </c>
      <c r="J16" s="190">
        <v>13.169319999999999</v>
      </c>
      <c r="K16" s="190">
        <v>35.386319999999998</v>
      </c>
      <c r="L16" s="190">
        <v>17.077069999999999</v>
      </c>
      <c r="M16" s="190">
        <v>13.379719999999999</v>
      </c>
      <c r="N16" s="190">
        <v>16.086819999999999</v>
      </c>
      <c r="O16" s="190">
        <v>-0.86568000000000001</v>
      </c>
      <c r="P16" s="190">
        <v>23.462679999999999</v>
      </c>
      <c r="Q16" s="190">
        <v>14.080209999999999</v>
      </c>
      <c r="R16" s="190">
        <v>174.5822</v>
      </c>
      <c r="S16" s="190">
        <v>11.06955</v>
      </c>
      <c r="T16" s="190">
        <v>-5.6684799999999997</v>
      </c>
      <c r="U16" s="190">
        <v>3.0183800000000001</v>
      </c>
      <c r="V16" s="190">
        <v>14.69007</v>
      </c>
      <c r="W16" s="190">
        <v>8.8202999999999996</v>
      </c>
      <c r="X16" s="190">
        <v>14.744759999999999</v>
      </c>
      <c r="Y16" s="190">
        <v>10.63569</v>
      </c>
      <c r="Z16" s="190">
        <v>3.61049</v>
      </c>
      <c r="AA16" s="190">
        <v>19.49475</v>
      </c>
      <c r="AB16" s="190">
        <v>9.0798199999999998</v>
      </c>
      <c r="AC16" s="190">
        <v>9.4230560000000008</v>
      </c>
      <c r="AD16" s="190">
        <v>14.433450000000001</v>
      </c>
      <c r="AE16" s="190">
        <v>2.5804749999999999</v>
      </c>
      <c r="AF16" s="190">
        <v>12.939129999999999</v>
      </c>
      <c r="AG16" s="190">
        <v>-3.2752500000000002</v>
      </c>
      <c r="AH16" s="190">
        <v>44.287480000000002</v>
      </c>
      <c r="AI16" s="190"/>
      <c r="AJ16" s="190"/>
      <c r="AK16" s="190"/>
      <c r="AL16" s="190"/>
      <c r="AM16" s="190"/>
    </row>
    <row r="17" spans="1:39" ht="15" x14ac:dyDescent="0.25">
      <c r="A17" s="304">
        <f>YampaRiverInflow.TotalOutflow!A17</f>
        <v>45352</v>
      </c>
      <c r="B17" s="280"/>
      <c r="C17" s="270">
        <v>3.944</v>
      </c>
      <c r="D17" s="285">
        <v>3.944</v>
      </c>
      <c r="E17" s="190">
        <v>61.31456</v>
      </c>
      <c r="F17" s="190">
        <v>316.43129999999996</v>
      </c>
      <c r="G17" s="190">
        <v>30.523220000000002</v>
      </c>
      <c r="H17" s="190">
        <v>99.089590000000001</v>
      </c>
      <c r="I17" s="190">
        <v>0.26749000000000001</v>
      </c>
      <c r="J17" s="190">
        <v>21.557400000000001</v>
      </c>
      <c r="K17" s="190">
        <v>29.812529999999999</v>
      </c>
      <c r="L17" s="190">
        <v>17.33398</v>
      </c>
      <c r="M17" s="190">
        <v>4.5499399999999994</v>
      </c>
      <c r="N17" s="190">
        <v>29.456400000000002</v>
      </c>
      <c r="O17" s="190">
        <v>7.59199</v>
      </c>
      <c r="P17" s="190">
        <v>0.58572999999999997</v>
      </c>
      <c r="Q17" s="190">
        <v>5.9264799999999997</v>
      </c>
      <c r="R17" s="190">
        <v>168.7243</v>
      </c>
      <c r="S17" s="190">
        <v>24.415849999999999</v>
      </c>
      <c r="T17" s="190">
        <v>16.08663</v>
      </c>
      <c r="U17" s="190">
        <v>3.1996100000000003</v>
      </c>
      <c r="V17" s="190">
        <v>10.91578</v>
      </c>
      <c r="W17" s="190">
        <v>55.120930000000001</v>
      </c>
      <c r="X17" s="190">
        <v>5.3349099999999998</v>
      </c>
      <c r="Y17" s="190">
        <v>8.3023799999999994</v>
      </c>
      <c r="Z17" s="190">
        <v>7.6192200000000003</v>
      </c>
      <c r="AA17" s="190">
        <v>-3.1343100000000002</v>
      </c>
      <c r="AB17" s="190">
        <v>2.8256300000000003</v>
      </c>
      <c r="AC17" s="190">
        <v>17.701610000000002</v>
      </c>
      <c r="AD17" s="190">
        <v>10.766690000000001</v>
      </c>
      <c r="AE17" s="190">
        <v>-2.6526999999999998</v>
      </c>
      <c r="AF17" s="190">
        <v>-4.7138400000000003</v>
      </c>
      <c r="AG17" s="190">
        <v>14.927820000000001</v>
      </c>
      <c r="AH17" s="190">
        <v>37.971170000000001</v>
      </c>
      <c r="AI17" s="190"/>
      <c r="AJ17" s="190"/>
      <c r="AK17" s="190"/>
      <c r="AL17" s="190"/>
      <c r="AM17" s="190"/>
    </row>
    <row r="18" spans="1:39" ht="15" x14ac:dyDescent="0.25">
      <c r="A18" s="304">
        <f>YampaRiverInflow.TotalOutflow!A18</f>
        <v>45383</v>
      </c>
      <c r="B18" s="280"/>
      <c r="C18" s="270">
        <v>7.9370000000000003</v>
      </c>
      <c r="D18" s="285">
        <v>7.9370000000000003</v>
      </c>
      <c r="E18" s="190">
        <v>34.07152</v>
      </c>
      <c r="F18" s="190">
        <v>40.68047</v>
      </c>
      <c r="G18" s="190">
        <v>13.75267</v>
      </c>
      <c r="H18" s="190">
        <v>16.01717</v>
      </c>
      <c r="I18" s="190">
        <v>14.181340000000001</v>
      </c>
      <c r="J18" s="190">
        <v>10.90859</v>
      </c>
      <c r="K18" s="190">
        <v>31.157610000000002</v>
      </c>
      <c r="L18" s="190">
        <v>9.207790000000001</v>
      </c>
      <c r="M18" s="190">
        <v>-60.225830000000002</v>
      </c>
      <c r="N18" s="190">
        <v>53.373489999999997</v>
      </c>
      <c r="O18" s="190">
        <v>10.18976</v>
      </c>
      <c r="P18" s="190">
        <v>22.325830000000003</v>
      </c>
      <c r="Q18" s="190">
        <v>12.528739999999999</v>
      </c>
      <c r="R18" s="190">
        <v>16.69754</v>
      </c>
      <c r="S18" s="190">
        <v>14.457510000000001</v>
      </c>
      <c r="T18" s="190">
        <v>15.693350000000001</v>
      </c>
      <c r="U18" s="190">
        <v>12.19009</v>
      </c>
      <c r="V18" s="190">
        <v>15.191180000000001</v>
      </c>
      <c r="W18" s="190">
        <v>34.110879999999995</v>
      </c>
      <c r="X18" s="190">
        <v>18.928849999999997</v>
      </c>
      <c r="Y18" s="190">
        <v>23.699870000000001</v>
      </c>
      <c r="Z18" s="190">
        <v>14.320200000000002</v>
      </c>
      <c r="AA18" s="190">
        <v>23.981200000000001</v>
      </c>
      <c r="AB18" s="190">
        <v>12.70073</v>
      </c>
      <c r="AC18" s="190">
        <v>17.83746</v>
      </c>
      <c r="AD18" s="190">
        <v>12.692639999999999</v>
      </c>
      <c r="AE18" s="190">
        <v>-8.0273199999999996</v>
      </c>
      <c r="AF18" s="190">
        <v>5.617337</v>
      </c>
      <c r="AG18" s="190">
        <v>29.066040000000001</v>
      </c>
      <c r="AH18" s="190">
        <v>68.50724000000001</v>
      </c>
      <c r="AI18" s="190"/>
      <c r="AJ18" s="190"/>
      <c r="AK18" s="190"/>
      <c r="AL18" s="190"/>
      <c r="AM18" s="190"/>
    </row>
    <row r="19" spans="1:39" ht="15" x14ac:dyDescent="0.25">
      <c r="A19" s="304">
        <f>YampaRiverInflow.TotalOutflow!A19</f>
        <v>45413</v>
      </c>
      <c r="B19" s="280"/>
      <c r="C19" s="270">
        <v>6.3540000000000001</v>
      </c>
      <c r="D19" s="285">
        <v>6.3540000000000001</v>
      </c>
      <c r="E19" s="190">
        <v>30.619150000000001</v>
      </c>
      <c r="F19" s="190">
        <v>51.445999999999998</v>
      </c>
      <c r="G19" s="190">
        <v>147.4316</v>
      </c>
      <c r="H19" s="190">
        <v>31.464639999999999</v>
      </c>
      <c r="I19" s="190">
        <v>16.225469999999998</v>
      </c>
      <c r="J19" s="190">
        <v>15.98751</v>
      </c>
      <c r="K19" s="190">
        <v>22.762439999999998</v>
      </c>
      <c r="L19" s="190">
        <v>16.884130000000003</v>
      </c>
      <c r="M19" s="190">
        <v>-18.579159999999998</v>
      </c>
      <c r="N19" s="190">
        <v>0.76658000000000004</v>
      </c>
      <c r="O19" s="190">
        <v>15.05968</v>
      </c>
      <c r="P19" s="190">
        <v>18.966650000000001</v>
      </c>
      <c r="Q19" s="190">
        <v>6.8135300000000001</v>
      </c>
      <c r="R19" s="190">
        <v>10.48025</v>
      </c>
      <c r="S19" s="190">
        <v>-4.4347899999999996</v>
      </c>
      <c r="T19" s="190">
        <v>13.546040000000001</v>
      </c>
      <c r="U19" s="190">
        <v>14.374000000000001</v>
      </c>
      <c r="V19" s="190">
        <v>20.312279999999998</v>
      </c>
      <c r="W19" s="190">
        <v>24.09412</v>
      </c>
      <c r="X19" s="190">
        <v>17.2925</v>
      </c>
      <c r="Y19" s="190">
        <v>26.04485</v>
      </c>
      <c r="Z19" s="190">
        <v>20.55932</v>
      </c>
      <c r="AA19" s="190">
        <v>-2.9233899999999999</v>
      </c>
      <c r="AB19" s="190">
        <v>20.669799999999999</v>
      </c>
      <c r="AC19" s="190">
        <v>13.049940000000001</v>
      </c>
      <c r="AD19" s="190">
        <v>22.04082</v>
      </c>
      <c r="AE19" s="190">
        <v>10.49208</v>
      </c>
      <c r="AF19" s="190">
        <v>8.221705</v>
      </c>
      <c r="AG19" s="190">
        <v>-6.3989399999999996</v>
      </c>
      <c r="AH19" s="190">
        <v>35.158190000000005</v>
      </c>
      <c r="AI19" s="190"/>
      <c r="AJ19" s="190"/>
      <c r="AK19" s="190"/>
      <c r="AL19" s="190"/>
      <c r="AM19" s="190"/>
    </row>
    <row r="20" spans="1:39" ht="15" x14ac:dyDescent="0.25">
      <c r="A20" s="304">
        <f>YampaRiverInflow.TotalOutflow!A20</f>
        <v>45444</v>
      </c>
      <c r="B20" s="280"/>
      <c r="C20" s="270">
        <v>6.5380000000000003</v>
      </c>
      <c r="D20" s="285">
        <v>6.5380000000000003</v>
      </c>
      <c r="E20" s="190">
        <v>17.90776</v>
      </c>
      <c r="F20" s="190">
        <v>23.242540000000002</v>
      </c>
      <c r="G20" s="190">
        <v>149.01420000000002</v>
      </c>
      <c r="H20" s="190">
        <v>25.634610000000002</v>
      </c>
      <c r="I20" s="190">
        <v>16.579849999999997</v>
      </c>
      <c r="J20" s="190">
        <v>17.054269999999999</v>
      </c>
      <c r="K20" s="190">
        <v>19.0702</v>
      </c>
      <c r="L20" s="190">
        <v>13.2582</v>
      </c>
      <c r="M20" s="190">
        <v>34.340009999999999</v>
      </c>
      <c r="N20" s="190">
        <v>31.23612</v>
      </c>
      <c r="O20" s="190">
        <v>9.42577</v>
      </c>
      <c r="P20" s="190">
        <v>11.861139999999999</v>
      </c>
      <c r="Q20" s="190">
        <v>3.2528800000000002</v>
      </c>
      <c r="R20" s="190">
        <v>10.676410000000001</v>
      </c>
      <c r="S20" s="190">
        <v>-12.562700000000001</v>
      </c>
      <c r="T20" s="190">
        <v>10.9498</v>
      </c>
      <c r="U20" s="190">
        <v>4.9075899999999999</v>
      </c>
      <c r="V20" s="190">
        <v>20.479099999999999</v>
      </c>
      <c r="W20" s="190">
        <v>23.339099999999998</v>
      </c>
      <c r="X20" s="190">
        <v>14.779639999999999</v>
      </c>
      <c r="Y20" s="190">
        <v>10.374750000000001</v>
      </c>
      <c r="Z20" s="190">
        <v>15.253579999999999</v>
      </c>
      <c r="AA20" s="190">
        <v>10.87237</v>
      </c>
      <c r="AB20" s="190">
        <v>19.39621</v>
      </c>
      <c r="AC20" s="190">
        <v>18.288060000000002</v>
      </c>
      <c r="AD20" s="190">
        <v>0.1727841</v>
      </c>
      <c r="AE20" s="190">
        <v>6.1307309999999999</v>
      </c>
      <c r="AF20" s="190">
        <v>10.9467</v>
      </c>
      <c r="AG20" s="190">
        <v>-4.7618999999999998</v>
      </c>
      <c r="AH20" s="190">
        <v>38.329680000000003</v>
      </c>
      <c r="AI20" s="190"/>
      <c r="AJ20" s="190"/>
      <c r="AK20" s="190"/>
      <c r="AL20" s="190"/>
      <c r="AM20" s="190"/>
    </row>
    <row r="21" spans="1:39" ht="15" x14ac:dyDescent="0.25">
      <c r="A21" s="304">
        <f>YampaRiverInflow.TotalOutflow!A21</f>
        <v>45474</v>
      </c>
      <c r="B21" s="280"/>
      <c r="C21" s="270">
        <v>14.287000000000001</v>
      </c>
      <c r="D21" s="285">
        <v>14.287000000000001</v>
      </c>
      <c r="E21" s="190">
        <v>46.885179999999998</v>
      </c>
      <c r="F21" s="190">
        <v>38.639189999999999</v>
      </c>
      <c r="G21" s="190">
        <v>161.9752</v>
      </c>
      <c r="H21" s="190">
        <v>38.31944</v>
      </c>
      <c r="I21" s="190">
        <v>19.69941</v>
      </c>
      <c r="J21" s="190">
        <v>17.99015</v>
      </c>
      <c r="K21" s="190">
        <v>13.171860000000001</v>
      </c>
      <c r="L21" s="190">
        <v>40.615339999999996</v>
      </c>
      <c r="M21" s="190">
        <v>26.544730000000001</v>
      </c>
      <c r="N21" s="190">
        <v>25.423359999999999</v>
      </c>
      <c r="O21" s="190">
        <v>13.888549999999999</v>
      </c>
      <c r="P21" s="190">
        <v>15.145760000000001</v>
      </c>
      <c r="Q21" s="190">
        <v>6.6023500000000004</v>
      </c>
      <c r="R21" s="190">
        <v>10.07929</v>
      </c>
      <c r="S21" s="190">
        <v>4.5085600000000001</v>
      </c>
      <c r="T21" s="190">
        <v>26.234180000000002</v>
      </c>
      <c r="U21" s="190">
        <v>12.146379999999999</v>
      </c>
      <c r="V21" s="190">
        <v>17.390999999999998</v>
      </c>
      <c r="W21" s="190">
        <v>17.51343</v>
      </c>
      <c r="X21" s="190">
        <v>34.483599999999996</v>
      </c>
      <c r="Y21" s="190">
        <v>45.963620000000006</v>
      </c>
      <c r="Z21" s="190">
        <v>28.082819999999998</v>
      </c>
      <c r="AA21" s="190">
        <v>19.215400000000002</v>
      </c>
      <c r="AB21" s="190">
        <v>17.710519999999999</v>
      </c>
      <c r="AC21" s="190">
        <v>20.118539999999999</v>
      </c>
      <c r="AD21" s="190">
        <v>18.059009999999997</v>
      </c>
      <c r="AE21" s="190">
        <v>20.378209999999999</v>
      </c>
      <c r="AF21" s="190">
        <v>15.53816</v>
      </c>
      <c r="AG21" s="190">
        <v>2.6186829999999999</v>
      </c>
      <c r="AH21" s="190">
        <v>37.980930000000001</v>
      </c>
      <c r="AI21" s="190"/>
      <c r="AJ21" s="190"/>
      <c r="AK21" s="190"/>
      <c r="AL21" s="190"/>
      <c r="AM21" s="190"/>
    </row>
    <row r="22" spans="1:39" ht="15" x14ac:dyDescent="0.25">
      <c r="A22" s="304">
        <f>YampaRiverInflow.TotalOutflow!A22</f>
        <v>45505</v>
      </c>
      <c r="B22" s="280"/>
      <c r="C22" s="270">
        <v>13.164999999999999</v>
      </c>
      <c r="D22" s="285">
        <v>13.164999999999999</v>
      </c>
      <c r="E22" s="190">
        <v>51.271099999999997</v>
      </c>
      <c r="F22" s="190">
        <v>50.55104</v>
      </c>
      <c r="G22" s="190">
        <v>39.051919999999996</v>
      </c>
      <c r="H22" s="190">
        <v>28.86665</v>
      </c>
      <c r="I22" s="190">
        <v>22.441749999999999</v>
      </c>
      <c r="J22" s="190">
        <v>26.15324</v>
      </c>
      <c r="K22" s="190">
        <v>32.817900000000002</v>
      </c>
      <c r="L22" s="190">
        <v>21.52835</v>
      </c>
      <c r="M22" s="190">
        <v>35.833640000000003</v>
      </c>
      <c r="N22" s="190">
        <v>31.181180000000001</v>
      </c>
      <c r="O22" s="190">
        <v>15.6302</v>
      </c>
      <c r="P22" s="190">
        <v>23.108509999999999</v>
      </c>
      <c r="Q22" s="190">
        <v>11.401249999999999</v>
      </c>
      <c r="R22" s="190">
        <v>31.261939999999999</v>
      </c>
      <c r="S22" s="190">
        <v>3.6801999999999997</v>
      </c>
      <c r="T22" s="190">
        <v>14.693910000000001</v>
      </c>
      <c r="U22" s="190">
        <v>25.271129999999999</v>
      </c>
      <c r="V22" s="190">
        <v>24.69454</v>
      </c>
      <c r="W22" s="190">
        <v>21.273709999999998</v>
      </c>
      <c r="X22" s="190">
        <v>24.753779999999999</v>
      </c>
      <c r="Y22" s="190">
        <v>25.619619999999998</v>
      </c>
      <c r="Z22" s="190">
        <v>36.973279999999995</v>
      </c>
      <c r="AA22" s="190">
        <v>26.050840000000001</v>
      </c>
      <c r="AB22" s="190">
        <v>15.60383</v>
      </c>
      <c r="AC22" s="190">
        <v>22.495830000000002</v>
      </c>
      <c r="AD22" s="190">
        <v>11.813360000000001</v>
      </c>
      <c r="AE22" s="190">
        <v>21.487629999999999</v>
      </c>
      <c r="AF22" s="190">
        <v>15.17426</v>
      </c>
      <c r="AG22" s="190">
        <v>1.5523019999999998</v>
      </c>
      <c r="AH22" s="190">
        <v>45.93045</v>
      </c>
      <c r="AI22" s="190"/>
      <c r="AJ22" s="190"/>
      <c r="AK22" s="190"/>
      <c r="AL22" s="190"/>
      <c r="AM22" s="190"/>
    </row>
    <row r="23" spans="1:39" ht="15" x14ac:dyDescent="0.25">
      <c r="A23" s="304">
        <f>YampaRiverInflow.TotalOutflow!A23</f>
        <v>45536</v>
      </c>
      <c r="B23" s="280"/>
      <c r="C23" s="270">
        <v>11.956</v>
      </c>
      <c r="D23" s="285">
        <v>11.956</v>
      </c>
      <c r="E23" s="190">
        <v>38.738219999999998</v>
      </c>
      <c r="F23" s="190">
        <v>36.226120000000002</v>
      </c>
      <c r="G23" s="190">
        <v>28.125509999999998</v>
      </c>
      <c r="H23" s="190">
        <v>31.235990000000001</v>
      </c>
      <c r="I23" s="190">
        <v>22.33502</v>
      </c>
      <c r="J23" s="190">
        <v>48.394019999999998</v>
      </c>
      <c r="K23" s="190">
        <v>28.478590000000001</v>
      </c>
      <c r="L23" s="190">
        <v>11.490879999999999</v>
      </c>
      <c r="M23" s="190">
        <v>18.042580000000001</v>
      </c>
      <c r="N23" s="190">
        <v>23.867799999999999</v>
      </c>
      <c r="O23" s="190">
        <v>14.97372</v>
      </c>
      <c r="P23" s="190">
        <v>17.04288</v>
      </c>
      <c r="Q23" s="190">
        <v>23.401450000000001</v>
      </c>
      <c r="R23" s="190">
        <v>6.1058300000000001</v>
      </c>
      <c r="S23" s="190">
        <v>5.0821000000000005</v>
      </c>
      <c r="T23" s="190">
        <v>18.601369999999999</v>
      </c>
      <c r="U23" s="190">
        <v>14.47564</v>
      </c>
      <c r="V23" s="190">
        <v>21.351419999999997</v>
      </c>
      <c r="W23" s="190">
        <v>17.48638</v>
      </c>
      <c r="X23" s="190">
        <v>30.457650000000001</v>
      </c>
      <c r="Y23" s="190">
        <v>31.318210000000001</v>
      </c>
      <c r="Z23" s="190">
        <v>23.158259999999999</v>
      </c>
      <c r="AA23" s="190">
        <v>13.249139999999999</v>
      </c>
      <c r="AB23" s="190">
        <v>19.108810000000002</v>
      </c>
      <c r="AC23" s="190">
        <v>13.42262</v>
      </c>
      <c r="AD23" s="190">
        <v>16.063879999999997</v>
      </c>
      <c r="AE23" s="190">
        <v>9.2318680000000004</v>
      </c>
      <c r="AF23" s="190">
        <v>25.419049999999999</v>
      </c>
      <c r="AG23" s="190">
        <v>3.7183029999999997</v>
      </c>
      <c r="AH23" s="190">
        <v>44.919650000000004</v>
      </c>
      <c r="AI23" s="190"/>
      <c r="AJ23" s="190"/>
      <c r="AK23" s="190"/>
      <c r="AL23" s="190"/>
      <c r="AM23" s="190"/>
    </row>
    <row r="24" spans="1:39" ht="15" x14ac:dyDescent="0.25">
      <c r="A24" s="304">
        <f>YampaRiverInflow.TotalOutflow!A24</f>
        <v>45566</v>
      </c>
      <c r="B24" s="280"/>
      <c r="C24" s="270">
        <v>17.71</v>
      </c>
      <c r="D24" s="285">
        <v>17.71</v>
      </c>
      <c r="E24" s="190">
        <v>38.233789999999999</v>
      </c>
      <c r="F24" s="190">
        <v>25.995049999999999</v>
      </c>
      <c r="G24" s="190">
        <v>33.972290000000001</v>
      </c>
      <c r="H24" s="190">
        <v>22.088529999999999</v>
      </c>
      <c r="I24" s="190">
        <v>19.114159999999998</v>
      </c>
      <c r="J24" s="190">
        <v>8.2817099999999986</v>
      </c>
      <c r="K24" s="190">
        <v>40.549999999999997</v>
      </c>
      <c r="L24" s="190">
        <v>-13.924200000000001</v>
      </c>
      <c r="M24" s="190">
        <v>25.10202</v>
      </c>
      <c r="N24" s="190">
        <v>12.98898</v>
      </c>
      <c r="O24" s="190">
        <v>27.75198</v>
      </c>
      <c r="P24" s="190">
        <v>9.3924799999999991</v>
      </c>
      <c r="Q24" s="190">
        <v>43.769359999999999</v>
      </c>
      <c r="R24" s="190">
        <v>22.534610000000001</v>
      </c>
      <c r="S24" s="190">
        <v>16.070049999999998</v>
      </c>
      <c r="T24" s="190">
        <v>21.862349999999999</v>
      </c>
      <c r="U24" s="190">
        <v>21.155540000000002</v>
      </c>
      <c r="V24" s="190">
        <v>17.678609999999999</v>
      </c>
      <c r="W24" s="190">
        <v>24.983849999999997</v>
      </c>
      <c r="X24" s="190">
        <v>30.878040000000002</v>
      </c>
      <c r="Y24" s="190">
        <v>34.297699999999999</v>
      </c>
      <c r="Z24" s="190">
        <v>18.70016</v>
      </c>
      <c r="AA24" s="190">
        <v>16.06213</v>
      </c>
      <c r="AB24" s="190">
        <v>34.16733</v>
      </c>
      <c r="AC24" s="190">
        <v>35.623899999999999</v>
      </c>
      <c r="AD24" s="190">
        <v>8.9423110000000001</v>
      </c>
      <c r="AE24" s="190">
        <v>22.663040000000002</v>
      </c>
      <c r="AF24" s="190">
        <v>18.12434</v>
      </c>
      <c r="AG24" s="190">
        <v>20.913310000000003</v>
      </c>
      <c r="AH24" s="190">
        <v>34.431249999999999</v>
      </c>
      <c r="AI24" s="190"/>
      <c r="AJ24" s="190"/>
      <c r="AK24" s="190"/>
      <c r="AL24" s="190"/>
      <c r="AM24" s="190"/>
    </row>
    <row r="25" spans="1:39" ht="15" x14ac:dyDescent="0.25">
      <c r="A25" s="304">
        <f>YampaRiverInflow.TotalOutflow!A25</f>
        <v>45597</v>
      </c>
      <c r="B25" s="280"/>
      <c r="C25" s="270">
        <v>16.579000000000001</v>
      </c>
      <c r="D25" s="285">
        <v>16.579000000000001</v>
      </c>
      <c r="E25" s="190">
        <v>28.035019999999999</v>
      </c>
      <c r="F25" s="190">
        <v>16.97213</v>
      </c>
      <c r="G25" s="190">
        <v>32.303910000000002</v>
      </c>
      <c r="H25" s="190">
        <v>27.994340000000001</v>
      </c>
      <c r="I25" s="190">
        <v>18.408459999999998</v>
      </c>
      <c r="J25" s="190">
        <v>27.646930000000001</v>
      </c>
      <c r="K25" s="190">
        <v>13.904860000000001</v>
      </c>
      <c r="L25" s="190">
        <v>20.08203</v>
      </c>
      <c r="M25" s="190">
        <v>-4.2350600000000007</v>
      </c>
      <c r="N25" s="190">
        <v>5.5237799999999995</v>
      </c>
      <c r="O25" s="190">
        <v>13.936260000000001</v>
      </c>
      <c r="P25" s="190">
        <v>18.488499999999998</v>
      </c>
      <c r="Q25" s="190">
        <v>53.005609999999997</v>
      </c>
      <c r="R25" s="190">
        <v>26.384319999999999</v>
      </c>
      <c r="S25" s="190">
        <v>7.4658100000000003</v>
      </c>
      <c r="T25" s="190">
        <v>17.107009999999999</v>
      </c>
      <c r="U25" s="190">
        <v>28.95552</v>
      </c>
      <c r="V25" s="190">
        <v>31.72842</v>
      </c>
      <c r="W25" s="190">
        <v>37.927500000000002</v>
      </c>
      <c r="X25" s="190">
        <v>37.545540000000003</v>
      </c>
      <c r="Y25" s="190">
        <v>26.962349999999997</v>
      </c>
      <c r="Z25" s="190">
        <v>24.636060000000001</v>
      </c>
      <c r="AA25" s="190">
        <v>9.1373110000000004</v>
      </c>
      <c r="AB25" s="190">
        <v>11.013590000000001</v>
      </c>
      <c r="AC25" s="190">
        <v>20.70234</v>
      </c>
      <c r="AD25" s="190">
        <v>12.13466</v>
      </c>
      <c r="AE25" s="190">
        <v>16.070899999999998</v>
      </c>
      <c r="AF25" s="190">
        <v>21.472249999999999</v>
      </c>
      <c r="AG25" s="190">
        <v>19.997520000000002</v>
      </c>
      <c r="AH25" s="190">
        <v>35.786089999999994</v>
      </c>
      <c r="AI25" s="190"/>
      <c r="AJ25" s="190"/>
      <c r="AK25" s="190"/>
      <c r="AL25" s="190"/>
      <c r="AM25" s="190"/>
    </row>
    <row r="26" spans="1:39" ht="15" x14ac:dyDescent="0.25">
      <c r="A26" s="304">
        <f>YampaRiverInflow.TotalOutflow!A26</f>
        <v>45627</v>
      </c>
      <c r="B26" s="280"/>
      <c r="C26" s="270">
        <v>17.748000000000001</v>
      </c>
      <c r="D26" s="285">
        <v>17.748000000000001</v>
      </c>
      <c r="E26" s="190">
        <v>40.244050000000001</v>
      </c>
      <c r="F26" s="190">
        <v>27.56195</v>
      </c>
      <c r="G26" s="190">
        <v>42.93092</v>
      </c>
      <c r="H26" s="190">
        <v>16.8964</v>
      </c>
      <c r="I26" s="190">
        <v>5.2648799999999998</v>
      </c>
      <c r="J26" s="190">
        <v>14.9133</v>
      </c>
      <c r="K26" s="190">
        <v>20.716919999999998</v>
      </c>
      <c r="L26" s="190">
        <v>34.09957</v>
      </c>
      <c r="M26" s="190">
        <v>30.479970000000002</v>
      </c>
      <c r="N26" s="190">
        <v>17.71199</v>
      </c>
      <c r="O26" s="190">
        <v>14.28424</v>
      </c>
      <c r="P26" s="190">
        <v>19.058679999999999</v>
      </c>
      <c r="Q26" s="190">
        <v>32.092640000000003</v>
      </c>
      <c r="R26" s="190">
        <v>31.069230000000001</v>
      </c>
      <c r="S26" s="190">
        <v>-1.1337300000000001</v>
      </c>
      <c r="T26" s="190">
        <v>19.942029999999999</v>
      </c>
      <c r="U26" s="190">
        <v>24.682869999999998</v>
      </c>
      <c r="V26" s="190">
        <v>26.541930000000001</v>
      </c>
      <c r="W26" s="190">
        <v>32.755090000000003</v>
      </c>
      <c r="X26" s="190">
        <v>27.805679999999999</v>
      </c>
      <c r="Y26" s="190">
        <v>21.076700000000002</v>
      </c>
      <c r="Z26" s="190">
        <v>7.0595299999999996</v>
      </c>
      <c r="AA26" s="190">
        <v>18.49559</v>
      </c>
      <c r="AB26" s="190">
        <v>21.64105</v>
      </c>
      <c r="AC26" s="190">
        <v>26.011500000000002</v>
      </c>
      <c r="AD26" s="190">
        <v>17.06305</v>
      </c>
      <c r="AE26" s="190">
        <v>26.540560000000003</v>
      </c>
      <c r="AF26" s="190">
        <v>19.891179999999999</v>
      </c>
      <c r="AG26" s="190">
        <v>8.7936929999999993</v>
      </c>
      <c r="AH26" s="190">
        <v>28.205020000000001</v>
      </c>
      <c r="AI26" s="190"/>
      <c r="AJ26" s="190"/>
      <c r="AK26" s="190"/>
      <c r="AL26" s="190"/>
      <c r="AM26" s="190"/>
    </row>
    <row r="27" spans="1:39" ht="15" x14ac:dyDescent="0.25">
      <c r="A27" s="304">
        <f>YampaRiverInflow.TotalOutflow!A27</f>
        <v>45658</v>
      </c>
      <c r="B27" s="280"/>
      <c r="C27" s="270">
        <v>13.885</v>
      </c>
      <c r="D27" s="285">
        <v>13.885</v>
      </c>
      <c r="E27" s="190">
        <v>101.17739999999999</v>
      </c>
      <c r="F27" s="190">
        <v>19.38391</v>
      </c>
      <c r="G27" s="190">
        <v>30.74776</v>
      </c>
      <c r="H27" s="190">
        <v>9.8134800000000002</v>
      </c>
      <c r="I27" s="190">
        <v>-4.5364899999999997</v>
      </c>
      <c r="J27" s="190">
        <v>13.92507</v>
      </c>
      <c r="K27" s="190">
        <v>62.106730000000006</v>
      </c>
      <c r="L27" s="190">
        <v>30.139110000000002</v>
      </c>
      <c r="M27" s="190">
        <v>34.121430000000004</v>
      </c>
      <c r="N27" s="190">
        <v>0.29199999999999998</v>
      </c>
      <c r="O27" s="190">
        <v>8.3659300000000005</v>
      </c>
      <c r="P27" s="190">
        <v>7.2980700000000001</v>
      </c>
      <c r="Q27" s="190">
        <v>137.14750000000001</v>
      </c>
      <c r="R27" s="190">
        <v>5.1085200000000004</v>
      </c>
      <c r="S27" s="190">
        <v>9.6737900000000003</v>
      </c>
      <c r="T27" s="190">
        <v>13.99601</v>
      </c>
      <c r="U27" s="190">
        <v>3.7156899999999999</v>
      </c>
      <c r="V27" s="190">
        <v>41.649769999999997</v>
      </c>
      <c r="W27" s="190">
        <v>7.6267299999999993</v>
      </c>
      <c r="X27" s="190">
        <v>11.469899999999999</v>
      </c>
      <c r="Y27" s="190">
        <v>17.2136</v>
      </c>
      <c r="Z27" s="190">
        <v>12.56814</v>
      </c>
      <c r="AA27" s="190">
        <v>17.381460000000001</v>
      </c>
      <c r="AB27" s="190">
        <v>26.231240000000003</v>
      </c>
      <c r="AC27" s="190">
        <v>33.2042</v>
      </c>
      <c r="AD27" s="190">
        <v>2.9696009999999999</v>
      </c>
      <c r="AE27" s="190">
        <v>19.397919999999999</v>
      </c>
      <c r="AF27" s="190">
        <v>1.1771969999999998</v>
      </c>
      <c r="AG27" s="190">
        <v>30.506990000000002</v>
      </c>
      <c r="AH27" s="190">
        <v>18.1145</v>
      </c>
      <c r="AI27" s="190"/>
      <c r="AJ27" s="190"/>
      <c r="AK27" s="190"/>
      <c r="AL27" s="190"/>
      <c r="AM27" s="190"/>
    </row>
    <row r="28" spans="1:39" ht="15" x14ac:dyDescent="0.25">
      <c r="A28" s="304">
        <f>YampaRiverInflow.TotalOutflow!A28</f>
        <v>45689</v>
      </c>
      <c r="B28" s="280"/>
      <c r="C28" s="270">
        <v>4.8780000000000001</v>
      </c>
      <c r="D28" s="285">
        <v>4.8780000000000001</v>
      </c>
      <c r="E28" s="190">
        <v>221.90360000000001</v>
      </c>
      <c r="F28" s="190">
        <v>10.26454</v>
      </c>
      <c r="G28" s="190">
        <v>85.662350000000004</v>
      </c>
      <c r="H28" s="190">
        <v>11.232760000000001</v>
      </c>
      <c r="I28" s="190">
        <v>13.169319999999999</v>
      </c>
      <c r="J28" s="190">
        <v>35.386319999999998</v>
      </c>
      <c r="K28" s="190">
        <v>17.077069999999999</v>
      </c>
      <c r="L28" s="190">
        <v>13.379719999999999</v>
      </c>
      <c r="M28" s="190">
        <v>16.086819999999999</v>
      </c>
      <c r="N28" s="190">
        <v>-0.86568000000000001</v>
      </c>
      <c r="O28" s="190">
        <v>23.462679999999999</v>
      </c>
      <c r="P28" s="190">
        <v>14.080209999999999</v>
      </c>
      <c r="Q28" s="190">
        <v>174.5822</v>
      </c>
      <c r="R28" s="190">
        <v>11.06955</v>
      </c>
      <c r="S28" s="190">
        <v>-5.6684799999999997</v>
      </c>
      <c r="T28" s="190">
        <v>3.0183800000000001</v>
      </c>
      <c r="U28" s="190">
        <v>14.69007</v>
      </c>
      <c r="V28" s="190">
        <v>8.8202999999999996</v>
      </c>
      <c r="W28" s="190">
        <v>14.744759999999999</v>
      </c>
      <c r="X28" s="190">
        <v>10.63569</v>
      </c>
      <c r="Y28" s="190">
        <v>3.61049</v>
      </c>
      <c r="Z28" s="190">
        <v>19.49475</v>
      </c>
      <c r="AA28" s="190">
        <v>9.0798199999999998</v>
      </c>
      <c r="AB28" s="190">
        <v>9.4230560000000008</v>
      </c>
      <c r="AC28" s="190">
        <v>14.433450000000001</v>
      </c>
      <c r="AD28" s="190">
        <v>2.5804749999999999</v>
      </c>
      <c r="AE28" s="190">
        <v>12.939129999999999</v>
      </c>
      <c r="AF28" s="190">
        <v>-3.2752500000000002</v>
      </c>
      <c r="AG28" s="190">
        <v>44.287480000000002</v>
      </c>
      <c r="AH28" s="190">
        <v>29.243689999999997</v>
      </c>
      <c r="AI28" s="190"/>
      <c r="AJ28" s="190"/>
      <c r="AK28" s="190"/>
      <c r="AL28" s="190"/>
      <c r="AM28" s="190"/>
    </row>
    <row r="29" spans="1:39" ht="15" x14ac:dyDescent="0.25">
      <c r="A29" s="304">
        <f>YampaRiverInflow.TotalOutflow!A29</f>
        <v>45717</v>
      </c>
      <c r="B29" s="280"/>
      <c r="C29" s="270">
        <v>3.944</v>
      </c>
      <c r="D29" s="285">
        <v>3.944</v>
      </c>
      <c r="E29" s="190">
        <v>316.43129999999996</v>
      </c>
      <c r="F29" s="190">
        <v>30.523220000000002</v>
      </c>
      <c r="G29" s="190">
        <v>99.089590000000001</v>
      </c>
      <c r="H29" s="190">
        <v>0.26749000000000001</v>
      </c>
      <c r="I29" s="190">
        <v>21.557400000000001</v>
      </c>
      <c r="J29" s="190">
        <v>29.812529999999999</v>
      </c>
      <c r="K29" s="190">
        <v>17.33398</v>
      </c>
      <c r="L29" s="190">
        <v>4.5499399999999994</v>
      </c>
      <c r="M29" s="190">
        <v>29.456400000000002</v>
      </c>
      <c r="N29" s="190">
        <v>7.59199</v>
      </c>
      <c r="O29" s="190">
        <v>0.58572999999999997</v>
      </c>
      <c r="P29" s="190">
        <v>5.9264799999999997</v>
      </c>
      <c r="Q29" s="190">
        <v>168.7243</v>
      </c>
      <c r="R29" s="190">
        <v>24.415849999999999</v>
      </c>
      <c r="S29" s="190">
        <v>16.08663</v>
      </c>
      <c r="T29" s="190">
        <v>3.1996100000000003</v>
      </c>
      <c r="U29" s="190">
        <v>10.91578</v>
      </c>
      <c r="V29" s="190">
        <v>55.120930000000001</v>
      </c>
      <c r="W29" s="190">
        <v>5.3349099999999998</v>
      </c>
      <c r="X29" s="190">
        <v>8.3023799999999994</v>
      </c>
      <c r="Y29" s="190">
        <v>7.6192200000000003</v>
      </c>
      <c r="Z29" s="190">
        <v>-3.1343100000000002</v>
      </c>
      <c r="AA29" s="190">
        <v>2.8256300000000003</v>
      </c>
      <c r="AB29" s="190">
        <v>17.701610000000002</v>
      </c>
      <c r="AC29" s="190">
        <v>10.766690000000001</v>
      </c>
      <c r="AD29" s="190">
        <v>-2.6526999999999998</v>
      </c>
      <c r="AE29" s="190">
        <v>-4.7138400000000003</v>
      </c>
      <c r="AF29" s="190">
        <v>14.927820000000001</v>
      </c>
      <c r="AG29" s="190">
        <v>37.971170000000001</v>
      </c>
      <c r="AH29" s="190">
        <v>61.31456</v>
      </c>
      <c r="AI29" s="190"/>
      <c r="AJ29" s="190"/>
      <c r="AK29" s="190"/>
      <c r="AL29" s="190"/>
      <c r="AM29" s="190"/>
    </row>
    <row r="30" spans="1:39" ht="15" x14ac:dyDescent="0.25">
      <c r="A30" s="304">
        <f>YampaRiverInflow.TotalOutflow!A30</f>
        <v>45748</v>
      </c>
      <c r="B30" s="280"/>
      <c r="C30" s="270">
        <v>7.9370000000000003</v>
      </c>
      <c r="D30" s="285">
        <v>7.9370000000000003</v>
      </c>
      <c r="E30" s="190">
        <v>40.68047</v>
      </c>
      <c r="F30" s="190">
        <v>13.75267</v>
      </c>
      <c r="G30" s="190">
        <v>16.01717</v>
      </c>
      <c r="H30" s="190">
        <v>14.181340000000001</v>
      </c>
      <c r="I30" s="190">
        <v>10.90859</v>
      </c>
      <c r="J30" s="190">
        <v>31.157610000000002</v>
      </c>
      <c r="K30" s="190">
        <v>9.207790000000001</v>
      </c>
      <c r="L30" s="190">
        <v>-60.225830000000002</v>
      </c>
      <c r="M30" s="190">
        <v>53.373489999999997</v>
      </c>
      <c r="N30" s="190">
        <v>10.18976</v>
      </c>
      <c r="O30" s="190">
        <v>22.325830000000003</v>
      </c>
      <c r="P30" s="190">
        <v>12.528739999999999</v>
      </c>
      <c r="Q30" s="190">
        <v>16.69754</v>
      </c>
      <c r="R30" s="190">
        <v>14.457510000000001</v>
      </c>
      <c r="S30" s="190">
        <v>15.693350000000001</v>
      </c>
      <c r="T30" s="190">
        <v>12.19009</v>
      </c>
      <c r="U30" s="190">
        <v>15.191180000000001</v>
      </c>
      <c r="V30" s="190">
        <v>34.110879999999995</v>
      </c>
      <c r="W30" s="190">
        <v>18.928849999999997</v>
      </c>
      <c r="X30" s="190">
        <v>23.699870000000001</v>
      </c>
      <c r="Y30" s="190">
        <v>14.320200000000002</v>
      </c>
      <c r="Z30" s="190">
        <v>23.981200000000001</v>
      </c>
      <c r="AA30" s="190">
        <v>12.70073</v>
      </c>
      <c r="AB30" s="190">
        <v>17.83746</v>
      </c>
      <c r="AC30" s="190">
        <v>12.692639999999999</v>
      </c>
      <c r="AD30" s="190">
        <v>-8.0273199999999996</v>
      </c>
      <c r="AE30" s="190">
        <v>5.617337</v>
      </c>
      <c r="AF30" s="190">
        <v>29.066040000000001</v>
      </c>
      <c r="AG30" s="190">
        <v>68.50724000000001</v>
      </c>
      <c r="AH30" s="190">
        <v>34.07152</v>
      </c>
      <c r="AI30" s="190"/>
      <c r="AJ30" s="190"/>
      <c r="AK30" s="190"/>
      <c r="AL30" s="190"/>
      <c r="AM30" s="190"/>
    </row>
    <row r="31" spans="1:39" ht="15" x14ac:dyDescent="0.25">
      <c r="A31" s="304">
        <f>YampaRiverInflow.TotalOutflow!A31</f>
        <v>45778</v>
      </c>
      <c r="B31" s="280"/>
      <c r="C31" s="270">
        <v>6.3540000000000001</v>
      </c>
      <c r="D31" s="285">
        <v>6.3540000000000001</v>
      </c>
      <c r="E31" s="190">
        <v>51.445999999999998</v>
      </c>
      <c r="F31" s="190">
        <v>147.4316</v>
      </c>
      <c r="G31" s="190">
        <v>31.464639999999999</v>
      </c>
      <c r="H31" s="190">
        <v>16.225469999999998</v>
      </c>
      <c r="I31" s="190">
        <v>15.98751</v>
      </c>
      <c r="J31" s="190">
        <v>22.762439999999998</v>
      </c>
      <c r="K31" s="190">
        <v>16.884130000000003</v>
      </c>
      <c r="L31" s="190">
        <v>-18.579159999999998</v>
      </c>
      <c r="M31" s="190">
        <v>0.76658000000000004</v>
      </c>
      <c r="N31" s="190">
        <v>15.05968</v>
      </c>
      <c r="O31" s="190">
        <v>18.966650000000001</v>
      </c>
      <c r="P31" s="190">
        <v>6.8135300000000001</v>
      </c>
      <c r="Q31" s="190">
        <v>10.48025</v>
      </c>
      <c r="R31" s="190">
        <v>-4.4347899999999996</v>
      </c>
      <c r="S31" s="190">
        <v>13.546040000000001</v>
      </c>
      <c r="T31" s="190">
        <v>14.374000000000001</v>
      </c>
      <c r="U31" s="190">
        <v>20.312279999999998</v>
      </c>
      <c r="V31" s="190">
        <v>24.09412</v>
      </c>
      <c r="W31" s="190">
        <v>17.2925</v>
      </c>
      <c r="X31" s="190">
        <v>26.04485</v>
      </c>
      <c r="Y31" s="190">
        <v>20.55932</v>
      </c>
      <c r="Z31" s="190">
        <v>-2.9233899999999999</v>
      </c>
      <c r="AA31" s="190">
        <v>20.669799999999999</v>
      </c>
      <c r="AB31" s="190">
        <v>13.049940000000001</v>
      </c>
      <c r="AC31" s="190">
        <v>22.04082</v>
      </c>
      <c r="AD31" s="190">
        <v>10.49208</v>
      </c>
      <c r="AE31" s="190">
        <v>8.221705</v>
      </c>
      <c r="AF31" s="190">
        <v>-6.3989399999999996</v>
      </c>
      <c r="AG31" s="190">
        <v>35.158190000000005</v>
      </c>
      <c r="AH31" s="190">
        <v>30.619150000000001</v>
      </c>
      <c r="AI31" s="190"/>
      <c r="AJ31" s="190"/>
      <c r="AK31" s="190"/>
      <c r="AL31" s="190"/>
      <c r="AM31" s="190"/>
    </row>
    <row r="32" spans="1:39" ht="15" x14ac:dyDescent="0.25">
      <c r="A32" s="304">
        <f>YampaRiverInflow.TotalOutflow!A32</f>
        <v>45809</v>
      </c>
      <c r="B32" s="280"/>
      <c r="C32" s="270">
        <v>6.5380000000000003</v>
      </c>
      <c r="D32" s="285">
        <v>6.5380000000000003</v>
      </c>
      <c r="E32" s="190">
        <v>23.242540000000002</v>
      </c>
      <c r="F32" s="190">
        <v>149.01420000000002</v>
      </c>
      <c r="G32" s="190">
        <v>25.634610000000002</v>
      </c>
      <c r="H32" s="190">
        <v>16.579849999999997</v>
      </c>
      <c r="I32" s="190">
        <v>17.054269999999999</v>
      </c>
      <c r="J32" s="190">
        <v>19.0702</v>
      </c>
      <c r="K32" s="190">
        <v>13.2582</v>
      </c>
      <c r="L32" s="190">
        <v>34.340009999999999</v>
      </c>
      <c r="M32" s="190">
        <v>31.23612</v>
      </c>
      <c r="N32" s="190">
        <v>9.42577</v>
      </c>
      <c r="O32" s="190">
        <v>11.861139999999999</v>
      </c>
      <c r="P32" s="190">
        <v>3.2528800000000002</v>
      </c>
      <c r="Q32" s="190">
        <v>10.676410000000001</v>
      </c>
      <c r="R32" s="190">
        <v>-12.562700000000001</v>
      </c>
      <c r="S32" s="190">
        <v>10.9498</v>
      </c>
      <c r="T32" s="190">
        <v>4.9075899999999999</v>
      </c>
      <c r="U32" s="190">
        <v>20.479099999999999</v>
      </c>
      <c r="V32" s="190">
        <v>23.339099999999998</v>
      </c>
      <c r="W32" s="190">
        <v>14.779639999999999</v>
      </c>
      <c r="X32" s="190">
        <v>10.374750000000001</v>
      </c>
      <c r="Y32" s="190">
        <v>15.253579999999999</v>
      </c>
      <c r="Z32" s="190">
        <v>10.87237</v>
      </c>
      <c r="AA32" s="190">
        <v>19.39621</v>
      </c>
      <c r="AB32" s="190">
        <v>18.288060000000002</v>
      </c>
      <c r="AC32" s="190">
        <v>0.1727841</v>
      </c>
      <c r="AD32" s="190">
        <v>6.1307309999999999</v>
      </c>
      <c r="AE32" s="190">
        <v>10.9467</v>
      </c>
      <c r="AF32" s="190">
        <v>-4.7618999999999998</v>
      </c>
      <c r="AG32" s="190">
        <v>38.329680000000003</v>
      </c>
      <c r="AH32" s="190">
        <v>17.90776</v>
      </c>
      <c r="AI32" s="190"/>
      <c r="AJ32" s="190"/>
      <c r="AK32" s="190"/>
      <c r="AL32" s="190"/>
      <c r="AM32" s="190"/>
    </row>
    <row r="33" spans="1:39" ht="15" x14ac:dyDescent="0.25">
      <c r="A33" s="304">
        <f>YampaRiverInflow.TotalOutflow!A33</f>
        <v>45839</v>
      </c>
      <c r="B33" s="280"/>
      <c r="C33" s="270">
        <v>14.287000000000001</v>
      </c>
      <c r="D33" s="285">
        <v>14.287000000000001</v>
      </c>
      <c r="E33" s="190">
        <v>38.639189999999999</v>
      </c>
      <c r="F33" s="190">
        <v>161.9752</v>
      </c>
      <c r="G33" s="190">
        <v>38.31944</v>
      </c>
      <c r="H33" s="190">
        <v>19.69941</v>
      </c>
      <c r="I33" s="190">
        <v>17.99015</v>
      </c>
      <c r="J33" s="190">
        <v>13.171860000000001</v>
      </c>
      <c r="K33" s="190">
        <v>40.615339999999996</v>
      </c>
      <c r="L33" s="190">
        <v>26.544730000000001</v>
      </c>
      <c r="M33" s="190">
        <v>25.423359999999999</v>
      </c>
      <c r="N33" s="190">
        <v>13.888549999999999</v>
      </c>
      <c r="O33" s="190">
        <v>15.145760000000001</v>
      </c>
      <c r="P33" s="190">
        <v>6.6023500000000004</v>
      </c>
      <c r="Q33" s="190">
        <v>10.07929</v>
      </c>
      <c r="R33" s="190">
        <v>4.5085600000000001</v>
      </c>
      <c r="S33" s="190">
        <v>26.234180000000002</v>
      </c>
      <c r="T33" s="190">
        <v>12.146379999999999</v>
      </c>
      <c r="U33" s="190">
        <v>17.390999999999998</v>
      </c>
      <c r="V33" s="190">
        <v>17.51343</v>
      </c>
      <c r="W33" s="190">
        <v>34.483599999999996</v>
      </c>
      <c r="X33" s="190">
        <v>45.963620000000006</v>
      </c>
      <c r="Y33" s="190">
        <v>28.082819999999998</v>
      </c>
      <c r="Z33" s="190">
        <v>19.215400000000002</v>
      </c>
      <c r="AA33" s="190">
        <v>17.710519999999999</v>
      </c>
      <c r="AB33" s="190">
        <v>20.118539999999999</v>
      </c>
      <c r="AC33" s="190">
        <v>18.059009999999997</v>
      </c>
      <c r="AD33" s="190">
        <v>20.378209999999999</v>
      </c>
      <c r="AE33" s="190">
        <v>15.53816</v>
      </c>
      <c r="AF33" s="190">
        <v>2.6186829999999999</v>
      </c>
      <c r="AG33" s="190">
        <v>37.980930000000001</v>
      </c>
      <c r="AH33" s="190">
        <v>46.885179999999998</v>
      </c>
      <c r="AI33" s="190"/>
      <c r="AJ33" s="190"/>
      <c r="AK33" s="190"/>
      <c r="AL33" s="190"/>
      <c r="AM33" s="190"/>
    </row>
    <row r="34" spans="1:39" ht="15" x14ac:dyDescent="0.25">
      <c r="A34" s="304">
        <f>YampaRiverInflow.TotalOutflow!A34</f>
        <v>45870</v>
      </c>
      <c r="B34" s="280"/>
      <c r="C34" s="270">
        <v>13.164999999999999</v>
      </c>
      <c r="D34" s="285">
        <v>13.164999999999999</v>
      </c>
      <c r="E34" s="190">
        <v>50.55104</v>
      </c>
      <c r="F34" s="190">
        <v>39.051919999999996</v>
      </c>
      <c r="G34" s="190">
        <v>28.86665</v>
      </c>
      <c r="H34" s="190">
        <v>22.441749999999999</v>
      </c>
      <c r="I34" s="190">
        <v>26.15324</v>
      </c>
      <c r="J34" s="190">
        <v>32.817900000000002</v>
      </c>
      <c r="K34" s="190">
        <v>21.52835</v>
      </c>
      <c r="L34" s="190">
        <v>35.833640000000003</v>
      </c>
      <c r="M34" s="190">
        <v>31.181180000000001</v>
      </c>
      <c r="N34" s="190">
        <v>15.6302</v>
      </c>
      <c r="O34" s="190">
        <v>23.108509999999999</v>
      </c>
      <c r="P34" s="190">
        <v>11.401249999999999</v>
      </c>
      <c r="Q34" s="190">
        <v>31.261939999999999</v>
      </c>
      <c r="R34" s="190">
        <v>3.6801999999999997</v>
      </c>
      <c r="S34" s="190">
        <v>14.693910000000001</v>
      </c>
      <c r="T34" s="190">
        <v>25.271129999999999</v>
      </c>
      <c r="U34" s="190">
        <v>24.69454</v>
      </c>
      <c r="V34" s="190">
        <v>21.273709999999998</v>
      </c>
      <c r="W34" s="190">
        <v>24.753779999999999</v>
      </c>
      <c r="X34" s="190">
        <v>25.619619999999998</v>
      </c>
      <c r="Y34" s="190">
        <v>36.973279999999995</v>
      </c>
      <c r="Z34" s="190">
        <v>26.050840000000001</v>
      </c>
      <c r="AA34" s="190">
        <v>15.60383</v>
      </c>
      <c r="AB34" s="190">
        <v>22.495830000000002</v>
      </c>
      <c r="AC34" s="190">
        <v>11.813360000000001</v>
      </c>
      <c r="AD34" s="190">
        <v>21.487629999999999</v>
      </c>
      <c r="AE34" s="190">
        <v>15.17426</v>
      </c>
      <c r="AF34" s="190">
        <v>1.5523019999999998</v>
      </c>
      <c r="AG34" s="190">
        <v>45.93045</v>
      </c>
      <c r="AH34" s="190">
        <v>51.271099999999997</v>
      </c>
      <c r="AI34" s="190"/>
      <c r="AJ34" s="190"/>
      <c r="AK34" s="190"/>
      <c r="AL34" s="190"/>
      <c r="AM34" s="190"/>
    </row>
    <row r="35" spans="1:39" ht="15" x14ac:dyDescent="0.25">
      <c r="A35" s="304">
        <f>YampaRiverInflow.TotalOutflow!A35</f>
        <v>45901</v>
      </c>
      <c r="B35" s="280"/>
      <c r="C35" s="270">
        <v>11.956</v>
      </c>
      <c r="D35" s="285">
        <v>11.956</v>
      </c>
      <c r="E35" s="190">
        <v>36.226120000000002</v>
      </c>
      <c r="F35" s="190">
        <v>28.125509999999998</v>
      </c>
      <c r="G35" s="190">
        <v>31.235990000000001</v>
      </c>
      <c r="H35" s="190">
        <v>22.33502</v>
      </c>
      <c r="I35" s="190">
        <v>48.394019999999998</v>
      </c>
      <c r="J35" s="190">
        <v>28.478590000000001</v>
      </c>
      <c r="K35" s="190">
        <v>11.490879999999999</v>
      </c>
      <c r="L35" s="190">
        <v>18.042580000000001</v>
      </c>
      <c r="M35" s="190">
        <v>23.867799999999999</v>
      </c>
      <c r="N35" s="190">
        <v>14.97372</v>
      </c>
      <c r="O35" s="190">
        <v>17.04288</v>
      </c>
      <c r="P35" s="190">
        <v>23.401450000000001</v>
      </c>
      <c r="Q35" s="190">
        <v>6.1058300000000001</v>
      </c>
      <c r="R35" s="190">
        <v>5.0821000000000005</v>
      </c>
      <c r="S35" s="190">
        <v>18.601369999999999</v>
      </c>
      <c r="T35" s="190">
        <v>14.47564</v>
      </c>
      <c r="U35" s="190">
        <v>21.351419999999997</v>
      </c>
      <c r="V35" s="190">
        <v>17.48638</v>
      </c>
      <c r="W35" s="190">
        <v>30.457650000000001</v>
      </c>
      <c r="X35" s="190">
        <v>31.318210000000001</v>
      </c>
      <c r="Y35" s="190">
        <v>23.158259999999999</v>
      </c>
      <c r="Z35" s="190">
        <v>13.249139999999999</v>
      </c>
      <c r="AA35" s="190">
        <v>19.108810000000002</v>
      </c>
      <c r="AB35" s="190">
        <v>13.42262</v>
      </c>
      <c r="AC35" s="190">
        <v>16.063879999999997</v>
      </c>
      <c r="AD35" s="190">
        <v>9.2318680000000004</v>
      </c>
      <c r="AE35" s="190">
        <v>25.419049999999999</v>
      </c>
      <c r="AF35" s="190">
        <v>3.7183029999999997</v>
      </c>
      <c r="AG35" s="190">
        <v>44.919650000000004</v>
      </c>
      <c r="AH35" s="190">
        <v>38.738219999999998</v>
      </c>
      <c r="AI35" s="190"/>
      <c r="AJ35" s="190"/>
      <c r="AK35" s="190"/>
      <c r="AL35" s="190"/>
      <c r="AM35" s="190"/>
    </row>
    <row r="36" spans="1:39" ht="15" x14ac:dyDescent="0.25">
      <c r="A36" s="304">
        <f>YampaRiverInflow.TotalOutflow!A36</f>
        <v>45931</v>
      </c>
      <c r="B36" s="280"/>
      <c r="C36" s="270">
        <v>17.71</v>
      </c>
      <c r="D36" s="285">
        <v>17.71</v>
      </c>
      <c r="E36" s="190">
        <v>25.995049999999999</v>
      </c>
      <c r="F36" s="190">
        <v>33.972290000000001</v>
      </c>
      <c r="G36" s="190">
        <v>22.088529999999999</v>
      </c>
      <c r="H36" s="190">
        <v>19.114159999999998</v>
      </c>
      <c r="I36" s="190">
        <v>8.2817099999999986</v>
      </c>
      <c r="J36" s="190">
        <v>40.549999999999997</v>
      </c>
      <c r="K36" s="190">
        <v>-13.924200000000001</v>
      </c>
      <c r="L36" s="190">
        <v>25.10202</v>
      </c>
      <c r="M36" s="190">
        <v>12.98898</v>
      </c>
      <c r="N36" s="190">
        <v>27.75198</v>
      </c>
      <c r="O36" s="190">
        <v>9.3924799999999991</v>
      </c>
      <c r="P36" s="190">
        <v>43.769359999999999</v>
      </c>
      <c r="Q36" s="190">
        <v>22.534610000000001</v>
      </c>
      <c r="R36" s="190">
        <v>16.070049999999998</v>
      </c>
      <c r="S36" s="190">
        <v>21.862349999999999</v>
      </c>
      <c r="T36" s="190">
        <v>21.155540000000002</v>
      </c>
      <c r="U36" s="190">
        <v>17.678609999999999</v>
      </c>
      <c r="V36" s="190">
        <v>24.983849999999997</v>
      </c>
      <c r="W36" s="190">
        <v>30.878040000000002</v>
      </c>
      <c r="X36" s="190">
        <v>34.297699999999999</v>
      </c>
      <c r="Y36" s="190">
        <v>18.70016</v>
      </c>
      <c r="Z36" s="190">
        <v>16.06213</v>
      </c>
      <c r="AA36" s="190">
        <v>34.16733</v>
      </c>
      <c r="AB36" s="190">
        <v>35.623899999999999</v>
      </c>
      <c r="AC36" s="190">
        <v>8.9423110000000001</v>
      </c>
      <c r="AD36" s="190">
        <v>22.663040000000002</v>
      </c>
      <c r="AE36" s="190">
        <v>18.12434</v>
      </c>
      <c r="AF36" s="190">
        <v>20.913310000000003</v>
      </c>
      <c r="AG36" s="190">
        <v>34.431249999999999</v>
      </c>
      <c r="AH36" s="190">
        <v>38.233789999999999</v>
      </c>
      <c r="AI36" s="190"/>
      <c r="AJ36" s="190"/>
      <c r="AK36" s="190"/>
      <c r="AL36" s="190"/>
      <c r="AM36" s="190"/>
    </row>
    <row r="37" spans="1:39" ht="15" x14ac:dyDescent="0.25">
      <c r="A37" s="304">
        <f>YampaRiverInflow.TotalOutflow!A37</f>
        <v>45962</v>
      </c>
      <c r="B37" s="280"/>
      <c r="C37" s="270">
        <v>16.579000000000001</v>
      </c>
      <c r="D37" s="285">
        <v>16.579000000000001</v>
      </c>
      <c r="E37" s="190">
        <v>16.97213</v>
      </c>
      <c r="F37" s="190">
        <v>32.303910000000002</v>
      </c>
      <c r="G37" s="190">
        <v>27.994340000000001</v>
      </c>
      <c r="H37" s="190">
        <v>18.408459999999998</v>
      </c>
      <c r="I37" s="190">
        <v>27.646930000000001</v>
      </c>
      <c r="J37" s="190">
        <v>13.904860000000001</v>
      </c>
      <c r="K37" s="190">
        <v>20.08203</v>
      </c>
      <c r="L37" s="190">
        <v>-4.2350600000000007</v>
      </c>
      <c r="M37" s="190">
        <v>5.5237799999999995</v>
      </c>
      <c r="N37" s="190">
        <v>13.936260000000001</v>
      </c>
      <c r="O37" s="190">
        <v>18.488499999999998</v>
      </c>
      <c r="P37" s="190">
        <v>53.005609999999997</v>
      </c>
      <c r="Q37" s="190">
        <v>26.384319999999999</v>
      </c>
      <c r="R37" s="190">
        <v>7.4658100000000003</v>
      </c>
      <c r="S37" s="190">
        <v>17.107009999999999</v>
      </c>
      <c r="T37" s="190">
        <v>28.95552</v>
      </c>
      <c r="U37" s="190">
        <v>31.72842</v>
      </c>
      <c r="V37" s="190">
        <v>37.927500000000002</v>
      </c>
      <c r="W37" s="190">
        <v>37.545540000000003</v>
      </c>
      <c r="X37" s="190">
        <v>26.962349999999997</v>
      </c>
      <c r="Y37" s="190">
        <v>24.636060000000001</v>
      </c>
      <c r="Z37" s="190">
        <v>9.1373110000000004</v>
      </c>
      <c r="AA37" s="190">
        <v>11.013590000000001</v>
      </c>
      <c r="AB37" s="190">
        <v>20.70234</v>
      </c>
      <c r="AC37" s="190">
        <v>12.13466</v>
      </c>
      <c r="AD37" s="190">
        <v>16.070899999999998</v>
      </c>
      <c r="AE37" s="190">
        <v>21.472249999999999</v>
      </c>
      <c r="AF37" s="190">
        <v>19.997520000000002</v>
      </c>
      <c r="AG37" s="190">
        <v>35.786089999999994</v>
      </c>
      <c r="AH37" s="190">
        <v>28.035019999999999</v>
      </c>
      <c r="AI37" s="190"/>
      <c r="AJ37" s="190"/>
      <c r="AK37" s="190"/>
      <c r="AL37" s="190"/>
      <c r="AM37" s="190"/>
    </row>
    <row r="38" spans="1:39" ht="15" x14ac:dyDescent="0.25">
      <c r="A38" s="304">
        <f>YampaRiverInflow.TotalOutflow!A38</f>
        <v>45992</v>
      </c>
      <c r="B38" s="280"/>
      <c r="C38" s="270">
        <v>17.748000000000001</v>
      </c>
      <c r="D38" s="285">
        <v>17.748000000000001</v>
      </c>
      <c r="E38" s="190">
        <v>27.56195</v>
      </c>
      <c r="F38" s="190">
        <v>42.93092</v>
      </c>
      <c r="G38" s="190">
        <v>16.8964</v>
      </c>
      <c r="H38" s="190">
        <v>5.2648799999999998</v>
      </c>
      <c r="I38" s="190">
        <v>14.9133</v>
      </c>
      <c r="J38" s="190">
        <v>20.716919999999998</v>
      </c>
      <c r="K38" s="190">
        <v>34.09957</v>
      </c>
      <c r="L38" s="190">
        <v>30.479970000000002</v>
      </c>
      <c r="M38" s="190">
        <v>17.71199</v>
      </c>
      <c r="N38" s="190">
        <v>14.28424</v>
      </c>
      <c r="O38" s="190">
        <v>19.058679999999999</v>
      </c>
      <c r="P38" s="190">
        <v>32.092640000000003</v>
      </c>
      <c r="Q38" s="190">
        <v>31.069230000000001</v>
      </c>
      <c r="R38" s="190">
        <v>-1.1337300000000001</v>
      </c>
      <c r="S38" s="190">
        <v>19.942029999999999</v>
      </c>
      <c r="T38" s="190">
        <v>24.682869999999998</v>
      </c>
      <c r="U38" s="190">
        <v>26.541930000000001</v>
      </c>
      <c r="V38" s="190">
        <v>32.755090000000003</v>
      </c>
      <c r="W38" s="190">
        <v>27.805679999999999</v>
      </c>
      <c r="X38" s="190">
        <v>21.076700000000002</v>
      </c>
      <c r="Y38" s="190">
        <v>7.0595299999999996</v>
      </c>
      <c r="Z38" s="190">
        <v>18.49559</v>
      </c>
      <c r="AA38" s="190">
        <v>21.64105</v>
      </c>
      <c r="AB38" s="190">
        <v>26.011500000000002</v>
      </c>
      <c r="AC38" s="190">
        <v>17.06305</v>
      </c>
      <c r="AD38" s="190">
        <v>26.540560000000003</v>
      </c>
      <c r="AE38" s="190">
        <v>19.891179999999999</v>
      </c>
      <c r="AF38" s="190">
        <v>8.7936929999999993</v>
      </c>
      <c r="AG38" s="190">
        <v>28.205020000000001</v>
      </c>
      <c r="AH38" s="190">
        <v>40.244050000000001</v>
      </c>
      <c r="AI38" s="190"/>
      <c r="AJ38" s="190"/>
      <c r="AK38" s="190"/>
      <c r="AL38" s="190"/>
      <c r="AM38" s="190"/>
    </row>
    <row r="39" spans="1:39" ht="15" x14ac:dyDescent="0.25">
      <c r="A39" s="304">
        <f>YampaRiverInflow.TotalOutflow!A39</f>
        <v>46023</v>
      </c>
      <c r="B39" s="280"/>
      <c r="C39" s="270">
        <v>13.885</v>
      </c>
      <c r="D39" s="285">
        <v>13.885</v>
      </c>
      <c r="E39" s="190">
        <v>19.38391</v>
      </c>
      <c r="F39" s="190">
        <v>30.74776</v>
      </c>
      <c r="G39" s="190">
        <v>9.8134800000000002</v>
      </c>
      <c r="H39" s="190">
        <v>-4.5364899999999997</v>
      </c>
      <c r="I39" s="190">
        <v>13.92507</v>
      </c>
      <c r="J39" s="190">
        <v>62.106730000000006</v>
      </c>
      <c r="K39" s="190">
        <v>30.139110000000002</v>
      </c>
      <c r="L39" s="190">
        <v>34.121430000000004</v>
      </c>
      <c r="M39" s="190">
        <v>0.29199999999999998</v>
      </c>
      <c r="N39" s="190">
        <v>8.3659300000000005</v>
      </c>
      <c r="O39" s="190">
        <v>7.2980700000000001</v>
      </c>
      <c r="P39" s="190">
        <v>137.14750000000001</v>
      </c>
      <c r="Q39" s="190">
        <v>5.1085200000000004</v>
      </c>
      <c r="R39" s="190">
        <v>9.6737900000000003</v>
      </c>
      <c r="S39" s="190">
        <v>13.99601</v>
      </c>
      <c r="T39" s="190">
        <v>3.7156899999999999</v>
      </c>
      <c r="U39" s="190">
        <v>41.649769999999997</v>
      </c>
      <c r="V39" s="190">
        <v>7.6267299999999993</v>
      </c>
      <c r="W39" s="190">
        <v>11.469899999999999</v>
      </c>
      <c r="X39" s="190">
        <v>17.2136</v>
      </c>
      <c r="Y39" s="190">
        <v>12.56814</v>
      </c>
      <c r="Z39" s="190">
        <v>17.381460000000001</v>
      </c>
      <c r="AA39" s="190">
        <v>26.231240000000003</v>
      </c>
      <c r="AB39" s="190">
        <v>33.2042</v>
      </c>
      <c r="AC39" s="190">
        <v>2.9696009999999999</v>
      </c>
      <c r="AD39" s="190">
        <v>19.397919999999999</v>
      </c>
      <c r="AE39" s="190">
        <v>1.1771969999999998</v>
      </c>
      <c r="AF39" s="190">
        <v>30.506990000000002</v>
      </c>
      <c r="AG39" s="190">
        <v>18.1145</v>
      </c>
      <c r="AH39" s="190">
        <v>101.17739999999999</v>
      </c>
      <c r="AI39" s="190"/>
      <c r="AJ39" s="190"/>
      <c r="AK39" s="190"/>
      <c r="AL39" s="190"/>
      <c r="AM39" s="190"/>
    </row>
    <row r="40" spans="1:39" ht="15" x14ac:dyDescent="0.25">
      <c r="A40" s="304">
        <f>YampaRiverInflow.TotalOutflow!A40</f>
        <v>46054</v>
      </c>
      <c r="B40" s="280"/>
      <c r="C40" s="270">
        <v>4.8780000000000001</v>
      </c>
      <c r="D40" s="285">
        <v>4.8780000000000001</v>
      </c>
      <c r="E40" s="190">
        <v>10.26454</v>
      </c>
      <c r="F40" s="190">
        <v>85.662350000000004</v>
      </c>
      <c r="G40" s="190">
        <v>11.232760000000001</v>
      </c>
      <c r="H40" s="190">
        <v>13.169319999999999</v>
      </c>
      <c r="I40" s="190">
        <v>35.386319999999998</v>
      </c>
      <c r="J40" s="190">
        <v>17.077069999999999</v>
      </c>
      <c r="K40" s="190">
        <v>13.379719999999999</v>
      </c>
      <c r="L40" s="190">
        <v>16.086819999999999</v>
      </c>
      <c r="M40" s="190">
        <v>-0.86568000000000001</v>
      </c>
      <c r="N40" s="190">
        <v>23.462679999999999</v>
      </c>
      <c r="O40" s="190">
        <v>14.080209999999999</v>
      </c>
      <c r="P40" s="190">
        <v>174.5822</v>
      </c>
      <c r="Q40" s="190">
        <v>11.06955</v>
      </c>
      <c r="R40" s="190">
        <v>-5.6684799999999997</v>
      </c>
      <c r="S40" s="190">
        <v>3.0183800000000001</v>
      </c>
      <c r="T40" s="190">
        <v>14.69007</v>
      </c>
      <c r="U40" s="190">
        <v>8.8202999999999996</v>
      </c>
      <c r="V40" s="190">
        <v>14.744759999999999</v>
      </c>
      <c r="W40" s="190">
        <v>10.63569</v>
      </c>
      <c r="X40" s="190">
        <v>3.61049</v>
      </c>
      <c r="Y40" s="190">
        <v>19.49475</v>
      </c>
      <c r="Z40" s="190">
        <v>9.0798199999999998</v>
      </c>
      <c r="AA40" s="190">
        <v>9.4230560000000008</v>
      </c>
      <c r="AB40" s="190">
        <v>14.433450000000001</v>
      </c>
      <c r="AC40" s="190">
        <v>2.5804749999999999</v>
      </c>
      <c r="AD40" s="190">
        <v>12.939129999999999</v>
      </c>
      <c r="AE40" s="190">
        <v>-3.2752500000000002</v>
      </c>
      <c r="AF40" s="190">
        <v>44.287480000000002</v>
      </c>
      <c r="AG40" s="190">
        <v>29.243689999999997</v>
      </c>
      <c r="AH40" s="190">
        <v>221.90360000000001</v>
      </c>
      <c r="AI40" s="190"/>
      <c r="AJ40" s="190"/>
      <c r="AK40" s="190"/>
      <c r="AL40" s="190"/>
      <c r="AM40" s="190"/>
    </row>
    <row r="41" spans="1:39" ht="15" x14ac:dyDescent="0.25">
      <c r="A41" s="304">
        <f>YampaRiverInflow.TotalOutflow!A41</f>
        <v>46082</v>
      </c>
      <c r="B41" s="280"/>
      <c r="C41" s="270">
        <v>3.944</v>
      </c>
      <c r="D41" s="285">
        <v>3.944</v>
      </c>
      <c r="E41" s="190">
        <v>30.523220000000002</v>
      </c>
      <c r="F41" s="190">
        <v>99.089590000000001</v>
      </c>
      <c r="G41" s="190">
        <v>0.26749000000000001</v>
      </c>
      <c r="H41" s="190">
        <v>21.557400000000001</v>
      </c>
      <c r="I41" s="190">
        <v>29.812529999999999</v>
      </c>
      <c r="J41" s="190">
        <v>17.33398</v>
      </c>
      <c r="K41" s="190">
        <v>4.5499399999999994</v>
      </c>
      <c r="L41" s="190">
        <v>29.456400000000002</v>
      </c>
      <c r="M41" s="190">
        <v>7.59199</v>
      </c>
      <c r="N41" s="190">
        <v>0.58572999999999997</v>
      </c>
      <c r="O41" s="190">
        <v>5.9264799999999997</v>
      </c>
      <c r="P41" s="190">
        <v>168.7243</v>
      </c>
      <c r="Q41" s="190">
        <v>24.415849999999999</v>
      </c>
      <c r="R41" s="190">
        <v>16.08663</v>
      </c>
      <c r="S41" s="190">
        <v>3.1996100000000003</v>
      </c>
      <c r="T41" s="190">
        <v>10.91578</v>
      </c>
      <c r="U41" s="190">
        <v>55.120930000000001</v>
      </c>
      <c r="V41" s="190">
        <v>5.3349099999999998</v>
      </c>
      <c r="W41" s="190">
        <v>8.3023799999999994</v>
      </c>
      <c r="X41" s="190">
        <v>7.6192200000000003</v>
      </c>
      <c r="Y41" s="190">
        <v>-3.1343100000000002</v>
      </c>
      <c r="Z41" s="190">
        <v>2.8256300000000003</v>
      </c>
      <c r="AA41" s="190">
        <v>17.701610000000002</v>
      </c>
      <c r="AB41" s="190">
        <v>10.766690000000001</v>
      </c>
      <c r="AC41" s="190">
        <v>-2.6526999999999998</v>
      </c>
      <c r="AD41" s="190">
        <v>-4.7138400000000003</v>
      </c>
      <c r="AE41" s="190">
        <v>14.927820000000001</v>
      </c>
      <c r="AF41" s="190">
        <v>37.971170000000001</v>
      </c>
      <c r="AG41" s="190">
        <v>61.31456</v>
      </c>
      <c r="AH41" s="190">
        <v>316.43129999999996</v>
      </c>
      <c r="AI41" s="190"/>
      <c r="AJ41" s="190"/>
      <c r="AK41" s="190"/>
      <c r="AL41" s="190"/>
      <c r="AM41" s="190"/>
    </row>
    <row r="42" spans="1:39" ht="15" x14ac:dyDescent="0.25">
      <c r="A42" s="304">
        <f>YampaRiverInflow.TotalOutflow!A42</f>
        <v>46113</v>
      </c>
      <c r="B42" s="280"/>
      <c r="C42" s="270">
        <v>7.9370000000000003</v>
      </c>
      <c r="D42" s="285">
        <v>7.9370000000000003</v>
      </c>
      <c r="E42" s="190">
        <v>13.75267</v>
      </c>
      <c r="F42" s="190">
        <v>16.01717</v>
      </c>
      <c r="G42" s="190">
        <v>14.181340000000001</v>
      </c>
      <c r="H42" s="190">
        <v>10.90859</v>
      </c>
      <c r="I42" s="190">
        <v>31.157610000000002</v>
      </c>
      <c r="J42" s="190">
        <v>9.207790000000001</v>
      </c>
      <c r="K42" s="190">
        <v>-60.225830000000002</v>
      </c>
      <c r="L42" s="190">
        <v>53.373489999999997</v>
      </c>
      <c r="M42" s="190">
        <v>10.18976</v>
      </c>
      <c r="N42" s="190">
        <v>22.325830000000003</v>
      </c>
      <c r="O42" s="190">
        <v>12.528739999999999</v>
      </c>
      <c r="P42" s="190">
        <v>16.69754</v>
      </c>
      <c r="Q42" s="190">
        <v>14.457510000000001</v>
      </c>
      <c r="R42" s="190">
        <v>15.693350000000001</v>
      </c>
      <c r="S42" s="190">
        <v>12.19009</v>
      </c>
      <c r="T42" s="190">
        <v>15.191180000000001</v>
      </c>
      <c r="U42" s="190">
        <v>34.110879999999995</v>
      </c>
      <c r="V42" s="190">
        <v>18.928849999999997</v>
      </c>
      <c r="W42" s="190">
        <v>23.699870000000001</v>
      </c>
      <c r="X42" s="190">
        <v>14.320200000000002</v>
      </c>
      <c r="Y42" s="190">
        <v>23.981200000000001</v>
      </c>
      <c r="Z42" s="190">
        <v>12.70073</v>
      </c>
      <c r="AA42" s="190">
        <v>17.83746</v>
      </c>
      <c r="AB42" s="190">
        <v>12.692639999999999</v>
      </c>
      <c r="AC42" s="190">
        <v>-8.0273199999999996</v>
      </c>
      <c r="AD42" s="190">
        <v>5.617337</v>
      </c>
      <c r="AE42" s="190">
        <v>29.066040000000001</v>
      </c>
      <c r="AF42" s="190">
        <v>68.50724000000001</v>
      </c>
      <c r="AG42" s="190">
        <v>34.07152</v>
      </c>
      <c r="AH42" s="190">
        <v>40.68047</v>
      </c>
      <c r="AI42" s="190"/>
      <c r="AJ42" s="190"/>
      <c r="AK42" s="190"/>
      <c r="AL42" s="190"/>
      <c r="AM42" s="190"/>
    </row>
    <row r="43" spans="1:39" ht="15" x14ac:dyDescent="0.25">
      <c r="A43" s="304">
        <f>YampaRiverInflow.TotalOutflow!A43</f>
        <v>46143</v>
      </c>
      <c r="B43" s="280"/>
      <c r="C43" s="270">
        <v>6.3540000000000001</v>
      </c>
      <c r="D43" s="285">
        <v>6.3540000000000001</v>
      </c>
      <c r="E43" s="190">
        <v>147.4316</v>
      </c>
      <c r="F43" s="190">
        <v>31.464639999999999</v>
      </c>
      <c r="G43" s="190">
        <v>16.225469999999998</v>
      </c>
      <c r="H43" s="190">
        <v>15.98751</v>
      </c>
      <c r="I43" s="190">
        <v>22.762439999999998</v>
      </c>
      <c r="J43" s="190">
        <v>16.884130000000003</v>
      </c>
      <c r="K43" s="190">
        <v>-18.579159999999998</v>
      </c>
      <c r="L43" s="190">
        <v>0.76658000000000004</v>
      </c>
      <c r="M43" s="190">
        <v>15.05968</v>
      </c>
      <c r="N43" s="190">
        <v>18.966650000000001</v>
      </c>
      <c r="O43" s="190">
        <v>6.8135300000000001</v>
      </c>
      <c r="P43" s="190">
        <v>10.48025</v>
      </c>
      <c r="Q43" s="190">
        <v>-4.4347899999999996</v>
      </c>
      <c r="R43" s="190">
        <v>13.546040000000001</v>
      </c>
      <c r="S43" s="190">
        <v>14.374000000000001</v>
      </c>
      <c r="T43" s="190">
        <v>20.312279999999998</v>
      </c>
      <c r="U43" s="190">
        <v>24.09412</v>
      </c>
      <c r="V43" s="190">
        <v>17.2925</v>
      </c>
      <c r="W43" s="190">
        <v>26.04485</v>
      </c>
      <c r="X43" s="190">
        <v>20.55932</v>
      </c>
      <c r="Y43" s="190">
        <v>-2.9233899999999999</v>
      </c>
      <c r="Z43" s="190">
        <v>20.669799999999999</v>
      </c>
      <c r="AA43" s="190">
        <v>13.049940000000001</v>
      </c>
      <c r="AB43" s="190">
        <v>22.04082</v>
      </c>
      <c r="AC43" s="190">
        <v>10.49208</v>
      </c>
      <c r="AD43" s="190">
        <v>8.221705</v>
      </c>
      <c r="AE43" s="190">
        <v>-6.3989399999999996</v>
      </c>
      <c r="AF43" s="190">
        <v>35.158190000000005</v>
      </c>
      <c r="AG43" s="190">
        <v>30.619150000000001</v>
      </c>
      <c r="AH43" s="190">
        <v>51.445999999999998</v>
      </c>
      <c r="AI43" s="190"/>
      <c r="AJ43" s="190"/>
      <c r="AK43" s="190"/>
      <c r="AL43" s="190"/>
      <c r="AM43" s="190"/>
    </row>
    <row r="44" spans="1:39" ht="15" x14ac:dyDescent="0.25">
      <c r="A44" s="304">
        <f>YampaRiverInflow.TotalOutflow!A44</f>
        <v>46174</v>
      </c>
      <c r="B44" s="280"/>
      <c r="C44" s="270">
        <v>6.5380000000000003</v>
      </c>
      <c r="D44" s="285">
        <v>6.5380000000000003</v>
      </c>
      <c r="E44" s="190">
        <v>149.01420000000002</v>
      </c>
      <c r="F44" s="190">
        <v>25.634610000000002</v>
      </c>
      <c r="G44" s="190">
        <v>16.579849999999997</v>
      </c>
      <c r="H44" s="190">
        <v>17.054269999999999</v>
      </c>
      <c r="I44" s="190">
        <v>19.0702</v>
      </c>
      <c r="J44" s="190">
        <v>13.2582</v>
      </c>
      <c r="K44" s="190">
        <v>34.340009999999999</v>
      </c>
      <c r="L44" s="190">
        <v>31.23612</v>
      </c>
      <c r="M44" s="190">
        <v>9.42577</v>
      </c>
      <c r="N44" s="190">
        <v>11.861139999999999</v>
      </c>
      <c r="O44" s="190">
        <v>3.2528800000000002</v>
      </c>
      <c r="P44" s="190">
        <v>10.676410000000001</v>
      </c>
      <c r="Q44" s="190">
        <v>-12.562700000000001</v>
      </c>
      <c r="R44" s="190">
        <v>10.9498</v>
      </c>
      <c r="S44" s="190">
        <v>4.9075899999999999</v>
      </c>
      <c r="T44" s="190">
        <v>20.479099999999999</v>
      </c>
      <c r="U44" s="190">
        <v>23.339099999999998</v>
      </c>
      <c r="V44" s="190">
        <v>14.779639999999999</v>
      </c>
      <c r="W44" s="190">
        <v>10.374750000000001</v>
      </c>
      <c r="X44" s="190">
        <v>15.253579999999999</v>
      </c>
      <c r="Y44" s="190">
        <v>10.87237</v>
      </c>
      <c r="Z44" s="190">
        <v>19.39621</v>
      </c>
      <c r="AA44" s="190">
        <v>18.288060000000002</v>
      </c>
      <c r="AB44" s="190">
        <v>0.1727841</v>
      </c>
      <c r="AC44" s="190">
        <v>6.1307309999999999</v>
      </c>
      <c r="AD44" s="190">
        <v>10.9467</v>
      </c>
      <c r="AE44" s="190">
        <v>-4.7618999999999998</v>
      </c>
      <c r="AF44" s="190">
        <v>38.329680000000003</v>
      </c>
      <c r="AG44" s="190">
        <v>17.90776</v>
      </c>
      <c r="AH44" s="190">
        <v>23.242540000000002</v>
      </c>
      <c r="AI44" s="190"/>
      <c r="AJ44" s="190"/>
      <c r="AK44" s="190"/>
      <c r="AL44" s="190"/>
      <c r="AM44" s="190"/>
    </row>
    <row r="45" spans="1:39" ht="15" x14ac:dyDescent="0.25">
      <c r="A45" s="304">
        <f>YampaRiverInflow.TotalOutflow!A45</f>
        <v>46204</v>
      </c>
      <c r="B45" s="280"/>
      <c r="C45" s="270">
        <v>14.287000000000001</v>
      </c>
      <c r="D45" s="285">
        <v>14.287000000000001</v>
      </c>
      <c r="E45" s="190">
        <v>161.9752</v>
      </c>
      <c r="F45" s="190">
        <v>38.31944</v>
      </c>
      <c r="G45" s="190">
        <v>19.69941</v>
      </c>
      <c r="H45" s="190">
        <v>17.99015</v>
      </c>
      <c r="I45" s="190">
        <v>13.171860000000001</v>
      </c>
      <c r="J45" s="190">
        <v>40.615339999999996</v>
      </c>
      <c r="K45" s="190">
        <v>26.544730000000001</v>
      </c>
      <c r="L45" s="190">
        <v>25.423359999999999</v>
      </c>
      <c r="M45" s="190">
        <v>13.888549999999999</v>
      </c>
      <c r="N45" s="190">
        <v>15.145760000000001</v>
      </c>
      <c r="O45" s="190">
        <v>6.6023500000000004</v>
      </c>
      <c r="P45" s="190">
        <v>10.07929</v>
      </c>
      <c r="Q45" s="190">
        <v>4.5085600000000001</v>
      </c>
      <c r="R45" s="190">
        <v>26.234180000000002</v>
      </c>
      <c r="S45" s="190">
        <v>12.146379999999999</v>
      </c>
      <c r="T45" s="190">
        <v>17.390999999999998</v>
      </c>
      <c r="U45" s="190">
        <v>17.51343</v>
      </c>
      <c r="V45" s="190">
        <v>34.483599999999996</v>
      </c>
      <c r="W45" s="190">
        <v>45.963620000000006</v>
      </c>
      <c r="X45" s="190">
        <v>28.082819999999998</v>
      </c>
      <c r="Y45" s="190">
        <v>19.215400000000002</v>
      </c>
      <c r="Z45" s="190">
        <v>17.710519999999999</v>
      </c>
      <c r="AA45" s="190">
        <v>20.118539999999999</v>
      </c>
      <c r="AB45" s="190">
        <v>18.059009999999997</v>
      </c>
      <c r="AC45" s="190">
        <v>20.378209999999999</v>
      </c>
      <c r="AD45" s="190">
        <v>15.53816</v>
      </c>
      <c r="AE45" s="190">
        <v>2.6186829999999999</v>
      </c>
      <c r="AF45" s="190">
        <v>37.980930000000001</v>
      </c>
      <c r="AG45" s="190">
        <v>46.885179999999998</v>
      </c>
      <c r="AH45" s="190">
        <v>38.639189999999999</v>
      </c>
      <c r="AI45" s="190"/>
      <c r="AJ45" s="190"/>
      <c r="AK45" s="190"/>
      <c r="AL45" s="190"/>
      <c r="AM45" s="190"/>
    </row>
    <row r="46" spans="1:39" ht="15" x14ac:dyDescent="0.25">
      <c r="A46" s="304">
        <f>YampaRiverInflow.TotalOutflow!A46</f>
        <v>46235</v>
      </c>
      <c r="B46" s="280"/>
      <c r="C46" s="270">
        <v>13.164999999999999</v>
      </c>
      <c r="D46" s="285">
        <v>13.164999999999999</v>
      </c>
      <c r="E46" s="190">
        <v>39.051919999999996</v>
      </c>
      <c r="F46" s="190">
        <v>28.86665</v>
      </c>
      <c r="G46" s="190">
        <v>22.441749999999999</v>
      </c>
      <c r="H46" s="190">
        <v>26.15324</v>
      </c>
      <c r="I46" s="190">
        <v>32.817900000000002</v>
      </c>
      <c r="J46" s="190">
        <v>21.52835</v>
      </c>
      <c r="K46" s="190">
        <v>35.833640000000003</v>
      </c>
      <c r="L46" s="190">
        <v>31.181180000000001</v>
      </c>
      <c r="M46" s="190">
        <v>15.6302</v>
      </c>
      <c r="N46" s="190">
        <v>23.108509999999999</v>
      </c>
      <c r="O46" s="190">
        <v>11.401249999999999</v>
      </c>
      <c r="P46" s="190">
        <v>31.261939999999999</v>
      </c>
      <c r="Q46" s="190">
        <v>3.6801999999999997</v>
      </c>
      <c r="R46" s="190">
        <v>14.693910000000001</v>
      </c>
      <c r="S46" s="190">
        <v>25.271129999999999</v>
      </c>
      <c r="T46" s="190">
        <v>24.69454</v>
      </c>
      <c r="U46" s="190">
        <v>21.273709999999998</v>
      </c>
      <c r="V46" s="190">
        <v>24.753779999999999</v>
      </c>
      <c r="W46" s="190">
        <v>25.619619999999998</v>
      </c>
      <c r="X46" s="190">
        <v>36.973279999999995</v>
      </c>
      <c r="Y46" s="190">
        <v>26.050840000000001</v>
      </c>
      <c r="Z46" s="190">
        <v>15.60383</v>
      </c>
      <c r="AA46" s="190">
        <v>22.495830000000002</v>
      </c>
      <c r="AB46" s="190">
        <v>11.813360000000001</v>
      </c>
      <c r="AC46" s="190">
        <v>21.487629999999999</v>
      </c>
      <c r="AD46" s="190">
        <v>15.17426</v>
      </c>
      <c r="AE46" s="190">
        <v>1.5523019999999998</v>
      </c>
      <c r="AF46" s="190">
        <v>45.93045</v>
      </c>
      <c r="AG46" s="190">
        <v>51.271099999999997</v>
      </c>
      <c r="AH46" s="190">
        <v>50.55104</v>
      </c>
      <c r="AI46" s="190"/>
      <c r="AJ46" s="190"/>
      <c r="AK46" s="190"/>
      <c r="AL46" s="190"/>
      <c r="AM46" s="190"/>
    </row>
    <row r="47" spans="1:39" ht="15" x14ac:dyDescent="0.25">
      <c r="A47" s="304">
        <f>YampaRiverInflow.TotalOutflow!A47</f>
        <v>46266</v>
      </c>
      <c r="B47" s="280"/>
      <c r="C47" s="270">
        <v>11.956</v>
      </c>
      <c r="D47" s="285">
        <v>11.956</v>
      </c>
      <c r="E47" s="190">
        <v>28.125509999999998</v>
      </c>
      <c r="F47" s="190">
        <v>31.235990000000001</v>
      </c>
      <c r="G47" s="190">
        <v>22.33502</v>
      </c>
      <c r="H47" s="190">
        <v>48.394019999999998</v>
      </c>
      <c r="I47" s="190">
        <v>28.478590000000001</v>
      </c>
      <c r="J47" s="190">
        <v>11.490879999999999</v>
      </c>
      <c r="K47" s="190">
        <v>18.042580000000001</v>
      </c>
      <c r="L47" s="190">
        <v>23.867799999999999</v>
      </c>
      <c r="M47" s="190">
        <v>14.97372</v>
      </c>
      <c r="N47" s="190">
        <v>17.04288</v>
      </c>
      <c r="O47" s="190">
        <v>23.401450000000001</v>
      </c>
      <c r="P47" s="190">
        <v>6.1058300000000001</v>
      </c>
      <c r="Q47" s="190">
        <v>5.0821000000000005</v>
      </c>
      <c r="R47" s="190">
        <v>18.601369999999999</v>
      </c>
      <c r="S47" s="190">
        <v>14.47564</v>
      </c>
      <c r="T47" s="190">
        <v>21.351419999999997</v>
      </c>
      <c r="U47" s="190">
        <v>17.48638</v>
      </c>
      <c r="V47" s="190">
        <v>30.457650000000001</v>
      </c>
      <c r="W47" s="190">
        <v>31.318210000000001</v>
      </c>
      <c r="X47" s="190">
        <v>23.158259999999999</v>
      </c>
      <c r="Y47" s="190">
        <v>13.249139999999999</v>
      </c>
      <c r="Z47" s="190">
        <v>19.108810000000002</v>
      </c>
      <c r="AA47" s="190">
        <v>13.42262</v>
      </c>
      <c r="AB47" s="190">
        <v>16.063879999999997</v>
      </c>
      <c r="AC47" s="190">
        <v>9.2318680000000004</v>
      </c>
      <c r="AD47" s="190">
        <v>25.419049999999999</v>
      </c>
      <c r="AE47" s="190">
        <v>3.7183029999999997</v>
      </c>
      <c r="AF47" s="190">
        <v>44.919650000000004</v>
      </c>
      <c r="AG47" s="190">
        <v>38.738219999999998</v>
      </c>
      <c r="AH47" s="190">
        <v>36.226120000000002</v>
      </c>
      <c r="AI47" s="190"/>
      <c r="AJ47" s="190"/>
      <c r="AK47" s="190"/>
      <c r="AL47" s="190"/>
      <c r="AM47" s="190"/>
    </row>
    <row r="48" spans="1:39" ht="15" x14ac:dyDescent="0.25">
      <c r="A48" s="304">
        <f>YampaRiverInflow.TotalOutflow!A48</f>
        <v>46296</v>
      </c>
      <c r="B48" s="280"/>
      <c r="C48" s="270">
        <v>17.71</v>
      </c>
      <c r="D48" s="285">
        <v>17.71</v>
      </c>
      <c r="E48" s="190">
        <v>33.972290000000001</v>
      </c>
      <c r="F48" s="190">
        <v>22.088529999999999</v>
      </c>
      <c r="G48" s="190">
        <v>19.114159999999998</v>
      </c>
      <c r="H48" s="190">
        <v>8.2817099999999986</v>
      </c>
      <c r="I48" s="190">
        <v>40.549999999999997</v>
      </c>
      <c r="J48" s="190">
        <v>-13.924200000000001</v>
      </c>
      <c r="K48" s="190">
        <v>25.10202</v>
      </c>
      <c r="L48" s="190">
        <v>12.98898</v>
      </c>
      <c r="M48" s="190">
        <v>27.75198</v>
      </c>
      <c r="N48" s="190">
        <v>9.3924799999999991</v>
      </c>
      <c r="O48" s="190">
        <v>43.769359999999999</v>
      </c>
      <c r="P48" s="190">
        <v>22.534610000000001</v>
      </c>
      <c r="Q48" s="190">
        <v>16.070049999999998</v>
      </c>
      <c r="R48" s="190">
        <v>21.862349999999999</v>
      </c>
      <c r="S48" s="190">
        <v>21.155540000000002</v>
      </c>
      <c r="T48" s="190">
        <v>17.678609999999999</v>
      </c>
      <c r="U48" s="190">
        <v>24.983849999999997</v>
      </c>
      <c r="V48" s="190">
        <v>30.878040000000002</v>
      </c>
      <c r="W48" s="190">
        <v>34.297699999999999</v>
      </c>
      <c r="X48" s="190">
        <v>18.70016</v>
      </c>
      <c r="Y48" s="190">
        <v>16.06213</v>
      </c>
      <c r="Z48" s="190">
        <v>34.16733</v>
      </c>
      <c r="AA48" s="190">
        <v>35.623899999999999</v>
      </c>
      <c r="AB48" s="190">
        <v>8.9423110000000001</v>
      </c>
      <c r="AC48" s="190">
        <v>22.663040000000002</v>
      </c>
      <c r="AD48" s="190">
        <v>18.12434</v>
      </c>
      <c r="AE48" s="190">
        <v>20.913310000000003</v>
      </c>
      <c r="AF48" s="190">
        <v>34.431249999999999</v>
      </c>
      <c r="AG48" s="190">
        <v>38.233789999999999</v>
      </c>
      <c r="AH48" s="190">
        <v>25.995049999999999</v>
      </c>
      <c r="AI48" s="190"/>
      <c r="AJ48" s="190"/>
      <c r="AK48" s="190"/>
      <c r="AL48" s="190"/>
      <c r="AM48" s="190"/>
    </row>
    <row r="49" spans="1:1005" ht="15" x14ac:dyDescent="0.25">
      <c r="A49" s="304">
        <f>YampaRiverInflow.TotalOutflow!A49</f>
        <v>46327</v>
      </c>
      <c r="B49" s="280"/>
      <c r="C49" s="270">
        <v>16.579000000000001</v>
      </c>
      <c r="D49" s="285">
        <v>16.579000000000001</v>
      </c>
      <c r="E49" s="190">
        <v>32.303910000000002</v>
      </c>
      <c r="F49" s="190">
        <v>27.994340000000001</v>
      </c>
      <c r="G49" s="190">
        <v>18.408459999999998</v>
      </c>
      <c r="H49" s="190">
        <v>27.646930000000001</v>
      </c>
      <c r="I49" s="190">
        <v>13.904860000000001</v>
      </c>
      <c r="J49" s="190">
        <v>20.08203</v>
      </c>
      <c r="K49" s="190">
        <v>-4.2350600000000007</v>
      </c>
      <c r="L49" s="190">
        <v>5.5237799999999995</v>
      </c>
      <c r="M49" s="190">
        <v>13.936260000000001</v>
      </c>
      <c r="N49" s="190">
        <v>18.488499999999998</v>
      </c>
      <c r="O49" s="190">
        <v>53.005609999999997</v>
      </c>
      <c r="P49" s="190">
        <v>26.384319999999999</v>
      </c>
      <c r="Q49" s="190">
        <v>7.4658100000000003</v>
      </c>
      <c r="R49" s="190">
        <v>17.107009999999999</v>
      </c>
      <c r="S49" s="190">
        <v>28.95552</v>
      </c>
      <c r="T49" s="190">
        <v>31.72842</v>
      </c>
      <c r="U49" s="190">
        <v>37.927500000000002</v>
      </c>
      <c r="V49" s="190">
        <v>37.545540000000003</v>
      </c>
      <c r="W49" s="190">
        <v>26.962349999999997</v>
      </c>
      <c r="X49" s="190">
        <v>24.636060000000001</v>
      </c>
      <c r="Y49" s="190">
        <v>9.1373110000000004</v>
      </c>
      <c r="Z49" s="190">
        <v>11.013590000000001</v>
      </c>
      <c r="AA49" s="190">
        <v>20.70234</v>
      </c>
      <c r="AB49" s="190">
        <v>12.13466</v>
      </c>
      <c r="AC49" s="190">
        <v>16.070899999999998</v>
      </c>
      <c r="AD49" s="190">
        <v>21.472249999999999</v>
      </c>
      <c r="AE49" s="190">
        <v>19.997520000000002</v>
      </c>
      <c r="AF49" s="190">
        <v>35.786089999999994</v>
      </c>
      <c r="AG49" s="190">
        <v>28.035019999999999</v>
      </c>
      <c r="AH49" s="190">
        <v>16.97213</v>
      </c>
      <c r="AI49" s="190"/>
      <c r="AJ49" s="190"/>
      <c r="AK49" s="190"/>
      <c r="AL49" s="190"/>
      <c r="AM49" s="190"/>
    </row>
    <row r="50" spans="1:1005" ht="15" x14ac:dyDescent="0.25">
      <c r="A50" s="304">
        <f>YampaRiverInflow.TotalOutflow!A50</f>
        <v>46357</v>
      </c>
      <c r="B50" s="280"/>
      <c r="C50" s="270">
        <v>17.748000000000001</v>
      </c>
      <c r="D50" s="285">
        <v>17.748000000000001</v>
      </c>
      <c r="E50" s="190">
        <v>42.93092</v>
      </c>
      <c r="F50" s="190">
        <v>16.8964</v>
      </c>
      <c r="G50" s="190">
        <v>5.2648799999999998</v>
      </c>
      <c r="H50" s="190">
        <v>14.9133</v>
      </c>
      <c r="I50" s="190">
        <v>20.716919999999998</v>
      </c>
      <c r="J50" s="190">
        <v>34.09957</v>
      </c>
      <c r="K50" s="190">
        <v>30.479970000000002</v>
      </c>
      <c r="L50" s="190">
        <v>17.71199</v>
      </c>
      <c r="M50" s="190">
        <v>14.28424</v>
      </c>
      <c r="N50" s="190">
        <v>19.058679999999999</v>
      </c>
      <c r="O50" s="190">
        <v>32.092640000000003</v>
      </c>
      <c r="P50" s="190">
        <v>31.069230000000001</v>
      </c>
      <c r="Q50" s="190">
        <v>-1.1337300000000001</v>
      </c>
      <c r="R50" s="190">
        <v>19.942029999999999</v>
      </c>
      <c r="S50" s="190">
        <v>24.682869999999998</v>
      </c>
      <c r="T50" s="190">
        <v>26.541930000000001</v>
      </c>
      <c r="U50" s="190">
        <v>32.755090000000003</v>
      </c>
      <c r="V50" s="190">
        <v>27.805679999999999</v>
      </c>
      <c r="W50" s="190">
        <v>21.076700000000002</v>
      </c>
      <c r="X50" s="190">
        <v>7.0595299999999996</v>
      </c>
      <c r="Y50" s="190">
        <v>18.49559</v>
      </c>
      <c r="Z50" s="190">
        <v>21.64105</v>
      </c>
      <c r="AA50" s="190">
        <v>26.011500000000002</v>
      </c>
      <c r="AB50" s="190">
        <v>17.06305</v>
      </c>
      <c r="AC50" s="190">
        <v>26.540560000000003</v>
      </c>
      <c r="AD50" s="190">
        <v>19.891179999999999</v>
      </c>
      <c r="AE50" s="190">
        <v>8.7936929999999993</v>
      </c>
      <c r="AF50" s="190">
        <v>28.205020000000001</v>
      </c>
      <c r="AG50" s="190">
        <v>40.244050000000001</v>
      </c>
      <c r="AH50" s="190">
        <v>27.56195</v>
      </c>
      <c r="AI50" s="190"/>
      <c r="AJ50" s="190"/>
      <c r="AK50" s="190"/>
      <c r="AL50" s="190"/>
      <c r="AM50" s="190"/>
    </row>
    <row r="51" spans="1:1005" ht="15" x14ac:dyDescent="0.25">
      <c r="A51" s="304">
        <f>YampaRiverInflow.TotalOutflow!A51</f>
        <v>46388</v>
      </c>
      <c r="B51" s="280"/>
      <c r="C51" s="270">
        <v>13.885</v>
      </c>
      <c r="D51" s="285">
        <v>13.885</v>
      </c>
      <c r="E51" s="190">
        <v>30.74776</v>
      </c>
      <c r="F51" s="190">
        <v>9.8134800000000002</v>
      </c>
      <c r="G51" s="190">
        <v>-4.5364899999999997</v>
      </c>
      <c r="H51" s="190">
        <v>13.92507</v>
      </c>
      <c r="I51" s="190">
        <v>62.106730000000006</v>
      </c>
      <c r="J51" s="190">
        <v>30.139110000000002</v>
      </c>
      <c r="K51" s="190">
        <v>34.121430000000004</v>
      </c>
      <c r="L51" s="190">
        <v>0.29199999999999998</v>
      </c>
      <c r="M51" s="190">
        <v>8.3659300000000005</v>
      </c>
      <c r="N51" s="190">
        <v>7.2980700000000001</v>
      </c>
      <c r="O51" s="190">
        <v>137.14750000000001</v>
      </c>
      <c r="P51" s="190">
        <v>5.1085200000000004</v>
      </c>
      <c r="Q51" s="190">
        <v>9.6737900000000003</v>
      </c>
      <c r="R51" s="190">
        <v>13.99601</v>
      </c>
      <c r="S51" s="190">
        <v>3.7156899999999999</v>
      </c>
      <c r="T51" s="190">
        <v>41.649769999999997</v>
      </c>
      <c r="U51" s="190">
        <v>7.6267299999999993</v>
      </c>
      <c r="V51" s="190">
        <v>11.469899999999999</v>
      </c>
      <c r="W51" s="190">
        <v>17.2136</v>
      </c>
      <c r="X51" s="190">
        <v>12.56814</v>
      </c>
      <c r="Y51" s="190">
        <v>17.381460000000001</v>
      </c>
      <c r="Z51" s="190">
        <v>26.231240000000003</v>
      </c>
      <c r="AA51" s="190">
        <v>33.2042</v>
      </c>
      <c r="AB51" s="190">
        <v>2.9696009999999999</v>
      </c>
      <c r="AC51" s="190">
        <v>19.397919999999999</v>
      </c>
      <c r="AD51" s="190">
        <v>1.1771969999999998</v>
      </c>
      <c r="AE51" s="190">
        <v>30.506990000000002</v>
      </c>
      <c r="AF51" s="190">
        <v>18.1145</v>
      </c>
      <c r="AG51" s="190">
        <v>101.17739999999999</v>
      </c>
      <c r="AH51" s="190">
        <v>19.38391</v>
      </c>
      <c r="AI51" s="190"/>
      <c r="AJ51" s="190"/>
      <c r="AK51" s="190"/>
      <c r="AL51" s="190"/>
      <c r="AM51" s="190"/>
    </row>
    <row r="52" spans="1:1005" ht="15" x14ac:dyDescent="0.25">
      <c r="A52" s="304">
        <f>YampaRiverInflow.TotalOutflow!A52</f>
        <v>46419</v>
      </c>
      <c r="B52" s="280"/>
      <c r="C52" s="270">
        <v>4.8780000000000001</v>
      </c>
      <c r="D52" s="285">
        <v>4.8780000000000001</v>
      </c>
      <c r="E52" s="190">
        <v>85.662350000000004</v>
      </c>
      <c r="F52" s="190">
        <v>11.232760000000001</v>
      </c>
      <c r="G52" s="190">
        <v>13.169319999999999</v>
      </c>
      <c r="H52" s="190">
        <v>35.386319999999998</v>
      </c>
      <c r="I52" s="190">
        <v>17.077069999999999</v>
      </c>
      <c r="J52" s="190">
        <v>13.379719999999999</v>
      </c>
      <c r="K52" s="190">
        <v>16.086819999999999</v>
      </c>
      <c r="L52" s="190">
        <v>-0.86568000000000001</v>
      </c>
      <c r="M52" s="190">
        <v>23.462679999999999</v>
      </c>
      <c r="N52" s="190">
        <v>14.080209999999999</v>
      </c>
      <c r="O52" s="190">
        <v>174.5822</v>
      </c>
      <c r="P52" s="190">
        <v>11.06955</v>
      </c>
      <c r="Q52" s="190">
        <v>-5.6684799999999997</v>
      </c>
      <c r="R52" s="190">
        <v>3.0183800000000001</v>
      </c>
      <c r="S52" s="190">
        <v>14.69007</v>
      </c>
      <c r="T52" s="190">
        <v>8.8202999999999996</v>
      </c>
      <c r="U52" s="190">
        <v>14.744759999999999</v>
      </c>
      <c r="V52" s="190">
        <v>10.63569</v>
      </c>
      <c r="W52" s="190">
        <v>3.61049</v>
      </c>
      <c r="X52" s="190">
        <v>19.49475</v>
      </c>
      <c r="Y52" s="190">
        <v>9.0798199999999998</v>
      </c>
      <c r="Z52" s="190">
        <v>9.4230560000000008</v>
      </c>
      <c r="AA52" s="190">
        <v>14.433450000000001</v>
      </c>
      <c r="AB52" s="190">
        <v>2.5804749999999999</v>
      </c>
      <c r="AC52" s="190">
        <v>12.939129999999999</v>
      </c>
      <c r="AD52" s="190">
        <v>-3.2752500000000002</v>
      </c>
      <c r="AE52" s="190">
        <v>44.287480000000002</v>
      </c>
      <c r="AF52" s="190">
        <v>29.243689999999997</v>
      </c>
      <c r="AG52" s="190">
        <v>221.90360000000001</v>
      </c>
      <c r="AH52" s="190">
        <v>10.26454</v>
      </c>
      <c r="AI52" s="190"/>
      <c r="AJ52" s="190"/>
      <c r="AK52" s="190"/>
      <c r="AL52" s="190"/>
      <c r="AM52" s="190"/>
    </row>
    <row r="53" spans="1:1005" ht="15" x14ac:dyDescent="0.25">
      <c r="A53" s="304">
        <f>YampaRiverInflow.TotalOutflow!A53</f>
        <v>46447</v>
      </c>
      <c r="B53" s="280"/>
      <c r="C53" s="270">
        <v>3.944</v>
      </c>
      <c r="D53" s="285">
        <v>3.944</v>
      </c>
      <c r="E53" s="190">
        <v>99.089590000000001</v>
      </c>
      <c r="F53" s="190">
        <v>0.26749000000000001</v>
      </c>
      <c r="G53" s="190">
        <v>21.557400000000001</v>
      </c>
      <c r="H53" s="190">
        <v>29.812529999999999</v>
      </c>
      <c r="I53" s="190">
        <v>17.33398</v>
      </c>
      <c r="J53" s="190">
        <v>4.5499399999999994</v>
      </c>
      <c r="K53" s="190">
        <v>29.456400000000002</v>
      </c>
      <c r="L53" s="190">
        <v>7.59199</v>
      </c>
      <c r="M53" s="190">
        <v>0.58572999999999997</v>
      </c>
      <c r="N53" s="190">
        <v>5.9264799999999997</v>
      </c>
      <c r="O53" s="190">
        <v>168.7243</v>
      </c>
      <c r="P53" s="190">
        <v>24.415849999999999</v>
      </c>
      <c r="Q53" s="190">
        <v>16.08663</v>
      </c>
      <c r="R53" s="190">
        <v>3.1996100000000003</v>
      </c>
      <c r="S53" s="190">
        <v>10.91578</v>
      </c>
      <c r="T53" s="190">
        <v>55.120930000000001</v>
      </c>
      <c r="U53" s="190">
        <v>5.3349099999999998</v>
      </c>
      <c r="V53" s="190">
        <v>8.3023799999999994</v>
      </c>
      <c r="W53" s="190">
        <v>7.6192200000000003</v>
      </c>
      <c r="X53" s="190">
        <v>-3.1343100000000002</v>
      </c>
      <c r="Y53" s="190">
        <v>2.8256300000000003</v>
      </c>
      <c r="Z53" s="190">
        <v>17.701610000000002</v>
      </c>
      <c r="AA53" s="190">
        <v>10.766690000000001</v>
      </c>
      <c r="AB53" s="190">
        <v>-2.6526999999999998</v>
      </c>
      <c r="AC53" s="190">
        <v>-4.7138400000000003</v>
      </c>
      <c r="AD53" s="190">
        <v>14.927820000000001</v>
      </c>
      <c r="AE53" s="190">
        <v>37.971170000000001</v>
      </c>
      <c r="AF53" s="190">
        <v>61.31456</v>
      </c>
      <c r="AG53" s="190">
        <v>316.43129999999996</v>
      </c>
      <c r="AH53" s="190">
        <v>30.523220000000002</v>
      </c>
      <c r="AI53" s="190"/>
      <c r="AJ53" s="190"/>
      <c r="AK53" s="190"/>
      <c r="AL53" s="190"/>
      <c r="AM53" s="190"/>
    </row>
    <row r="54" spans="1:1005" ht="15" x14ac:dyDescent="0.25">
      <c r="A54" s="304">
        <f>YampaRiverInflow.TotalOutflow!A54</f>
        <v>46478</v>
      </c>
      <c r="B54" s="280"/>
      <c r="C54" s="270">
        <v>7.9370000000000003</v>
      </c>
      <c r="D54" s="285">
        <v>7.9370000000000003</v>
      </c>
      <c r="E54" s="190">
        <v>16.01717</v>
      </c>
      <c r="F54" s="190">
        <v>14.181340000000001</v>
      </c>
      <c r="G54" s="190">
        <v>10.90859</v>
      </c>
      <c r="H54" s="190">
        <v>31.157610000000002</v>
      </c>
      <c r="I54" s="190">
        <v>9.207790000000001</v>
      </c>
      <c r="J54" s="190">
        <v>-60.225830000000002</v>
      </c>
      <c r="K54" s="190">
        <v>53.373489999999997</v>
      </c>
      <c r="L54" s="190">
        <v>10.18976</v>
      </c>
      <c r="M54" s="190">
        <v>22.325830000000003</v>
      </c>
      <c r="N54" s="190">
        <v>12.528739999999999</v>
      </c>
      <c r="O54" s="190">
        <v>16.69754</v>
      </c>
      <c r="P54" s="190">
        <v>14.457510000000001</v>
      </c>
      <c r="Q54" s="190">
        <v>15.693350000000001</v>
      </c>
      <c r="R54" s="190">
        <v>12.19009</v>
      </c>
      <c r="S54" s="190">
        <v>15.191180000000001</v>
      </c>
      <c r="T54" s="190">
        <v>34.110879999999995</v>
      </c>
      <c r="U54" s="190">
        <v>18.928849999999997</v>
      </c>
      <c r="V54" s="190">
        <v>23.699870000000001</v>
      </c>
      <c r="W54" s="190">
        <v>14.320200000000002</v>
      </c>
      <c r="X54" s="190">
        <v>23.981200000000001</v>
      </c>
      <c r="Y54" s="190">
        <v>12.70073</v>
      </c>
      <c r="Z54" s="190">
        <v>17.83746</v>
      </c>
      <c r="AA54" s="190">
        <v>12.692639999999999</v>
      </c>
      <c r="AB54" s="190">
        <v>-8.0273199999999996</v>
      </c>
      <c r="AC54" s="190">
        <v>5.617337</v>
      </c>
      <c r="AD54" s="190">
        <v>29.066040000000001</v>
      </c>
      <c r="AE54" s="190">
        <v>68.50724000000001</v>
      </c>
      <c r="AF54" s="190">
        <v>34.07152</v>
      </c>
      <c r="AG54" s="190">
        <v>40.68047</v>
      </c>
      <c r="AH54" s="190">
        <v>13.75267</v>
      </c>
      <c r="AI54" s="190"/>
      <c r="AJ54" s="190"/>
      <c r="AK54" s="190"/>
      <c r="AL54" s="190"/>
      <c r="AM54" s="190"/>
    </row>
    <row r="55" spans="1:1005" ht="15" x14ac:dyDescent="0.25">
      <c r="A55" s="304">
        <f>YampaRiverInflow.TotalOutflow!A55</f>
        <v>46508</v>
      </c>
      <c r="B55" s="280"/>
      <c r="C55" s="270">
        <v>6.3540000000000001</v>
      </c>
      <c r="D55" s="285">
        <v>6.3540000000000001</v>
      </c>
      <c r="E55" s="190">
        <v>31.464639999999999</v>
      </c>
      <c r="F55" s="190">
        <v>16.225469999999998</v>
      </c>
      <c r="G55" s="190">
        <v>15.98751</v>
      </c>
      <c r="H55" s="190">
        <v>22.762439999999998</v>
      </c>
      <c r="I55" s="190">
        <v>16.884130000000003</v>
      </c>
      <c r="J55" s="190">
        <v>-18.579159999999998</v>
      </c>
      <c r="K55" s="190">
        <v>0.76658000000000004</v>
      </c>
      <c r="L55" s="190">
        <v>15.05968</v>
      </c>
      <c r="M55" s="190">
        <v>18.966650000000001</v>
      </c>
      <c r="N55" s="190">
        <v>6.8135300000000001</v>
      </c>
      <c r="O55" s="190">
        <v>10.48025</v>
      </c>
      <c r="P55" s="190">
        <v>-4.4347899999999996</v>
      </c>
      <c r="Q55" s="190">
        <v>13.546040000000001</v>
      </c>
      <c r="R55" s="190">
        <v>14.374000000000001</v>
      </c>
      <c r="S55" s="190">
        <v>20.312279999999998</v>
      </c>
      <c r="T55" s="190">
        <v>24.09412</v>
      </c>
      <c r="U55" s="190">
        <v>17.2925</v>
      </c>
      <c r="V55" s="190">
        <v>26.04485</v>
      </c>
      <c r="W55" s="190">
        <v>20.55932</v>
      </c>
      <c r="X55" s="190">
        <v>-2.9233899999999999</v>
      </c>
      <c r="Y55" s="190">
        <v>20.669799999999999</v>
      </c>
      <c r="Z55" s="190">
        <v>13.049940000000001</v>
      </c>
      <c r="AA55" s="190">
        <v>22.04082</v>
      </c>
      <c r="AB55" s="190">
        <v>10.49208</v>
      </c>
      <c r="AC55" s="190">
        <v>8.221705</v>
      </c>
      <c r="AD55" s="190">
        <v>-6.3989399999999996</v>
      </c>
      <c r="AE55" s="190">
        <v>35.158190000000005</v>
      </c>
      <c r="AF55" s="190">
        <v>30.619150000000001</v>
      </c>
      <c r="AG55" s="190">
        <v>51.445999999999998</v>
      </c>
      <c r="AH55" s="190">
        <v>147.4316</v>
      </c>
      <c r="AI55" s="190"/>
      <c r="AJ55" s="190"/>
      <c r="AK55" s="190"/>
      <c r="AL55" s="190"/>
      <c r="AM55" s="190"/>
    </row>
    <row r="56" spans="1:1005" ht="15" x14ac:dyDescent="0.25">
      <c r="A56" s="304">
        <f>YampaRiverInflow.TotalOutflow!A56</f>
        <v>46539</v>
      </c>
      <c r="B56" s="280"/>
      <c r="C56" s="270">
        <v>6.5380000000000003</v>
      </c>
      <c r="D56" s="285">
        <v>6.5380000000000003</v>
      </c>
      <c r="E56" s="190">
        <v>25.634610000000002</v>
      </c>
      <c r="F56" s="190">
        <v>16.579849999999997</v>
      </c>
      <c r="G56" s="190">
        <v>17.054269999999999</v>
      </c>
      <c r="H56" s="190">
        <v>19.0702</v>
      </c>
      <c r="I56" s="190">
        <v>13.2582</v>
      </c>
      <c r="J56" s="190">
        <v>34.340009999999999</v>
      </c>
      <c r="K56" s="190">
        <v>31.23612</v>
      </c>
      <c r="L56" s="190">
        <v>9.42577</v>
      </c>
      <c r="M56" s="190">
        <v>11.861139999999999</v>
      </c>
      <c r="N56" s="190">
        <v>3.2528800000000002</v>
      </c>
      <c r="O56" s="190">
        <v>10.676410000000001</v>
      </c>
      <c r="P56" s="190">
        <v>-12.562700000000001</v>
      </c>
      <c r="Q56" s="190">
        <v>10.9498</v>
      </c>
      <c r="R56" s="190">
        <v>4.9075899999999999</v>
      </c>
      <c r="S56" s="190">
        <v>20.479099999999999</v>
      </c>
      <c r="T56" s="190">
        <v>23.339099999999998</v>
      </c>
      <c r="U56" s="190">
        <v>14.779639999999999</v>
      </c>
      <c r="V56" s="190">
        <v>10.374750000000001</v>
      </c>
      <c r="W56" s="190">
        <v>15.253579999999999</v>
      </c>
      <c r="X56" s="190">
        <v>10.87237</v>
      </c>
      <c r="Y56" s="190">
        <v>19.39621</v>
      </c>
      <c r="Z56" s="190">
        <v>18.288060000000002</v>
      </c>
      <c r="AA56" s="190">
        <v>0.1727841</v>
      </c>
      <c r="AB56" s="190">
        <v>6.1307309999999999</v>
      </c>
      <c r="AC56" s="190">
        <v>10.9467</v>
      </c>
      <c r="AD56" s="190">
        <v>-4.7618999999999998</v>
      </c>
      <c r="AE56" s="190">
        <v>38.329680000000003</v>
      </c>
      <c r="AF56" s="190">
        <v>17.90776</v>
      </c>
      <c r="AG56" s="190">
        <v>23.242540000000002</v>
      </c>
      <c r="AH56" s="190">
        <v>149.01420000000002</v>
      </c>
      <c r="AI56" s="190"/>
      <c r="AJ56" s="190"/>
      <c r="AK56" s="190"/>
      <c r="AL56" s="190"/>
      <c r="AM56" s="190"/>
    </row>
    <row r="57" spans="1:1005" ht="15" x14ac:dyDescent="0.25">
      <c r="A57" s="304">
        <f>YampaRiverInflow.TotalOutflow!A57</f>
        <v>46569</v>
      </c>
      <c r="B57" s="280"/>
      <c r="C57" s="270">
        <v>14.287000000000001</v>
      </c>
      <c r="D57" s="285">
        <v>14.287000000000001</v>
      </c>
      <c r="E57" s="190">
        <v>38.31944</v>
      </c>
      <c r="F57" s="190">
        <v>19.69941</v>
      </c>
      <c r="G57" s="190">
        <v>17.99015</v>
      </c>
      <c r="H57" s="190">
        <v>13.171860000000001</v>
      </c>
      <c r="I57" s="190">
        <v>40.615339999999996</v>
      </c>
      <c r="J57" s="190">
        <v>26.544730000000001</v>
      </c>
      <c r="K57" s="190">
        <v>25.423359999999999</v>
      </c>
      <c r="L57" s="190">
        <v>13.888549999999999</v>
      </c>
      <c r="M57" s="190">
        <v>15.145760000000001</v>
      </c>
      <c r="N57" s="190">
        <v>6.6023500000000004</v>
      </c>
      <c r="O57" s="190">
        <v>10.07929</v>
      </c>
      <c r="P57" s="190">
        <v>4.5085600000000001</v>
      </c>
      <c r="Q57" s="190">
        <v>26.234180000000002</v>
      </c>
      <c r="R57" s="190">
        <v>12.146379999999999</v>
      </c>
      <c r="S57" s="190">
        <v>17.390999999999998</v>
      </c>
      <c r="T57" s="190">
        <v>17.51343</v>
      </c>
      <c r="U57" s="190">
        <v>34.483599999999996</v>
      </c>
      <c r="V57" s="190">
        <v>45.963620000000006</v>
      </c>
      <c r="W57" s="190">
        <v>28.082819999999998</v>
      </c>
      <c r="X57" s="190">
        <v>19.215400000000002</v>
      </c>
      <c r="Y57" s="190">
        <v>17.710519999999999</v>
      </c>
      <c r="Z57" s="190">
        <v>20.118539999999999</v>
      </c>
      <c r="AA57" s="190">
        <v>18.059009999999997</v>
      </c>
      <c r="AB57" s="190">
        <v>20.378209999999999</v>
      </c>
      <c r="AC57" s="190">
        <v>15.53816</v>
      </c>
      <c r="AD57" s="190">
        <v>2.6186829999999999</v>
      </c>
      <c r="AE57" s="190">
        <v>37.980930000000001</v>
      </c>
      <c r="AF57" s="190">
        <v>46.885179999999998</v>
      </c>
      <c r="AG57" s="190">
        <v>38.639189999999999</v>
      </c>
      <c r="AH57" s="190">
        <v>161.9752</v>
      </c>
      <c r="AI57" s="190"/>
      <c r="AJ57" s="190"/>
      <c r="AK57" s="190"/>
      <c r="AL57" s="190"/>
      <c r="AM57" s="190"/>
    </row>
    <row r="58" spans="1:1005" ht="15" x14ac:dyDescent="0.25">
      <c r="A58" s="304">
        <f>YampaRiverInflow.TotalOutflow!A58</f>
        <v>46600</v>
      </c>
      <c r="B58" s="280"/>
      <c r="C58" s="270">
        <v>13.164999999999999</v>
      </c>
      <c r="D58" s="285">
        <v>13.164999999999999</v>
      </c>
      <c r="E58" s="190">
        <v>28.86665</v>
      </c>
      <c r="F58" s="190">
        <v>22.441749999999999</v>
      </c>
      <c r="G58" s="190">
        <v>26.15324</v>
      </c>
      <c r="H58" s="190">
        <v>32.817900000000002</v>
      </c>
      <c r="I58" s="190">
        <v>21.52835</v>
      </c>
      <c r="J58" s="190">
        <v>35.833640000000003</v>
      </c>
      <c r="K58" s="190">
        <v>31.181180000000001</v>
      </c>
      <c r="L58" s="190">
        <v>15.6302</v>
      </c>
      <c r="M58" s="190">
        <v>23.108509999999999</v>
      </c>
      <c r="N58" s="190">
        <v>11.401249999999999</v>
      </c>
      <c r="O58" s="190">
        <v>31.261939999999999</v>
      </c>
      <c r="P58" s="190">
        <v>3.6801999999999997</v>
      </c>
      <c r="Q58" s="190">
        <v>14.693910000000001</v>
      </c>
      <c r="R58" s="190">
        <v>25.271129999999999</v>
      </c>
      <c r="S58" s="190">
        <v>24.69454</v>
      </c>
      <c r="T58" s="190">
        <v>21.273709999999998</v>
      </c>
      <c r="U58" s="190">
        <v>24.753779999999999</v>
      </c>
      <c r="V58" s="190">
        <v>25.619619999999998</v>
      </c>
      <c r="W58" s="190">
        <v>36.973279999999995</v>
      </c>
      <c r="X58" s="190">
        <v>26.050840000000001</v>
      </c>
      <c r="Y58" s="190">
        <v>15.60383</v>
      </c>
      <c r="Z58" s="190">
        <v>22.495830000000002</v>
      </c>
      <c r="AA58" s="190">
        <v>11.813360000000001</v>
      </c>
      <c r="AB58" s="190">
        <v>21.487629999999999</v>
      </c>
      <c r="AC58" s="190">
        <v>15.17426</v>
      </c>
      <c r="AD58" s="190">
        <v>1.5523019999999998</v>
      </c>
      <c r="AE58" s="190">
        <v>45.93045</v>
      </c>
      <c r="AF58" s="190">
        <v>51.271099999999997</v>
      </c>
      <c r="AG58" s="190">
        <v>50.55104</v>
      </c>
      <c r="AH58" s="190">
        <v>39.051919999999996</v>
      </c>
      <c r="AI58" s="190"/>
      <c r="AJ58" s="190"/>
      <c r="AK58" s="190"/>
      <c r="AL58" s="190"/>
      <c r="AM58" s="190"/>
    </row>
    <row r="59" spans="1:1005" ht="15" x14ac:dyDescent="0.25">
      <c r="A59" s="304">
        <f>YampaRiverInflow.TotalOutflow!A59</f>
        <v>46631</v>
      </c>
      <c r="B59" s="280"/>
      <c r="C59" s="270">
        <v>11.956</v>
      </c>
      <c r="D59" s="285">
        <v>11.956</v>
      </c>
      <c r="E59" s="190">
        <v>31.235990000000001</v>
      </c>
      <c r="F59" s="190">
        <v>22.33502</v>
      </c>
      <c r="G59" s="190">
        <v>48.394019999999998</v>
      </c>
      <c r="H59" s="190">
        <v>28.478590000000001</v>
      </c>
      <c r="I59" s="190">
        <v>11.490879999999999</v>
      </c>
      <c r="J59" s="190">
        <v>18.042580000000001</v>
      </c>
      <c r="K59" s="190">
        <v>23.867799999999999</v>
      </c>
      <c r="L59" s="190">
        <v>14.97372</v>
      </c>
      <c r="M59" s="190">
        <v>17.04288</v>
      </c>
      <c r="N59" s="190">
        <v>23.401450000000001</v>
      </c>
      <c r="O59" s="190">
        <v>6.1058300000000001</v>
      </c>
      <c r="P59" s="190">
        <v>5.0821000000000005</v>
      </c>
      <c r="Q59" s="190">
        <v>18.601369999999999</v>
      </c>
      <c r="R59" s="190">
        <v>14.47564</v>
      </c>
      <c r="S59" s="190">
        <v>21.351419999999997</v>
      </c>
      <c r="T59" s="190">
        <v>17.48638</v>
      </c>
      <c r="U59" s="190">
        <v>30.457650000000001</v>
      </c>
      <c r="V59" s="190">
        <v>31.318210000000001</v>
      </c>
      <c r="W59" s="190">
        <v>23.158259999999999</v>
      </c>
      <c r="X59" s="190">
        <v>13.249139999999999</v>
      </c>
      <c r="Y59" s="190">
        <v>19.108810000000002</v>
      </c>
      <c r="Z59" s="190">
        <v>13.42262</v>
      </c>
      <c r="AA59" s="190">
        <v>16.063879999999997</v>
      </c>
      <c r="AB59" s="190">
        <v>9.2318680000000004</v>
      </c>
      <c r="AC59" s="190">
        <v>25.419049999999999</v>
      </c>
      <c r="AD59" s="190">
        <v>3.7183029999999997</v>
      </c>
      <c r="AE59" s="190">
        <v>44.919650000000004</v>
      </c>
      <c r="AF59" s="190">
        <v>38.738219999999998</v>
      </c>
      <c r="AG59" s="190">
        <v>36.226120000000002</v>
      </c>
      <c r="AH59" s="190">
        <v>28.125509999999998</v>
      </c>
      <c r="AI59" s="190"/>
      <c r="AJ59" s="190"/>
      <c r="AK59" s="190"/>
      <c r="AL59" s="190"/>
      <c r="AM59" s="190"/>
    </row>
    <row r="60" spans="1:1005" ht="15" x14ac:dyDescent="0.25">
      <c r="A60" s="304">
        <f>YampaRiverInflow.TotalOutflow!A60</f>
        <v>46661</v>
      </c>
      <c r="B60" s="280"/>
      <c r="C60" s="270">
        <v>17.71</v>
      </c>
      <c r="D60" s="285">
        <v>17.71</v>
      </c>
      <c r="E60" s="190">
        <v>22.088529999999999</v>
      </c>
      <c r="F60" s="190">
        <v>19.114159999999998</v>
      </c>
      <c r="G60" s="190">
        <v>8.2817099999999986</v>
      </c>
      <c r="H60" s="190">
        <v>40.549999999999997</v>
      </c>
      <c r="I60" s="190">
        <v>-13.924200000000001</v>
      </c>
      <c r="J60" s="190">
        <v>25.10202</v>
      </c>
      <c r="K60" s="190">
        <v>12.98898</v>
      </c>
      <c r="L60" s="190">
        <v>27.75198</v>
      </c>
      <c r="M60" s="190">
        <v>9.3924799999999991</v>
      </c>
      <c r="N60" s="190">
        <v>43.769359999999999</v>
      </c>
      <c r="O60" s="190">
        <v>22.534610000000001</v>
      </c>
      <c r="P60" s="190">
        <v>16.070049999999998</v>
      </c>
      <c r="Q60" s="190">
        <v>21.862349999999999</v>
      </c>
      <c r="R60" s="190">
        <v>21.155540000000002</v>
      </c>
      <c r="S60" s="190">
        <v>17.678609999999999</v>
      </c>
      <c r="T60" s="190">
        <v>24.983849999999997</v>
      </c>
      <c r="U60" s="190">
        <v>30.878040000000002</v>
      </c>
      <c r="V60" s="190">
        <v>34.297699999999999</v>
      </c>
      <c r="W60" s="190">
        <v>18.70016</v>
      </c>
      <c r="X60" s="190">
        <v>16.06213</v>
      </c>
      <c r="Y60" s="190">
        <v>34.16733</v>
      </c>
      <c r="Z60" s="190">
        <v>35.623899999999999</v>
      </c>
      <c r="AA60" s="190">
        <v>8.9423110000000001</v>
      </c>
      <c r="AB60" s="190">
        <v>22.663040000000002</v>
      </c>
      <c r="AC60" s="190">
        <v>18.12434</v>
      </c>
      <c r="AD60" s="190">
        <v>20.913310000000003</v>
      </c>
      <c r="AE60" s="190">
        <v>34.431249999999999</v>
      </c>
      <c r="AF60" s="190">
        <v>38.233789999999999</v>
      </c>
      <c r="AG60" s="190">
        <v>25.995049999999999</v>
      </c>
      <c r="AH60" s="190">
        <v>33.972290000000001</v>
      </c>
      <c r="AI60" s="190"/>
      <c r="AJ60" s="190"/>
      <c r="AK60" s="190"/>
      <c r="AL60" s="190"/>
      <c r="AM60" s="190"/>
    </row>
    <row r="61" spans="1:1005" ht="15" x14ac:dyDescent="0.25">
      <c r="A61" s="304">
        <f>YampaRiverInflow.TotalOutflow!A61</f>
        <v>46692</v>
      </c>
      <c r="B61" s="280"/>
      <c r="C61" s="270">
        <v>16.579000000000001</v>
      </c>
      <c r="D61" s="285">
        <v>16.579000000000001</v>
      </c>
      <c r="E61" s="190">
        <v>27.994340000000001</v>
      </c>
      <c r="F61" s="190">
        <v>18.408459999999998</v>
      </c>
      <c r="G61" s="190">
        <v>27.646930000000001</v>
      </c>
      <c r="H61" s="190">
        <v>13.904860000000001</v>
      </c>
      <c r="I61" s="190">
        <v>20.08203</v>
      </c>
      <c r="J61" s="190">
        <v>-4.2350600000000007</v>
      </c>
      <c r="K61" s="190">
        <v>5.5237799999999995</v>
      </c>
      <c r="L61" s="190">
        <v>13.936260000000001</v>
      </c>
      <c r="M61" s="190">
        <v>18.488499999999998</v>
      </c>
      <c r="N61" s="190">
        <v>53.005609999999997</v>
      </c>
      <c r="O61" s="190">
        <v>26.384319999999999</v>
      </c>
      <c r="P61" s="190">
        <v>7.4658100000000003</v>
      </c>
      <c r="Q61" s="190">
        <v>17.107009999999999</v>
      </c>
      <c r="R61" s="190">
        <v>28.95552</v>
      </c>
      <c r="S61" s="190">
        <v>31.72842</v>
      </c>
      <c r="T61" s="190">
        <v>37.927500000000002</v>
      </c>
      <c r="U61" s="190">
        <v>37.545540000000003</v>
      </c>
      <c r="V61" s="190">
        <v>26.962349999999997</v>
      </c>
      <c r="W61" s="190">
        <v>24.636060000000001</v>
      </c>
      <c r="X61" s="190">
        <v>9.1373110000000004</v>
      </c>
      <c r="Y61" s="190">
        <v>11.013590000000001</v>
      </c>
      <c r="Z61" s="190">
        <v>20.70234</v>
      </c>
      <c r="AA61" s="190">
        <v>12.13466</v>
      </c>
      <c r="AB61" s="190">
        <v>16.070899999999998</v>
      </c>
      <c r="AC61" s="190">
        <v>21.472249999999999</v>
      </c>
      <c r="AD61" s="190">
        <v>19.997520000000002</v>
      </c>
      <c r="AE61" s="190">
        <v>35.786089999999994</v>
      </c>
      <c r="AF61" s="190">
        <v>28.035019999999999</v>
      </c>
      <c r="AG61" s="190">
        <v>16.97213</v>
      </c>
      <c r="AH61" s="190">
        <v>32.303910000000002</v>
      </c>
      <c r="AI61" s="190"/>
      <c r="AJ61" s="190"/>
      <c r="AK61" s="190"/>
      <c r="AL61" s="190"/>
      <c r="AM61" s="190"/>
    </row>
    <row r="62" spans="1:1005" ht="15" x14ac:dyDescent="0.25">
      <c r="A62" s="304">
        <f>YampaRiverInflow.TotalOutflow!A62</f>
        <v>46722</v>
      </c>
      <c r="B62" s="280"/>
      <c r="C62" s="270">
        <v>17.748000000000001</v>
      </c>
      <c r="D62" s="285">
        <v>17.748000000000001</v>
      </c>
      <c r="E62" s="190">
        <v>16.8964</v>
      </c>
      <c r="F62" s="190">
        <v>5.2648799999999998</v>
      </c>
      <c r="G62" s="190">
        <v>14.9133</v>
      </c>
      <c r="H62" s="190">
        <v>20.716919999999998</v>
      </c>
      <c r="I62" s="190">
        <v>34.09957</v>
      </c>
      <c r="J62" s="190">
        <v>30.479970000000002</v>
      </c>
      <c r="K62" s="190">
        <v>17.71199</v>
      </c>
      <c r="L62" s="190">
        <v>14.28424</v>
      </c>
      <c r="M62" s="190">
        <v>19.058679999999999</v>
      </c>
      <c r="N62" s="190">
        <v>32.092640000000003</v>
      </c>
      <c r="O62" s="190">
        <v>31.069230000000001</v>
      </c>
      <c r="P62" s="190">
        <v>-1.1337300000000001</v>
      </c>
      <c r="Q62" s="190">
        <v>19.942029999999999</v>
      </c>
      <c r="R62" s="190">
        <v>24.682869999999998</v>
      </c>
      <c r="S62" s="190">
        <v>26.541930000000001</v>
      </c>
      <c r="T62" s="190">
        <v>32.755090000000003</v>
      </c>
      <c r="U62" s="190">
        <v>27.805679999999999</v>
      </c>
      <c r="V62" s="190">
        <v>21.076700000000002</v>
      </c>
      <c r="W62" s="190">
        <v>7.0595299999999996</v>
      </c>
      <c r="X62" s="190">
        <v>18.49559</v>
      </c>
      <c r="Y62" s="190">
        <v>21.64105</v>
      </c>
      <c r="Z62" s="190">
        <v>26.011500000000002</v>
      </c>
      <c r="AA62" s="190">
        <v>17.06305</v>
      </c>
      <c r="AB62" s="190">
        <v>26.540560000000003</v>
      </c>
      <c r="AC62" s="190">
        <v>19.891179999999999</v>
      </c>
      <c r="AD62" s="190">
        <v>8.7936929999999993</v>
      </c>
      <c r="AE62" s="190">
        <v>28.205020000000001</v>
      </c>
      <c r="AF62" s="190">
        <v>40.244050000000001</v>
      </c>
      <c r="AG62" s="190">
        <v>27.56195</v>
      </c>
      <c r="AH62" s="190">
        <v>42.93092</v>
      </c>
      <c r="AI62" s="190"/>
      <c r="AJ62" s="190"/>
      <c r="AK62" s="190"/>
      <c r="AL62" s="190"/>
      <c r="AM62" s="190"/>
    </row>
    <row r="63" spans="1:1005" ht="15" x14ac:dyDescent="0.25">
      <c r="A63" s="304">
        <f>YampaRiverInflow.TotalOutflow!A63</f>
        <v>46753</v>
      </c>
      <c r="B63" s="280"/>
      <c r="C63" s="270">
        <v>13.885</v>
      </c>
      <c r="D63" s="285">
        <v>13.885</v>
      </c>
      <c r="E63" s="190">
        <v>9.8134800000000002</v>
      </c>
      <c r="F63" s="190">
        <v>-4.5364899999999997</v>
      </c>
      <c r="G63" s="190">
        <v>13.92507</v>
      </c>
      <c r="H63" s="190">
        <v>62.106730000000006</v>
      </c>
      <c r="I63" s="190">
        <v>30.139110000000002</v>
      </c>
      <c r="J63" s="190">
        <v>34.121430000000004</v>
      </c>
      <c r="K63" s="190">
        <v>0.29199999999999998</v>
      </c>
      <c r="L63" s="190">
        <v>8.3659300000000005</v>
      </c>
      <c r="M63" s="190">
        <v>7.2980700000000001</v>
      </c>
      <c r="N63" s="190">
        <v>137.14750000000001</v>
      </c>
      <c r="O63" s="190">
        <v>5.1085200000000004</v>
      </c>
      <c r="P63" s="190">
        <v>9.6737900000000003</v>
      </c>
      <c r="Q63" s="190">
        <v>13.99601</v>
      </c>
      <c r="R63" s="190">
        <v>3.7156899999999999</v>
      </c>
      <c r="S63" s="190">
        <v>41.649769999999997</v>
      </c>
      <c r="T63" s="190">
        <v>7.6267299999999993</v>
      </c>
      <c r="U63" s="190">
        <v>11.469899999999999</v>
      </c>
      <c r="V63" s="190">
        <v>17.2136</v>
      </c>
      <c r="W63" s="190">
        <v>12.56814</v>
      </c>
      <c r="X63" s="190">
        <v>17.381460000000001</v>
      </c>
      <c r="Y63" s="190">
        <v>26.231240000000003</v>
      </c>
      <c r="Z63" s="190">
        <v>33.2042</v>
      </c>
      <c r="AA63" s="190">
        <v>2.9696009999999999</v>
      </c>
      <c r="AB63" s="190">
        <v>19.397919999999999</v>
      </c>
      <c r="AC63" s="190">
        <v>1.1771969999999998</v>
      </c>
      <c r="AD63" s="190">
        <v>30.506990000000002</v>
      </c>
      <c r="AE63" s="190">
        <v>18.1145</v>
      </c>
      <c r="AF63" s="190">
        <v>101.17739999999999</v>
      </c>
      <c r="AG63" s="190">
        <v>19.38391</v>
      </c>
      <c r="AH63" s="190">
        <v>30.74776</v>
      </c>
      <c r="AI63" s="190"/>
      <c r="AJ63" s="190"/>
      <c r="AK63" s="190"/>
      <c r="AL63" s="190"/>
      <c r="AM63" s="190"/>
    </row>
    <row r="64" spans="1:1005" ht="15" x14ac:dyDescent="0.25">
      <c r="A64" s="304">
        <f>YampaRiverInflow.TotalOutflow!A64</f>
        <v>46784</v>
      </c>
      <c r="B64" s="280"/>
      <c r="C64" s="270">
        <v>4.8780000000000001</v>
      </c>
      <c r="D64" s="285">
        <v>4.8780000000000001</v>
      </c>
      <c r="E64" s="190">
        <v>11.232760000000001</v>
      </c>
      <c r="F64" s="190">
        <v>13.169319999999999</v>
      </c>
      <c r="G64" s="190">
        <v>35.386319999999998</v>
      </c>
      <c r="H64" s="190">
        <v>17.077069999999999</v>
      </c>
      <c r="I64" s="190">
        <v>13.379719999999999</v>
      </c>
      <c r="J64" s="190">
        <v>16.086819999999999</v>
      </c>
      <c r="K64" s="190">
        <v>-0.86568000000000001</v>
      </c>
      <c r="L64" s="190">
        <v>23.462679999999999</v>
      </c>
      <c r="M64" s="190">
        <v>14.080209999999999</v>
      </c>
      <c r="N64" s="190">
        <v>174.5822</v>
      </c>
      <c r="O64" s="190">
        <v>11.06955</v>
      </c>
      <c r="P64" s="190">
        <v>-5.6684799999999997</v>
      </c>
      <c r="Q64" s="190">
        <v>3.0183800000000001</v>
      </c>
      <c r="R64" s="190">
        <v>14.69007</v>
      </c>
      <c r="S64" s="190">
        <v>8.8202999999999996</v>
      </c>
      <c r="T64" s="190">
        <v>14.744759999999999</v>
      </c>
      <c r="U64" s="190">
        <v>10.63569</v>
      </c>
      <c r="V64" s="190">
        <v>3.61049</v>
      </c>
      <c r="W64" s="190">
        <v>19.49475</v>
      </c>
      <c r="X64" s="190">
        <v>9.0798199999999998</v>
      </c>
      <c r="Y64" s="190">
        <v>9.4230560000000008</v>
      </c>
      <c r="Z64" s="190">
        <v>14.433450000000001</v>
      </c>
      <c r="AA64" s="190">
        <v>2.5804749999999999</v>
      </c>
      <c r="AB64" s="190">
        <v>12.939129999999999</v>
      </c>
      <c r="AC64" s="190">
        <v>-3.2752500000000002</v>
      </c>
      <c r="AD64" s="190">
        <v>44.287480000000002</v>
      </c>
      <c r="AE64" s="190">
        <v>29.243689999999997</v>
      </c>
      <c r="AF64" s="190">
        <v>221.90360000000001</v>
      </c>
      <c r="AG64" s="190">
        <v>10.26454</v>
      </c>
      <c r="AH64" s="190">
        <v>85.662350000000004</v>
      </c>
      <c r="AI64" s="190"/>
      <c r="AJ64" s="190"/>
      <c r="AK64" s="190"/>
      <c r="AL64" s="190"/>
      <c r="AM64" s="190"/>
      <c r="ALQ64" s="172" t="e">
        <v>#N/A</v>
      </c>
    </row>
    <row r="65" spans="1:1005" ht="15" x14ac:dyDescent="0.25">
      <c r="A65" s="304">
        <f>YampaRiverInflow.TotalOutflow!A65</f>
        <v>46813</v>
      </c>
      <c r="B65" s="280"/>
      <c r="C65" s="270">
        <v>3.944</v>
      </c>
      <c r="D65" s="285">
        <v>3.944</v>
      </c>
      <c r="E65" s="190">
        <v>0.26749000000000001</v>
      </c>
      <c r="F65" s="190">
        <v>21.557400000000001</v>
      </c>
      <c r="G65" s="190">
        <v>29.812529999999999</v>
      </c>
      <c r="H65" s="190">
        <v>17.33398</v>
      </c>
      <c r="I65" s="190">
        <v>4.5499399999999994</v>
      </c>
      <c r="J65" s="190">
        <v>29.456400000000002</v>
      </c>
      <c r="K65" s="190">
        <v>7.59199</v>
      </c>
      <c r="L65" s="190">
        <v>0.58572999999999997</v>
      </c>
      <c r="M65" s="190">
        <v>5.9264799999999997</v>
      </c>
      <c r="N65" s="190">
        <v>168.7243</v>
      </c>
      <c r="O65" s="190">
        <v>24.415849999999999</v>
      </c>
      <c r="P65" s="190">
        <v>16.08663</v>
      </c>
      <c r="Q65" s="190">
        <v>3.1996100000000003</v>
      </c>
      <c r="R65" s="190">
        <v>10.91578</v>
      </c>
      <c r="S65" s="190">
        <v>55.120930000000001</v>
      </c>
      <c r="T65" s="190">
        <v>5.3349099999999998</v>
      </c>
      <c r="U65" s="190">
        <v>8.3023799999999994</v>
      </c>
      <c r="V65" s="190">
        <v>7.6192200000000003</v>
      </c>
      <c r="W65" s="190">
        <v>-3.1343100000000002</v>
      </c>
      <c r="X65" s="190">
        <v>2.8256300000000003</v>
      </c>
      <c r="Y65" s="190">
        <v>17.701610000000002</v>
      </c>
      <c r="Z65" s="190">
        <v>10.766690000000001</v>
      </c>
      <c r="AA65" s="190">
        <v>-2.6526999999999998</v>
      </c>
      <c r="AB65" s="190">
        <v>-4.7138400000000003</v>
      </c>
      <c r="AC65" s="190">
        <v>14.927820000000001</v>
      </c>
      <c r="AD65" s="190">
        <v>37.971170000000001</v>
      </c>
      <c r="AE65" s="190">
        <v>61.31456</v>
      </c>
      <c r="AF65" s="190">
        <v>316.43129999999996</v>
      </c>
      <c r="AG65" s="190">
        <v>30.523220000000002</v>
      </c>
      <c r="AH65" s="190">
        <v>99.089590000000001</v>
      </c>
      <c r="AI65" s="190"/>
      <c r="AJ65" s="190"/>
      <c r="AK65" s="190"/>
      <c r="AL65" s="190"/>
      <c r="AM65" s="190"/>
      <c r="ALQ65" s="172" t="e">
        <v>#N/A</v>
      </c>
    </row>
    <row r="66" spans="1:1005" ht="15" x14ac:dyDescent="0.25">
      <c r="A66" s="304">
        <f>YampaRiverInflow.TotalOutflow!A66</f>
        <v>46844</v>
      </c>
      <c r="B66" s="280"/>
      <c r="C66" s="270">
        <v>7.9370000000000003</v>
      </c>
      <c r="D66" s="285">
        <v>7.9370000000000003</v>
      </c>
      <c r="E66" s="190">
        <v>14.181340000000001</v>
      </c>
      <c r="F66" s="190">
        <v>10.90859</v>
      </c>
      <c r="G66" s="190">
        <v>31.157610000000002</v>
      </c>
      <c r="H66" s="190">
        <v>9.207790000000001</v>
      </c>
      <c r="I66" s="190">
        <v>-60.225830000000002</v>
      </c>
      <c r="J66" s="190">
        <v>53.373489999999997</v>
      </c>
      <c r="K66" s="190">
        <v>10.18976</v>
      </c>
      <c r="L66" s="190">
        <v>22.325830000000003</v>
      </c>
      <c r="M66" s="190">
        <v>12.528739999999999</v>
      </c>
      <c r="N66" s="190">
        <v>16.69754</v>
      </c>
      <c r="O66" s="190">
        <v>14.457510000000001</v>
      </c>
      <c r="P66" s="190">
        <v>15.693350000000001</v>
      </c>
      <c r="Q66" s="190">
        <v>12.19009</v>
      </c>
      <c r="R66" s="190">
        <v>15.191180000000001</v>
      </c>
      <c r="S66" s="190">
        <v>34.110879999999995</v>
      </c>
      <c r="T66" s="190">
        <v>18.928849999999997</v>
      </c>
      <c r="U66" s="190">
        <v>23.699870000000001</v>
      </c>
      <c r="V66" s="190">
        <v>14.320200000000002</v>
      </c>
      <c r="W66" s="190">
        <v>23.981200000000001</v>
      </c>
      <c r="X66" s="190">
        <v>12.70073</v>
      </c>
      <c r="Y66" s="190">
        <v>17.83746</v>
      </c>
      <c r="Z66" s="190">
        <v>12.692639999999999</v>
      </c>
      <c r="AA66" s="190">
        <v>-8.0273199999999996</v>
      </c>
      <c r="AB66" s="190">
        <v>5.617337</v>
      </c>
      <c r="AC66" s="190">
        <v>29.066040000000001</v>
      </c>
      <c r="AD66" s="190">
        <v>68.50724000000001</v>
      </c>
      <c r="AE66" s="190">
        <v>34.07152</v>
      </c>
      <c r="AF66" s="190">
        <v>40.68047</v>
      </c>
      <c r="AG66" s="190">
        <v>13.75267</v>
      </c>
      <c r="AH66" s="190">
        <v>16.01717</v>
      </c>
      <c r="AI66" s="190"/>
      <c r="AJ66" s="190"/>
      <c r="AK66" s="190"/>
      <c r="AL66" s="190"/>
      <c r="AM66" s="190"/>
      <c r="ALQ66" s="172" t="e">
        <v>#N/A</v>
      </c>
    </row>
    <row r="67" spans="1:1005" ht="15" x14ac:dyDescent="0.25">
      <c r="A67" s="304">
        <f>YampaRiverInflow.TotalOutflow!A67</f>
        <v>46874</v>
      </c>
      <c r="B67" s="280"/>
      <c r="C67" s="270">
        <v>6.3540000000000001</v>
      </c>
      <c r="D67" s="285">
        <v>6.3540000000000001</v>
      </c>
      <c r="E67" s="190">
        <v>16.225469999999998</v>
      </c>
      <c r="F67" s="190">
        <v>15.98751</v>
      </c>
      <c r="G67" s="190">
        <v>22.762439999999998</v>
      </c>
      <c r="H67" s="190">
        <v>16.884130000000003</v>
      </c>
      <c r="I67" s="190">
        <v>-18.579159999999998</v>
      </c>
      <c r="J67" s="190">
        <v>0.76658000000000004</v>
      </c>
      <c r="K67" s="190">
        <v>15.05968</v>
      </c>
      <c r="L67" s="190">
        <v>18.966650000000001</v>
      </c>
      <c r="M67" s="190">
        <v>6.8135300000000001</v>
      </c>
      <c r="N67" s="190">
        <v>10.48025</v>
      </c>
      <c r="O67" s="190">
        <v>-4.4347899999999996</v>
      </c>
      <c r="P67" s="190">
        <v>13.546040000000001</v>
      </c>
      <c r="Q67" s="190">
        <v>14.374000000000001</v>
      </c>
      <c r="R67" s="190">
        <v>20.312279999999998</v>
      </c>
      <c r="S67" s="190">
        <v>24.09412</v>
      </c>
      <c r="T67" s="190">
        <v>17.2925</v>
      </c>
      <c r="U67" s="190">
        <v>26.04485</v>
      </c>
      <c r="V67" s="190">
        <v>20.55932</v>
      </c>
      <c r="W67" s="190">
        <v>-2.9233899999999999</v>
      </c>
      <c r="X67" s="190">
        <v>20.669799999999999</v>
      </c>
      <c r="Y67" s="190">
        <v>13.049940000000001</v>
      </c>
      <c r="Z67" s="190">
        <v>22.04082</v>
      </c>
      <c r="AA67" s="190">
        <v>10.49208</v>
      </c>
      <c r="AB67" s="190">
        <v>8.221705</v>
      </c>
      <c r="AC67" s="190">
        <v>-6.3989399999999996</v>
      </c>
      <c r="AD67" s="190">
        <v>35.158190000000005</v>
      </c>
      <c r="AE67" s="190">
        <v>30.619150000000001</v>
      </c>
      <c r="AF67" s="190">
        <v>51.445999999999998</v>
      </c>
      <c r="AG67" s="190">
        <v>147.4316</v>
      </c>
      <c r="AH67" s="190">
        <v>31.464639999999999</v>
      </c>
      <c r="AI67" s="190"/>
      <c r="AJ67" s="190"/>
      <c r="AK67" s="190"/>
      <c r="AL67" s="190"/>
      <c r="AM67" s="190"/>
      <c r="ALQ67" s="172" t="e">
        <v>#N/A</v>
      </c>
    </row>
    <row r="68" spans="1:1005" ht="15" x14ac:dyDescent="0.25">
      <c r="A68" s="304">
        <f>YampaRiverInflow.TotalOutflow!A68</f>
        <v>46905</v>
      </c>
      <c r="B68" s="280"/>
      <c r="C68" s="270">
        <v>6.5380000000000003</v>
      </c>
      <c r="D68" s="285">
        <v>6.5380000000000003</v>
      </c>
      <c r="E68" s="190">
        <v>16.579849999999997</v>
      </c>
      <c r="F68" s="190">
        <v>17.054269999999999</v>
      </c>
      <c r="G68" s="190">
        <v>19.0702</v>
      </c>
      <c r="H68" s="190">
        <v>13.2582</v>
      </c>
      <c r="I68" s="190">
        <v>34.340009999999999</v>
      </c>
      <c r="J68" s="190">
        <v>31.23612</v>
      </c>
      <c r="K68" s="190">
        <v>9.42577</v>
      </c>
      <c r="L68" s="190">
        <v>11.861139999999999</v>
      </c>
      <c r="M68" s="190">
        <v>3.2528800000000002</v>
      </c>
      <c r="N68" s="190">
        <v>10.676410000000001</v>
      </c>
      <c r="O68" s="190">
        <v>-12.562700000000001</v>
      </c>
      <c r="P68" s="190">
        <v>10.9498</v>
      </c>
      <c r="Q68" s="190">
        <v>4.9075899999999999</v>
      </c>
      <c r="R68" s="190">
        <v>20.479099999999999</v>
      </c>
      <c r="S68" s="190">
        <v>23.339099999999998</v>
      </c>
      <c r="T68" s="190">
        <v>14.779639999999999</v>
      </c>
      <c r="U68" s="190">
        <v>10.374750000000001</v>
      </c>
      <c r="V68" s="190">
        <v>15.253579999999999</v>
      </c>
      <c r="W68" s="190">
        <v>10.87237</v>
      </c>
      <c r="X68" s="190">
        <v>19.39621</v>
      </c>
      <c r="Y68" s="190">
        <v>18.288060000000002</v>
      </c>
      <c r="Z68" s="190">
        <v>0.1727841</v>
      </c>
      <c r="AA68" s="190">
        <v>6.1307309999999999</v>
      </c>
      <c r="AB68" s="190">
        <v>10.9467</v>
      </c>
      <c r="AC68" s="190">
        <v>-4.7618999999999998</v>
      </c>
      <c r="AD68" s="190">
        <v>38.329680000000003</v>
      </c>
      <c r="AE68" s="190">
        <v>17.90776</v>
      </c>
      <c r="AF68" s="190">
        <v>23.242540000000002</v>
      </c>
      <c r="AG68" s="190">
        <v>149.01420000000002</v>
      </c>
      <c r="AH68" s="190">
        <v>25.634610000000002</v>
      </c>
      <c r="AI68" s="190"/>
      <c r="AJ68" s="190"/>
      <c r="AK68" s="190"/>
      <c r="AL68" s="190"/>
      <c r="AM68" s="190"/>
      <c r="ALQ68" s="172" t="e">
        <v>#N/A</v>
      </c>
    </row>
    <row r="69" spans="1:1005" ht="15" x14ac:dyDescent="0.25">
      <c r="A69" s="304">
        <f>YampaRiverInflow.TotalOutflow!A69</f>
        <v>46935</v>
      </c>
      <c r="B69" s="280"/>
      <c r="C69" s="270">
        <v>14.287000000000001</v>
      </c>
      <c r="D69" s="285">
        <v>14.287000000000001</v>
      </c>
      <c r="E69" s="190">
        <v>19.69941</v>
      </c>
      <c r="F69" s="190">
        <v>17.99015</v>
      </c>
      <c r="G69" s="190">
        <v>13.171860000000001</v>
      </c>
      <c r="H69" s="190">
        <v>40.615339999999996</v>
      </c>
      <c r="I69" s="190">
        <v>26.544730000000001</v>
      </c>
      <c r="J69" s="190">
        <v>25.423359999999999</v>
      </c>
      <c r="K69" s="190">
        <v>13.888549999999999</v>
      </c>
      <c r="L69" s="190">
        <v>15.145760000000001</v>
      </c>
      <c r="M69" s="190">
        <v>6.6023500000000004</v>
      </c>
      <c r="N69" s="190">
        <v>10.07929</v>
      </c>
      <c r="O69" s="190">
        <v>4.5085600000000001</v>
      </c>
      <c r="P69" s="190">
        <v>26.234180000000002</v>
      </c>
      <c r="Q69" s="190">
        <v>12.146379999999999</v>
      </c>
      <c r="R69" s="190">
        <v>17.390999999999998</v>
      </c>
      <c r="S69" s="190">
        <v>17.51343</v>
      </c>
      <c r="T69" s="190">
        <v>34.483599999999996</v>
      </c>
      <c r="U69" s="190">
        <v>45.963620000000006</v>
      </c>
      <c r="V69" s="190">
        <v>28.082819999999998</v>
      </c>
      <c r="W69" s="190">
        <v>19.215400000000002</v>
      </c>
      <c r="X69" s="190">
        <v>17.710519999999999</v>
      </c>
      <c r="Y69" s="190">
        <v>20.118539999999999</v>
      </c>
      <c r="Z69" s="190">
        <v>18.059009999999997</v>
      </c>
      <c r="AA69" s="190">
        <v>20.378209999999999</v>
      </c>
      <c r="AB69" s="190">
        <v>15.53816</v>
      </c>
      <c r="AC69" s="190">
        <v>2.6186829999999999</v>
      </c>
      <c r="AD69" s="190">
        <v>37.980930000000001</v>
      </c>
      <c r="AE69" s="190">
        <v>46.885179999999998</v>
      </c>
      <c r="AF69" s="190">
        <v>38.639189999999999</v>
      </c>
      <c r="AG69" s="190">
        <v>161.9752</v>
      </c>
      <c r="AH69" s="190">
        <v>38.31944</v>
      </c>
      <c r="AI69" s="190"/>
      <c r="AJ69" s="190"/>
      <c r="AK69" s="190"/>
      <c r="AL69" s="190"/>
      <c r="AM69" s="190"/>
      <c r="ALQ69" s="172" t="e">
        <v>#N/A</v>
      </c>
    </row>
    <row r="70" spans="1:1005" ht="15" x14ac:dyDescent="0.25">
      <c r="A70" s="304">
        <f>YampaRiverInflow.TotalOutflow!A70</f>
        <v>46966</v>
      </c>
      <c r="B70" s="280"/>
      <c r="C70" s="270">
        <v>13.164999999999999</v>
      </c>
      <c r="D70" s="285">
        <v>13.164999999999999</v>
      </c>
      <c r="E70" s="190">
        <v>22.441749999999999</v>
      </c>
      <c r="F70" s="190">
        <v>26.15324</v>
      </c>
      <c r="G70" s="190">
        <v>32.817900000000002</v>
      </c>
      <c r="H70" s="190">
        <v>21.52835</v>
      </c>
      <c r="I70" s="190">
        <v>35.833640000000003</v>
      </c>
      <c r="J70" s="190">
        <v>31.181180000000001</v>
      </c>
      <c r="K70" s="190">
        <v>15.6302</v>
      </c>
      <c r="L70" s="190">
        <v>23.108509999999999</v>
      </c>
      <c r="M70" s="190">
        <v>11.401249999999999</v>
      </c>
      <c r="N70" s="190">
        <v>31.261939999999999</v>
      </c>
      <c r="O70" s="190">
        <v>3.6801999999999997</v>
      </c>
      <c r="P70" s="190">
        <v>14.693910000000001</v>
      </c>
      <c r="Q70" s="190">
        <v>25.271129999999999</v>
      </c>
      <c r="R70" s="190">
        <v>24.69454</v>
      </c>
      <c r="S70" s="190">
        <v>21.273709999999998</v>
      </c>
      <c r="T70" s="190">
        <v>24.753779999999999</v>
      </c>
      <c r="U70" s="190">
        <v>25.619619999999998</v>
      </c>
      <c r="V70" s="190">
        <v>36.973279999999995</v>
      </c>
      <c r="W70" s="190">
        <v>26.050840000000001</v>
      </c>
      <c r="X70" s="190">
        <v>15.60383</v>
      </c>
      <c r="Y70" s="190">
        <v>22.495830000000002</v>
      </c>
      <c r="Z70" s="190">
        <v>11.813360000000001</v>
      </c>
      <c r="AA70" s="190">
        <v>21.487629999999999</v>
      </c>
      <c r="AB70" s="190">
        <v>15.17426</v>
      </c>
      <c r="AC70" s="190">
        <v>1.5523019999999998</v>
      </c>
      <c r="AD70" s="190">
        <v>45.93045</v>
      </c>
      <c r="AE70" s="190">
        <v>51.271099999999997</v>
      </c>
      <c r="AF70" s="190">
        <v>50.55104</v>
      </c>
      <c r="AG70" s="190">
        <v>39.051919999999996</v>
      </c>
      <c r="AH70" s="190">
        <v>28.86665</v>
      </c>
      <c r="AI70" s="190"/>
      <c r="AJ70" s="190"/>
      <c r="AK70" s="190"/>
      <c r="AL70" s="190"/>
      <c r="AM70" s="190"/>
      <c r="ALQ70" s="172" t="e">
        <v>#N/A</v>
      </c>
    </row>
    <row r="71" spans="1:1005" ht="15" x14ac:dyDescent="0.25">
      <c r="A71" s="304">
        <f>YampaRiverInflow.TotalOutflow!A71</f>
        <v>46997</v>
      </c>
      <c r="B71" s="280"/>
      <c r="C71" s="270">
        <v>11.956</v>
      </c>
      <c r="D71" s="285">
        <v>11.956</v>
      </c>
      <c r="E71" s="190">
        <v>22.33502</v>
      </c>
      <c r="F71" s="190">
        <v>48.394019999999998</v>
      </c>
      <c r="G71" s="190">
        <v>28.478590000000001</v>
      </c>
      <c r="H71" s="190">
        <v>11.490879999999999</v>
      </c>
      <c r="I71" s="190">
        <v>18.042580000000001</v>
      </c>
      <c r="J71" s="190">
        <v>23.867799999999999</v>
      </c>
      <c r="K71" s="190">
        <v>14.97372</v>
      </c>
      <c r="L71" s="190">
        <v>17.04288</v>
      </c>
      <c r="M71" s="190">
        <v>23.401450000000001</v>
      </c>
      <c r="N71" s="190">
        <v>6.1058300000000001</v>
      </c>
      <c r="O71" s="190">
        <v>5.0821000000000005</v>
      </c>
      <c r="P71" s="190">
        <v>18.601369999999999</v>
      </c>
      <c r="Q71" s="190">
        <v>14.47564</v>
      </c>
      <c r="R71" s="190">
        <v>21.351419999999997</v>
      </c>
      <c r="S71" s="190">
        <v>17.48638</v>
      </c>
      <c r="T71" s="190">
        <v>30.457650000000001</v>
      </c>
      <c r="U71" s="190">
        <v>31.318210000000001</v>
      </c>
      <c r="V71" s="190">
        <v>23.158259999999999</v>
      </c>
      <c r="W71" s="190">
        <v>13.249139999999999</v>
      </c>
      <c r="X71" s="190">
        <v>19.108810000000002</v>
      </c>
      <c r="Y71" s="190">
        <v>13.42262</v>
      </c>
      <c r="Z71" s="190">
        <v>16.063879999999997</v>
      </c>
      <c r="AA71" s="190">
        <v>9.2318680000000004</v>
      </c>
      <c r="AB71" s="190">
        <v>25.419049999999999</v>
      </c>
      <c r="AC71" s="190">
        <v>3.7183029999999997</v>
      </c>
      <c r="AD71" s="190">
        <v>44.919650000000004</v>
      </c>
      <c r="AE71" s="190">
        <v>38.738219999999998</v>
      </c>
      <c r="AF71" s="190">
        <v>36.226120000000002</v>
      </c>
      <c r="AG71" s="190">
        <v>28.125509999999998</v>
      </c>
      <c r="AH71" s="190">
        <v>31.235990000000001</v>
      </c>
      <c r="AI71" s="190"/>
      <c r="AJ71" s="190"/>
      <c r="AK71" s="190"/>
      <c r="AL71" s="190"/>
      <c r="AM71" s="190"/>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c r="AI79" s="190"/>
      <c r="AJ79" s="190"/>
      <c r="AK79" s="190"/>
      <c r="AL79" s="190"/>
      <c r="AM79" s="190"/>
    </row>
    <row r="80" spans="1:1005" ht="12.75" customHeight="1" x14ac:dyDescent="0.25">
      <c r="A80" s="304"/>
      <c r="B80" s="279"/>
      <c r="C80" s="269"/>
      <c r="D80" s="296"/>
      <c r="AI80" s="190"/>
      <c r="AJ80" s="190"/>
      <c r="AK80" s="190"/>
      <c r="AL80" s="190"/>
      <c r="AM80" s="190"/>
    </row>
    <row r="81" spans="1:39" ht="12.75" customHeight="1" x14ac:dyDescent="0.25">
      <c r="A81" s="304"/>
      <c r="B81" s="279"/>
      <c r="C81" s="269"/>
      <c r="D81" s="296"/>
      <c r="AI81" s="190"/>
      <c r="AJ81" s="190"/>
      <c r="AK81" s="190"/>
      <c r="AL81" s="190"/>
      <c r="AM81" s="190"/>
    </row>
    <row r="82" spans="1:39" ht="12.75" customHeight="1" x14ac:dyDescent="0.25">
      <c r="A82" s="304"/>
      <c r="B82" s="279"/>
      <c r="C82" s="269"/>
      <c r="D82" s="296"/>
      <c r="AI82" s="190"/>
      <c r="AJ82" s="190"/>
      <c r="AK82" s="190"/>
      <c r="AL82" s="190"/>
      <c r="AM82" s="190"/>
    </row>
    <row r="83" spans="1:39" ht="12.75" customHeight="1" x14ac:dyDescent="0.25">
      <c r="A83" s="304"/>
      <c r="B83" s="279"/>
      <c r="C83" s="269"/>
      <c r="D83" s="296"/>
      <c r="AI83" s="190"/>
      <c r="AJ83" s="190"/>
      <c r="AK83" s="190"/>
      <c r="AL83" s="190"/>
      <c r="AM83" s="190"/>
    </row>
    <row r="84" spans="1:39" ht="12.75" customHeight="1" x14ac:dyDescent="0.25">
      <c r="A84" s="304"/>
      <c r="B84" s="279"/>
      <c r="C84" s="269"/>
      <c r="D84" s="296"/>
      <c r="AI84" s="190"/>
      <c r="AJ84" s="190"/>
      <c r="AK84" s="190"/>
      <c r="AL84" s="190"/>
      <c r="AM84" s="190"/>
    </row>
    <row r="85" spans="1:39" ht="12.75" customHeight="1" x14ac:dyDescent="0.25">
      <c r="AI85" s="190"/>
      <c r="AJ85" s="190"/>
      <c r="AK85" s="190"/>
      <c r="AL85" s="190"/>
      <c r="AM85" s="190"/>
    </row>
    <row r="86" spans="1:39" ht="12.75" customHeight="1" x14ac:dyDescent="0.25">
      <c r="AI86" s="190"/>
      <c r="AJ86" s="190"/>
      <c r="AK86" s="190"/>
      <c r="AL86" s="190"/>
      <c r="AM86" s="190"/>
    </row>
    <row r="87" spans="1:39" ht="12.75" customHeight="1" x14ac:dyDescent="0.25">
      <c r="AI87" s="190"/>
      <c r="AJ87" s="190"/>
      <c r="AK87" s="190"/>
      <c r="AL87" s="190"/>
      <c r="AM87" s="190"/>
    </row>
    <row r="88" spans="1:39" ht="12.75" customHeight="1" x14ac:dyDescent="0.25">
      <c r="AI88" s="190"/>
      <c r="AJ88" s="190"/>
      <c r="AK88" s="190"/>
      <c r="AL88" s="190"/>
      <c r="AM88" s="190"/>
    </row>
    <row r="89" spans="1:39" ht="12.75" customHeight="1" x14ac:dyDescent="0.25">
      <c r="AI89" s="190"/>
      <c r="AJ89" s="190"/>
      <c r="AK89" s="190"/>
      <c r="AL89" s="190"/>
      <c r="AM89" s="190"/>
    </row>
    <row r="90" spans="1:39" ht="12.75" customHeight="1" x14ac:dyDescent="0.25">
      <c r="AI90" s="190"/>
      <c r="AJ90" s="190"/>
      <c r="AK90" s="190"/>
      <c r="AL90" s="190"/>
      <c r="AM90" s="190"/>
    </row>
    <row r="91" spans="1:39" ht="12.75" customHeight="1" x14ac:dyDescent="0.25">
      <c r="AI91" s="190"/>
      <c r="AJ91" s="190"/>
      <c r="AK91" s="190"/>
      <c r="AL91" s="190"/>
      <c r="AM91" s="190"/>
    </row>
    <row r="92" spans="1:39" ht="12.75" customHeight="1" x14ac:dyDescent="0.25">
      <c r="AI92" s="190"/>
      <c r="AJ92" s="190"/>
      <c r="AK92" s="190"/>
      <c r="AL92" s="190"/>
      <c r="AM92" s="190"/>
    </row>
    <row r="93" spans="1:39" ht="12.75" customHeight="1" x14ac:dyDescent="0.25">
      <c r="AI93" s="190"/>
      <c r="AJ93" s="190"/>
      <c r="AK93" s="190"/>
      <c r="AL93" s="190"/>
      <c r="AM93" s="190"/>
    </row>
    <row r="94" spans="1:39" ht="12.75" customHeight="1" x14ac:dyDescent="0.25">
      <c r="AI94" s="190"/>
      <c r="AJ94" s="190"/>
      <c r="AK94" s="190"/>
      <c r="AL94" s="190"/>
      <c r="AM94" s="190"/>
    </row>
    <row r="95" spans="1:39" ht="12.75" customHeight="1" x14ac:dyDescent="0.25">
      <c r="AI95" s="190"/>
      <c r="AJ95" s="190"/>
      <c r="AK95" s="190"/>
      <c r="AL95" s="190"/>
      <c r="AM95" s="190"/>
    </row>
    <row r="96" spans="1:39" ht="12.75" customHeight="1" x14ac:dyDescent="0.25">
      <c r="AI96" s="190"/>
      <c r="AJ96" s="190"/>
      <c r="AK96" s="190"/>
      <c r="AL96" s="190"/>
      <c r="AM96" s="190"/>
    </row>
    <row r="97" spans="3:39" ht="12.75" customHeight="1" x14ac:dyDescent="0.25">
      <c r="AI97" s="190"/>
      <c r="AJ97" s="190"/>
      <c r="AK97" s="190"/>
      <c r="AL97" s="190"/>
      <c r="AM97" s="190"/>
    </row>
    <row r="98" spans="3:39" ht="12.75" customHeight="1" x14ac:dyDescent="0.25">
      <c r="AI98" s="190"/>
      <c r="AJ98" s="190"/>
      <c r="AK98" s="190"/>
      <c r="AL98" s="190"/>
      <c r="AM98" s="190"/>
    </row>
    <row r="99" spans="3:39" ht="12.75" customHeight="1" x14ac:dyDescent="0.25">
      <c r="AI99" s="190"/>
      <c r="AJ99" s="190"/>
      <c r="AK99" s="190"/>
      <c r="AL99" s="190"/>
      <c r="AM99" s="190"/>
    </row>
    <row r="100" spans="3:39" ht="12.75" customHeight="1" x14ac:dyDescent="0.25">
      <c r="AI100" s="190"/>
      <c r="AJ100" s="190"/>
      <c r="AK100" s="190"/>
      <c r="AL100" s="190"/>
      <c r="AM100" s="190"/>
    </row>
    <row r="101" spans="3:39" ht="12.75" customHeight="1" x14ac:dyDescent="0.25">
      <c r="C101" s="172">
        <v>3.944</v>
      </c>
      <c r="D101" s="172">
        <v>3.944</v>
      </c>
      <c r="AI101" s="190"/>
      <c r="AJ101" s="190"/>
      <c r="AK101" s="190"/>
      <c r="AL101" s="190"/>
      <c r="AM101" s="190"/>
    </row>
    <row r="102" spans="3:39" ht="12.75" customHeight="1" x14ac:dyDescent="0.25">
      <c r="C102" s="172">
        <v>7.9370000000000003</v>
      </c>
      <c r="D102" s="172">
        <v>7.9370000000000003</v>
      </c>
      <c r="AI102" s="190"/>
      <c r="AJ102" s="190"/>
      <c r="AK102" s="190"/>
      <c r="AL102" s="190"/>
      <c r="AM102" s="190"/>
    </row>
    <row r="103" spans="3:39" ht="12.75" customHeight="1" x14ac:dyDescent="0.25">
      <c r="C103" s="172">
        <v>6.3540000000000001</v>
      </c>
      <c r="D103" s="172">
        <v>6.3540000000000001</v>
      </c>
      <c r="AI103" s="190"/>
      <c r="AJ103" s="190"/>
      <c r="AK103" s="190"/>
      <c r="AL103" s="190"/>
      <c r="AM103" s="190"/>
    </row>
    <row r="104" spans="3:39" ht="12.75" customHeight="1" x14ac:dyDescent="0.25">
      <c r="C104" s="172">
        <v>6.5380000000000003</v>
      </c>
      <c r="D104" s="172">
        <v>6.5380000000000003</v>
      </c>
      <c r="AI104" s="190"/>
      <c r="AJ104" s="190"/>
      <c r="AK104" s="190"/>
      <c r="AL104" s="190"/>
      <c r="AM104" s="190"/>
    </row>
    <row r="105" spans="3:39" ht="12.75" customHeight="1" x14ac:dyDescent="0.25">
      <c r="C105" s="172">
        <v>14.287000000000001</v>
      </c>
      <c r="D105" s="172">
        <v>14.287000000000001</v>
      </c>
      <c r="AI105" s="190"/>
      <c r="AJ105" s="190"/>
      <c r="AK105" s="190"/>
      <c r="AL105" s="190"/>
      <c r="AM105" s="190"/>
    </row>
    <row r="106" spans="3:39" ht="12.75" customHeight="1" x14ac:dyDescent="0.25">
      <c r="C106" s="172">
        <v>13.164999999999999</v>
      </c>
      <c r="D106" s="172">
        <v>13.164999999999999</v>
      </c>
      <c r="AI106" s="190"/>
      <c r="AJ106" s="190"/>
      <c r="AK106" s="190"/>
      <c r="AL106" s="190"/>
      <c r="AM106" s="190"/>
    </row>
    <row r="107" spans="3:39" ht="12.75" customHeight="1" x14ac:dyDescent="0.25">
      <c r="C107" s="172">
        <v>11.956</v>
      </c>
      <c r="D107" s="172">
        <v>11.956</v>
      </c>
      <c r="AI107" s="190"/>
      <c r="AJ107" s="190"/>
      <c r="AK107" s="190"/>
      <c r="AL107" s="190"/>
      <c r="AM107" s="190"/>
    </row>
    <row r="108" spans="3:39" ht="12.75" customHeight="1" x14ac:dyDescent="0.25">
      <c r="AI108" s="190"/>
      <c r="AJ108" s="190"/>
      <c r="AK108" s="190"/>
      <c r="AL108" s="190"/>
      <c r="AM108" s="190"/>
    </row>
    <row r="109" spans="3:39" ht="12.75" customHeight="1" x14ac:dyDescent="0.25">
      <c r="AI109" s="190"/>
      <c r="AJ109" s="190"/>
      <c r="AK109" s="190"/>
      <c r="AL109" s="190"/>
      <c r="AM109" s="190"/>
    </row>
    <row r="110" spans="3:39" ht="12.75" customHeight="1" x14ac:dyDescent="0.25">
      <c r="AI110" s="190"/>
      <c r="AJ110" s="190"/>
      <c r="AK110" s="190"/>
      <c r="AL110" s="190"/>
      <c r="AM110" s="190"/>
    </row>
    <row r="111" spans="3:39" ht="12.75" customHeight="1" x14ac:dyDescent="0.25">
      <c r="AI111" s="190"/>
      <c r="AJ111" s="190"/>
      <c r="AK111" s="190"/>
      <c r="AL111" s="190"/>
      <c r="AM111" s="190"/>
    </row>
    <row r="112" spans="3:39" ht="12.75" customHeight="1" x14ac:dyDescent="0.25">
      <c r="AI112" s="190"/>
      <c r="AJ112" s="190"/>
      <c r="AK112" s="190"/>
      <c r="AL112" s="190"/>
      <c r="AM112" s="190"/>
    </row>
    <row r="113" spans="35:39" ht="12.75" customHeight="1" x14ac:dyDescent="0.25">
      <c r="AI113" s="190"/>
      <c r="AJ113" s="190"/>
      <c r="AK113" s="190"/>
      <c r="AL113" s="190"/>
      <c r="AM113" s="190"/>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workbookViewId="0">
      <selection activeCell="C34" sqref="C34"/>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43" t="s">
        <v>20</v>
      </c>
      <c r="C1" s="343"/>
      <c r="D1" s="343"/>
      <c r="F1" s="343" t="s">
        <v>21</v>
      </c>
      <c r="G1" s="343"/>
      <c r="I1" s="343" t="s">
        <v>24</v>
      </c>
      <c r="J1" s="343"/>
      <c r="K1" s="343"/>
      <c r="L1" s="343"/>
      <c r="N1" s="343" t="s">
        <v>40</v>
      </c>
      <c r="O1" s="343"/>
      <c r="P1" s="13"/>
      <c r="R1" s="345" t="s">
        <v>120</v>
      </c>
      <c r="S1" s="345"/>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13" t="s">
        <v>121</v>
      </c>
      <c r="S2" s="113" t="s">
        <v>122</v>
      </c>
      <c r="X2">
        <v>3</v>
      </c>
      <c r="Y2" t="s">
        <v>4</v>
      </c>
    </row>
    <row r="3" spans="2:55" ht="15.75" thickBot="1" x14ac:dyDescent="0.3">
      <c r="B3" s="8">
        <v>1</v>
      </c>
      <c r="C3" s="4" t="s">
        <v>3</v>
      </c>
      <c r="D3" s="4" t="s">
        <v>12</v>
      </c>
      <c r="F3" s="12" t="s">
        <v>45</v>
      </c>
      <c r="G3" s="6" t="s">
        <v>45</v>
      </c>
      <c r="I3" s="7">
        <v>1</v>
      </c>
      <c r="J3" s="6" t="s">
        <v>28</v>
      </c>
      <c r="K3" s="6">
        <v>2009</v>
      </c>
      <c r="L3" s="6"/>
      <c r="N3" s="9" t="s">
        <v>43</v>
      </c>
      <c r="O3" s="9" t="s">
        <v>41</v>
      </c>
      <c r="P3" s="9" t="s">
        <v>187</v>
      </c>
      <c r="R3" s="114">
        <v>50</v>
      </c>
      <c r="S3" s="115">
        <v>100</v>
      </c>
      <c r="X3">
        <v>4</v>
      </c>
      <c r="Y3" t="s">
        <v>5</v>
      </c>
    </row>
    <row r="4" spans="2:55" ht="15" x14ac:dyDescent="0.25">
      <c r="B4" s="8">
        <v>2</v>
      </c>
      <c r="C4" s="4" t="s">
        <v>4</v>
      </c>
      <c r="D4" s="4" t="s">
        <v>13</v>
      </c>
      <c r="F4" s="12" t="s">
        <v>46</v>
      </c>
      <c r="G4" s="6" t="s">
        <v>46</v>
      </c>
      <c r="I4" s="7">
        <v>2</v>
      </c>
      <c r="J4" s="6" t="s">
        <v>29</v>
      </c>
      <c r="K4" s="6">
        <v>2010</v>
      </c>
      <c r="L4" s="6">
        <v>60</v>
      </c>
      <c r="N4" s="4" t="s">
        <v>3</v>
      </c>
      <c r="O4" s="96" t="s">
        <v>194</v>
      </c>
      <c r="P4" s="96">
        <v>2</v>
      </c>
      <c r="R4" s="345" t="s">
        <v>148</v>
      </c>
      <c r="S4" s="345"/>
      <c r="X4">
        <v>5</v>
      </c>
      <c r="Y4" t="s">
        <v>6</v>
      </c>
      <c r="AZ4">
        <v>2</v>
      </c>
    </row>
    <row r="5" spans="2:55" ht="15.75" thickBot="1" x14ac:dyDescent="0.3">
      <c r="B5" s="8">
        <v>3</v>
      </c>
      <c r="C5" s="4" t="s">
        <v>5</v>
      </c>
      <c r="D5" s="4" t="s">
        <v>22</v>
      </c>
      <c r="F5" s="12" t="s">
        <v>47</v>
      </c>
      <c r="G5" s="6" t="s">
        <v>47</v>
      </c>
      <c r="I5" s="7">
        <v>3</v>
      </c>
      <c r="J5" s="6" t="s">
        <v>30</v>
      </c>
      <c r="K5" s="6">
        <v>2011</v>
      </c>
      <c r="L5" s="6">
        <v>61</v>
      </c>
      <c r="N5" s="4" t="s">
        <v>4</v>
      </c>
      <c r="O5" s="96" t="s">
        <v>195</v>
      </c>
      <c r="P5" s="96">
        <v>3</v>
      </c>
      <c r="R5" s="127" t="s">
        <v>121</v>
      </c>
      <c r="S5" s="127" t="s">
        <v>122</v>
      </c>
      <c r="X5">
        <v>6</v>
      </c>
      <c r="Y5" t="s">
        <v>7</v>
      </c>
      <c r="AD5" s="344" t="s">
        <v>49</v>
      </c>
      <c r="AE5" s="344"/>
      <c r="AF5" s="344"/>
      <c r="AG5" s="344"/>
      <c r="AH5" s="344"/>
      <c r="AI5" s="344"/>
      <c r="AK5" s="342" t="s">
        <v>59</v>
      </c>
      <c r="AL5" s="342"/>
      <c r="AO5" s="342" t="s">
        <v>155</v>
      </c>
      <c r="AP5" s="342"/>
      <c r="AX5" s="342" t="s">
        <v>98</v>
      </c>
      <c r="AY5" s="342"/>
      <c r="AZ5" s="342"/>
      <c r="BB5" t="s">
        <v>188</v>
      </c>
      <c r="BC5" t="s">
        <v>189</v>
      </c>
    </row>
    <row r="6" spans="2:55" ht="15.75" thickBot="1" x14ac:dyDescent="0.3">
      <c r="B6" s="8">
        <v>4</v>
      </c>
      <c r="C6" s="4" t="s">
        <v>6</v>
      </c>
      <c r="D6" s="4" t="s">
        <v>14</v>
      </c>
      <c r="F6" s="7">
        <v>1</v>
      </c>
      <c r="G6" s="96">
        <v>1991</v>
      </c>
      <c r="I6" s="7">
        <v>4</v>
      </c>
      <c r="J6" s="6" t="s">
        <v>31</v>
      </c>
      <c r="K6" s="6">
        <v>2012</v>
      </c>
      <c r="L6" s="6">
        <v>62</v>
      </c>
      <c r="N6" s="4" t="s">
        <v>5</v>
      </c>
      <c r="O6" s="96" t="s">
        <v>196</v>
      </c>
      <c r="P6" s="96">
        <v>4</v>
      </c>
      <c r="R6" s="128">
        <v>30</v>
      </c>
      <c r="S6" s="129">
        <f>Comparison!$C$3</f>
        <v>68</v>
      </c>
      <c r="X6">
        <v>7</v>
      </c>
      <c r="Y6" t="s">
        <v>9</v>
      </c>
      <c r="AD6" s="39"/>
      <c r="AE6" s="40"/>
      <c r="AF6" s="40" t="s">
        <v>50</v>
      </c>
      <c r="AG6" s="40" t="s">
        <v>51</v>
      </c>
      <c r="AH6" s="40" t="s">
        <v>52</v>
      </c>
      <c r="AI6" s="41" t="s">
        <v>53</v>
      </c>
      <c r="AK6" s="341" t="s">
        <v>60</v>
      </c>
      <c r="AL6" s="341"/>
      <c r="AO6" s="341" t="s">
        <v>156</v>
      </c>
      <c r="AP6" s="341"/>
      <c r="AX6" s="95">
        <v>1</v>
      </c>
      <c r="AY6" s="95" t="s">
        <v>28</v>
      </c>
      <c r="AZ6" s="95">
        <f>IF($AZ$4=1,24,60)</f>
        <v>60</v>
      </c>
      <c r="BB6">
        <v>24</v>
      </c>
      <c r="BC6">
        <v>60</v>
      </c>
    </row>
    <row r="7" spans="2:55" ht="15" x14ac:dyDescent="0.25">
      <c r="B7" s="8">
        <v>5</v>
      </c>
      <c r="C7" s="4" t="s">
        <v>7</v>
      </c>
      <c r="D7" s="4" t="s">
        <v>15</v>
      </c>
      <c r="F7" s="7">
        <v>2</v>
      </c>
      <c r="G7" s="96">
        <v>1992</v>
      </c>
      <c r="I7" s="7">
        <v>5</v>
      </c>
      <c r="J7" s="6" t="s">
        <v>32</v>
      </c>
      <c r="K7" s="6">
        <v>2013</v>
      </c>
      <c r="L7" s="6">
        <v>63</v>
      </c>
      <c r="N7" s="4" t="s">
        <v>6</v>
      </c>
      <c r="O7" s="96" t="s">
        <v>197</v>
      </c>
      <c r="P7" s="96">
        <v>5</v>
      </c>
      <c r="X7">
        <v>8</v>
      </c>
      <c r="Y7" t="s">
        <v>10</v>
      </c>
      <c r="AD7" s="42">
        <v>1991</v>
      </c>
      <c r="AE7" s="62"/>
      <c r="AF7" s="43">
        <v>179</v>
      </c>
      <c r="AG7" s="43">
        <v>254</v>
      </c>
      <c r="AH7" s="43">
        <v>122</v>
      </c>
      <c r="AI7" s="44">
        <v>1</v>
      </c>
      <c r="AK7" s="341" t="s">
        <v>61</v>
      </c>
      <c r="AL7" s="341"/>
      <c r="AO7" s="341" t="s">
        <v>157</v>
      </c>
      <c r="AP7" s="341"/>
      <c r="AX7" s="95">
        <v>2</v>
      </c>
      <c r="AY7" s="95" t="s">
        <v>29</v>
      </c>
      <c r="AZ7" s="95">
        <f>IF($AZ$4=1,32,68)</f>
        <v>68</v>
      </c>
      <c r="BB7">
        <v>32</v>
      </c>
      <c r="BC7">
        <v>68</v>
      </c>
    </row>
    <row r="8" spans="2:55" ht="15" x14ac:dyDescent="0.25">
      <c r="B8" s="8">
        <v>6</v>
      </c>
      <c r="C8" s="4" t="s">
        <v>9</v>
      </c>
      <c r="D8" s="4" t="s">
        <v>23</v>
      </c>
      <c r="F8" s="7">
        <v>3</v>
      </c>
      <c r="G8" s="96">
        <v>1993</v>
      </c>
      <c r="I8" s="7">
        <v>6</v>
      </c>
      <c r="J8" s="6" t="s">
        <v>33</v>
      </c>
      <c r="K8" s="6">
        <v>2014</v>
      </c>
      <c r="L8" s="6">
        <v>64</v>
      </c>
      <c r="N8" s="4" t="s">
        <v>7</v>
      </c>
      <c r="O8" s="96" t="s">
        <v>198</v>
      </c>
      <c r="P8" s="96">
        <v>6</v>
      </c>
      <c r="X8">
        <v>9</v>
      </c>
      <c r="Y8" t="s">
        <v>11</v>
      </c>
      <c r="AD8" s="42">
        <v>1992</v>
      </c>
      <c r="AE8" s="63"/>
      <c r="AF8" s="43">
        <v>137</v>
      </c>
      <c r="AG8" s="43">
        <v>231</v>
      </c>
      <c r="AH8" s="43">
        <v>137</v>
      </c>
      <c r="AI8" s="44">
        <v>2</v>
      </c>
      <c r="AK8" s="341" t="s">
        <v>62</v>
      </c>
      <c r="AL8" s="341"/>
      <c r="AO8" s="341" t="s">
        <v>158</v>
      </c>
      <c r="AP8" s="341"/>
      <c r="AX8" s="95">
        <v>3</v>
      </c>
      <c r="AY8" s="95" t="s">
        <v>30</v>
      </c>
      <c r="AZ8" s="95">
        <f>IF($AZ$4=1,31,67)</f>
        <v>67</v>
      </c>
      <c r="BB8">
        <v>31</v>
      </c>
      <c r="BC8">
        <v>67</v>
      </c>
    </row>
    <row r="9" spans="2:55" ht="15" x14ac:dyDescent="0.25">
      <c r="B9" s="8">
        <v>7</v>
      </c>
      <c r="C9" s="4" t="s">
        <v>10</v>
      </c>
      <c r="D9" s="4" t="s">
        <v>17</v>
      </c>
      <c r="F9" s="7">
        <v>4</v>
      </c>
      <c r="G9" s="96">
        <v>1994</v>
      </c>
      <c r="I9" s="7">
        <v>7</v>
      </c>
      <c r="J9" s="6" t="s">
        <v>34</v>
      </c>
      <c r="K9" s="6">
        <v>2015</v>
      </c>
      <c r="L9" s="6">
        <v>65</v>
      </c>
      <c r="N9" s="4" t="s">
        <v>9</v>
      </c>
      <c r="O9" s="96" t="s">
        <v>199</v>
      </c>
      <c r="P9" s="96">
        <v>7</v>
      </c>
      <c r="X9">
        <v>10</v>
      </c>
      <c r="Y9" t="s">
        <v>8</v>
      </c>
      <c r="AD9" s="42">
        <v>1993</v>
      </c>
      <c r="AE9" s="64"/>
      <c r="AF9" s="43">
        <v>224</v>
      </c>
      <c r="AG9" s="43">
        <v>252</v>
      </c>
      <c r="AH9" s="43">
        <v>216</v>
      </c>
      <c r="AI9" s="44">
        <v>3</v>
      </c>
      <c r="AO9" s="341" t="s">
        <v>178</v>
      </c>
      <c r="AP9" s="341"/>
      <c r="AX9" s="95">
        <v>4</v>
      </c>
      <c r="AY9" s="95" t="s">
        <v>31</v>
      </c>
      <c r="AZ9" s="95">
        <f>IF($AZ$4=1,30,66)</f>
        <v>66</v>
      </c>
      <c r="BB9">
        <v>30</v>
      </c>
      <c r="BC9" s="137">
        <v>66</v>
      </c>
    </row>
    <row r="10" spans="2:55" ht="15" x14ac:dyDescent="0.25">
      <c r="B10" s="8">
        <v>8</v>
      </c>
      <c r="C10" s="4" t="s">
        <v>11</v>
      </c>
      <c r="D10" s="4" t="s">
        <v>18</v>
      </c>
      <c r="F10" s="7">
        <v>5</v>
      </c>
      <c r="G10" s="96">
        <v>1995</v>
      </c>
      <c r="I10" s="7">
        <v>8</v>
      </c>
      <c r="J10" s="6" t="s">
        <v>35</v>
      </c>
      <c r="K10" s="6">
        <v>2016</v>
      </c>
      <c r="L10" s="6">
        <v>66</v>
      </c>
      <c r="N10" s="4" t="s">
        <v>10</v>
      </c>
      <c r="O10" s="96" t="s">
        <v>200</v>
      </c>
      <c r="P10" s="96">
        <v>8</v>
      </c>
      <c r="X10">
        <v>11</v>
      </c>
      <c r="Y10" t="s">
        <v>96</v>
      </c>
      <c r="AD10" s="42">
        <v>1994</v>
      </c>
      <c r="AE10" s="45"/>
      <c r="AF10" s="43">
        <v>137</v>
      </c>
      <c r="AG10" s="43">
        <v>189</v>
      </c>
      <c r="AH10" s="43">
        <v>138</v>
      </c>
      <c r="AI10" s="44">
        <v>8</v>
      </c>
      <c r="AO10" s="341" t="s">
        <v>159</v>
      </c>
      <c r="AP10" s="341"/>
      <c r="AX10" s="95">
        <v>5</v>
      </c>
      <c r="AY10" s="95" t="s">
        <v>32</v>
      </c>
      <c r="AZ10" s="95">
        <f>IF($AZ$4=1,29,65)</f>
        <v>65</v>
      </c>
      <c r="BB10">
        <v>29</v>
      </c>
      <c r="BC10" s="137">
        <v>65</v>
      </c>
    </row>
    <row r="11" spans="2:55" ht="15" x14ac:dyDescent="0.25">
      <c r="B11" s="8">
        <v>9</v>
      </c>
      <c r="C11" s="4" t="s">
        <v>8</v>
      </c>
      <c r="D11" s="4" t="s">
        <v>16</v>
      </c>
      <c r="F11" s="7">
        <v>6</v>
      </c>
      <c r="G11" s="96">
        <v>1996</v>
      </c>
      <c r="I11" s="7">
        <v>9</v>
      </c>
      <c r="J11" s="6" t="s">
        <v>36</v>
      </c>
      <c r="K11" s="6">
        <v>2017</v>
      </c>
      <c r="L11" s="6">
        <v>67</v>
      </c>
      <c r="N11" s="4" t="s">
        <v>11</v>
      </c>
      <c r="O11" s="96" t="s">
        <v>201</v>
      </c>
      <c r="P11" s="96">
        <v>9</v>
      </c>
      <c r="X11">
        <v>12</v>
      </c>
      <c r="Y11" t="s">
        <v>103</v>
      </c>
      <c r="AD11" s="42">
        <v>1995</v>
      </c>
      <c r="AE11" s="46"/>
      <c r="AF11" s="43">
        <v>96</v>
      </c>
      <c r="AG11" s="43">
        <v>200</v>
      </c>
      <c r="AH11" s="43">
        <v>98</v>
      </c>
      <c r="AI11" s="44">
        <v>1</v>
      </c>
      <c r="AO11" s="341" t="s">
        <v>160</v>
      </c>
      <c r="AP11" s="341"/>
      <c r="AX11" s="95">
        <v>6</v>
      </c>
      <c r="AY11" s="95" t="s">
        <v>33</v>
      </c>
      <c r="AZ11" s="137">
        <f>IF($AZ$4=1,28,64)</f>
        <v>64</v>
      </c>
      <c r="BB11">
        <v>28</v>
      </c>
      <c r="BC11" s="137">
        <v>64</v>
      </c>
    </row>
    <row r="12" spans="2:55" ht="15" x14ac:dyDescent="0.25">
      <c r="B12" s="8">
        <v>10</v>
      </c>
      <c r="C12" s="4" t="s">
        <v>96</v>
      </c>
      <c r="D12" s="4" t="s">
        <v>97</v>
      </c>
      <c r="F12" s="7">
        <v>7</v>
      </c>
      <c r="G12" s="96">
        <v>1997</v>
      </c>
      <c r="I12" s="7">
        <v>10</v>
      </c>
      <c r="J12" s="6" t="s">
        <v>37</v>
      </c>
      <c r="K12" s="6">
        <v>2018</v>
      </c>
      <c r="L12" s="6">
        <v>68</v>
      </c>
      <c r="N12" s="4" t="s">
        <v>8</v>
      </c>
      <c r="O12" s="96" t="s">
        <v>202</v>
      </c>
      <c r="P12" s="96">
        <v>10</v>
      </c>
      <c r="X12">
        <v>13</v>
      </c>
      <c r="Y12" t="s">
        <v>183</v>
      </c>
      <c r="AD12" s="42">
        <v>1996</v>
      </c>
      <c r="AE12" s="47"/>
      <c r="AF12" s="43">
        <v>69</v>
      </c>
      <c r="AG12" s="43">
        <v>223</v>
      </c>
      <c r="AH12" s="43">
        <v>131</v>
      </c>
      <c r="AI12" s="44">
        <v>2</v>
      </c>
      <c r="AO12" s="341" t="s">
        <v>161</v>
      </c>
      <c r="AP12" s="341"/>
      <c r="AX12" s="95">
        <v>7</v>
      </c>
      <c r="AY12" s="95" t="s">
        <v>34</v>
      </c>
      <c r="AZ12" s="95">
        <f>IF($AZ$4=1,27,63)</f>
        <v>63</v>
      </c>
      <c r="BB12">
        <v>27</v>
      </c>
      <c r="BC12" s="137">
        <v>63</v>
      </c>
    </row>
    <row r="13" spans="2:55" ht="15" x14ac:dyDescent="0.25">
      <c r="B13" s="8">
        <v>11</v>
      </c>
      <c r="C13" s="96" t="s">
        <v>103</v>
      </c>
      <c r="D13" s="96" t="s">
        <v>104</v>
      </c>
      <c r="F13" s="7">
        <v>8</v>
      </c>
      <c r="G13" s="96">
        <v>1998</v>
      </c>
      <c r="I13" s="7">
        <v>11</v>
      </c>
      <c r="J13" s="6" t="s">
        <v>38</v>
      </c>
      <c r="K13" s="6">
        <v>2019</v>
      </c>
      <c r="L13" s="6">
        <v>33</v>
      </c>
      <c r="N13" s="4" t="s">
        <v>96</v>
      </c>
      <c r="O13" s="96" t="s">
        <v>203</v>
      </c>
      <c r="P13" s="96">
        <v>11</v>
      </c>
      <c r="X13">
        <v>14</v>
      </c>
      <c r="Y13" t="s">
        <v>101</v>
      </c>
      <c r="AD13" s="42">
        <v>1997</v>
      </c>
      <c r="AE13" s="65"/>
      <c r="AF13" s="43">
        <v>203</v>
      </c>
      <c r="AG13" s="43">
        <v>250</v>
      </c>
      <c r="AH13" s="43">
        <v>190</v>
      </c>
      <c r="AI13" s="44">
        <v>3</v>
      </c>
      <c r="AO13" s="341" t="s">
        <v>162</v>
      </c>
      <c r="AP13" s="341"/>
      <c r="AX13" s="95">
        <v>8</v>
      </c>
      <c r="AY13" s="95" t="s">
        <v>35</v>
      </c>
      <c r="AZ13" s="95">
        <f>IF($AZ$4=1,26,62)</f>
        <v>62</v>
      </c>
      <c r="BB13">
        <v>26</v>
      </c>
      <c r="BC13" s="137">
        <v>62</v>
      </c>
    </row>
    <row r="14" spans="2:55" ht="15" x14ac:dyDescent="0.25">
      <c r="B14" s="8">
        <v>12</v>
      </c>
      <c r="C14" s="96" t="s">
        <v>183</v>
      </c>
      <c r="D14" s="96" t="s">
        <v>125</v>
      </c>
      <c r="F14" s="7">
        <v>9</v>
      </c>
      <c r="G14" s="96">
        <v>1999</v>
      </c>
      <c r="I14" s="7">
        <v>12</v>
      </c>
      <c r="J14" s="6" t="s">
        <v>39</v>
      </c>
      <c r="K14" s="6">
        <v>2020</v>
      </c>
      <c r="L14" s="6">
        <v>34</v>
      </c>
      <c r="N14" s="4" t="s">
        <v>103</v>
      </c>
      <c r="O14" s="96" t="s">
        <v>204</v>
      </c>
      <c r="P14" s="96">
        <v>12</v>
      </c>
      <c r="X14">
        <v>15</v>
      </c>
      <c r="Y14" t="s">
        <v>102</v>
      </c>
      <c r="AD14" s="42">
        <v>1998</v>
      </c>
      <c r="AE14" s="66"/>
      <c r="AF14" s="43">
        <v>127</v>
      </c>
      <c r="AG14" s="43">
        <v>238</v>
      </c>
      <c r="AH14" s="43">
        <v>118</v>
      </c>
      <c r="AI14" s="44">
        <v>8</v>
      </c>
      <c r="AO14" s="341" t="s">
        <v>163</v>
      </c>
      <c r="AP14" s="341"/>
      <c r="AX14" s="95">
        <v>9</v>
      </c>
      <c r="AY14" s="95" t="s">
        <v>36</v>
      </c>
      <c r="AZ14" s="95">
        <f>IF($AZ$4=1,25,61)</f>
        <v>61</v>
      </c>
      <c r="BB14">
        <v>25</v>
      </c>
      <c r="BC14" s="137">
        <v>61</v>
      </c>
    </row>
    <row r="15" spans="2:55" ht="15" x14ac:dyDescent="0.25">
      <c r="B15" s="8">
        <v>13</v>
      </c>
      <c r="C15" s="4" t="s">
        <v>101</v>
      </c>
      <c r="D15" s="4" t="s">
        <v>99</v>
      </c>
      <c r="F15" s="7">
        <v>10</v>
      </c>
      <c r="G15" s="96">
        <v>2000</v>
      </c>
      <c r="I15" s="7">
        <v>13</v>
      </c>
      <c r="J15" s="6"/>
      <c r="K15" s="6">
        <v>2021</v>
      </c>
      <c r="L15" s="6">
        <v>35</v>
      </c>
      <c r="N15" s="4" t="s">
        <v>183</v>
      </c>
      <c r="O15" s="96" t="s">
        <v>205</v>
      </c>
      <c r="P15" s="96">
        <v>13</v>
      </c>
      <c r="X15">
        <v>16</v>
      </c>
      <c r="Y15" t="s">
        <v>123</v>
      </c>
      <c r="AD15" s="42">
        <v>1999</v>
      </c>
      <c r="AE15" s="67"/>
      <c r="AF15" s="43">
        <v>217</v>
      </c>
      <c r="AG15" s="43">
        <v>255</v>
      </c>
      <c r="AH15" s="43">
        <v>217</v>
      </c>
      <c r="AI15" s="44">
        <v>1</v>
      </c>
      <c r="AO15" s="341" t="s">
        <v>168</v>
      </c>
      <c r="AP15" s="341"/>
      <c r="AX15" s="95">
        <v>10</v>
      </c>
      <c r="AY15" s="95" t="s">
        <v>37</v>
      </c>
      <c r="AZ15" s="95">
        <f>IF($AZ$4=1,24,60)</f>
        <v>60</v>
      </c>
      <c r="BB15">
        <v>24</v>
      </c>
      <c r="BC15" s="137">
        <v>60</v>
      </c>
    </row>
    <row r="16" spans="2:55" ht="15" x14ac:dyDescent="0.25">
      <c r="B16" s="8">
        <v>14</v>
      </c>
      <c r="C16" s="96" t="s">
        <v>102</v>
      </c>
      <c r="D16" s="96" t="s">
        <v>100</v>
      </c>
      <c r="F16" s="7">
        <v>11</v>
      </c>
      <c r="G16" s="96">
        <v>2001</v>
      </c>
      <c r="I16" s="7">
        <v>14</v>
      </c>
      <c r="J16" s="6"/>
      <c r="K16" s="6">
        <v>2022</v>
      </c>
      <c r="L16" s="6">
        <v>36</v>
      </c>
      <c r="N16" s="4" t="s">
        <v>101</v>
      </c>
      <c r="O16" s="4" t="s">
        <v>99</v>
      </c>
      <c r="P16" s="96">
        <v>14</v>
      </c>
      <c r="X16">
        <v>17</v>
      </c>
      <c r="Y16" t="s">
        <v>179</v>
      </c>
      <c r="AD16" s="42">
        <v>2000</v>
      </c>
      <c r="AE16" s="48"/>
      <c r="AF16" s="43">
        <v>198</v>
      </c>
      <c r="AG16" s="43">
        <v>190</v>
      </c>
      <c r="AH16" s="43">
        <v>254</v>
      </c>
      <c r="AI16" s="44">
        <v>2</v>
      </c>
      <c r="AO16" s="341" t="s">
        <v>165</v>
      </c>
      <c r="AP16" s="341"/>
      <c r="AX16" s="95">
        <v>11</v>
      </c>
      <c r="AY16" s="95" t="s">
        <v>38</v>
      </c>
      <c r="AZ16" s="95">
        <f>IF($AZ$4=1,24,60)</f>
        <v>60</v>
      </c>
      <c r="BB16">
        <v>24</v>
      </c>
      <c r="BC16" s="137">
        <v>60</v>
      </c>
    </row>
    <row r="17" spans="2:55" ht="15" x14ac:dyDescent="0.25">
      <c r="B17" s="8">
        <v>15</v>
      </c>
      <c r="C17" s="5" t="s">
        <v>123</v>
      </c>
      <c r="D17" s="96" t="s">
        <v>124</v>
      </c>
      <c r="F17" s="7">
        <v>12</v>
      </c>
      <c r="G17" s="96">
        <v>2002</v>
      </c>
      <c r="I17" s="7">
        <v>15</v>
      </c>
      <c r="J17" s="6"/>
      <c r="K17" s="6">
        <v>2023</v>
      </c>
      <c r="L17" s="6">
        <v>37</v>
      </c>
      <c r="N17" s="4" t="s">
        <v>102</v>
      </c>
      <c r="O17" s="4" t="s">
        <v>100</v>
      </c>
      <c r="P17" s="96">
        <v>15</v>
      </c>
      <c r="X17">
        <v>18</v>
      </c>
      <c r="Y17" t="s">
        <v>185</v>
      </c>
      <c r="AD17" s="42">
        <v>2001</v>
      </c>
      <c r="AE17" s="49"/>
      <c r="AF17" s="43">
        <v>117</v>
      </c>
      <c r="AG17" s="43">
        <v>99</v>
      </c>
      <c r="AH17" s="43">
        <v>253</v>
      </c>
      <c r="AI17" s="44">
        <v>3</v>
      </c>
      <c r="AO17" s="341" t="s">
        <v>167</v>
      </c>
      <c r="AP17" s="341"/>
      <c r="AX17" s="95">
        <v>12</v>
      </c>
      <c r="AY17" s="95" t="s">
        <v>39</v>
      </c>
      <c r="AZ17" s="95">
        <f>IF($AZ$4=1,24,60)</f>
        <v>60</v>
      </c>
      <c r="BB17">
        <v>24</v>
      </c>
      <c r="BC17" s="137">
        <v>60</v>
      </c>
    </row>
    <row r="18" spans="2:55" ht="15" x14ac:dyDescent="0.25">
      <c r="B18" s="118">
        <v>16</v>
      </c>
      <c r="C18" s="96" t="s">
        <v>179</v>
      </c>
      <c r="D18" s="96" t="s">
        <v>174</v>
      </c>
      <c r="F18" s="7">
        <v>13</v>
      </c>
      <c r="G18" s="96">
        <v>2003</v>
      </c>
      <c r="I18" s="7">
        <v>16</v>
      </c>
      <c r="J18" s="6"/>
      <c r="K18" s="6">
        <v>2024</v>
      </c>
      <c r="L18" s="6">
        <v>38</v>
      </c>
      <c r="N18" s="4" t="s">
        <v>123</v>
      </c>
      <c r="O18" s="4" t="s">
        <v>124</v>
      </c>
      <c r="P18" s="96">
        <v>16</v>
      </c>
      <c r="X18">
        <v>19</v>
      </c>
      <c r="Y18" t="s">
        <v>180</v>
      </c>
      <c r="AD18" s="42">
        <v>2002</v>
      </c>
      <c r="AE18" s="68"/>
      <c r="AF18" s="43">
        <v>203</v>
      </c>
      <c r="AG18" s="43">
        <v>247</v>
      </c>
      <c r="AH18" s="43">
        <v>253</v>
      </c>
      <c r="AI18" s="44">
        <v>8</v>
      </c>
      <c r="AO18" s="341" t="s">
        <v>166</v>
      </c>
      <c r="AP18" s="341"/>
    </row>
    <row r="19" spans="2:55" ht="15" x14ac:dyDescent="0.25">
      <c r="B19" s="131">
        <v>17</v>
      </c>
      <c r="C19" s="96" t="s">
        <v>185</v>
      </c>
      <c r="D19" s="96" t="s">
        <v>175</v>
      </c>
      <c r="F19" s="7">
        <v>14</v>
      </c>
      <c r="G19" s="96">
        <v>2004</v>
      </c>
      <c r="I19" s="7">
        <v>17</v>
      </c>
      <c r="J19" s="6"/>
      <c r="K19" s="6">
        <v>2025</v>
      </c>
      <c r="L19" s="6">
        <v>39</v>
      </c>
      <c r="N19" s="96" t="s">
        <v>179</v>
      </c>
      <c r="O19" s="96" t="s">
        <v>174</v>
      </c>
      <c r="P19" s="96">
        <v>17</v>
      </c>
      <c r="X19">
        <v>20</v>
      </c>
      <c r="Y19" t="s">
        <v>186</v>
      </c>
      <c r="AD19" s="42">
        <v>2003</v>
      </c>
      <c r="AE19" s="69"/>
      <c r="AF19" s="43">
        <v>178</v>
      </c>
      <c r="AG19" s="43">
        <v>168</v>
      </c>
      <c r="AH19" s="43">
        <v>254</v>
      </c>
      <c r="AI19" s="44">
        <v>1</v>
      </c>
      <c r="AO19" s="341" t="s">
        <v>169</v>
      </c>
      <c r="AP19" s="341"/>
    </row>
    <row r="20" spans="2:55" ht="15" x14ac:dyDescent="0.25">
      <c r="B20" s="131">
        <v>18</v>
      </c>
      <c r="C20" s="96" t="s">
        <v>180</v>
      </c>
      <c r="D20" s="96" t="s">
        <v>176</v>
      </c>
      <c r="F20" s="7">
        <v>15</v>
      </c>
      <c r="G20" s="96">
        <v>2005</v>
      </c>
      <c r="I20" s="7">
        <v>18</v>
      </c>
      <c r="J20" s="6"/>
      <c r="K20" s="6">
        <v>2026</v>
      </c>
      <c r="L20" s="6">
        <v>40</v>
      </c>
      <c r="N20" s="96" t="s">
        <v>185</v>
      </c>
      <c r="O20" s="96" t="s">
        <v>175</v>
      </c>
      <c r="P20" s="96">
        <v>18</v>
      </c>
      <c r="X20">
        <v>24</v>
      </c>
      <c r="Y20" t="s">
        <v>162</v>
      </c>
      <c r="AD20" s="42">
        <v>2004</v>
      </c>
      <c r="AE20" s="70"/>
      <c r="AF20" s="43">
        <v>146</v>
      </c>
      <c r="AG20" s="43">
        <v>131</v>
      </c>
      <c r="AH20" s="43">
        <v>253</v>
      </c>
      <c r="AI20" s="44">
        <v>2</v>
      </c>
      <c r="AO20" s="341"/>
      <c r="AP20" s="341"/>
    </row>
    <row r="21" spans="2:55" ht="15" x14ac:dyDescent="0.25">
      <c r="B21" s="131">
        <v>19</v>
      </c>
      <c r="C21" s="96" t="s">
        <v>186</v>
      </c>
      <c r="D21" s="96" t="s">
        <v>177</v>
      </c>
      <c r="F21" s="7">
        <v>16</v>
      </c>
      <c r="G21" s="96">
        <v>2006</v>
      </c>
      <c r="I21" s="7">
        <v>19</v>
      </c>
      <c r="J21" s="6"/>
      <c r="K21" s="6">
        <v>2027</v>
      </c>
      <c r="L21" s="6">
        <v>41</v>
      </c>
      <c r="N21" s="96" t="s">
        <v>180</v>
      </c>
      <c r="O21" s="96" t="s">
        <v>176</v>
      </c>
      <c r="P21" s="96">
        <v>19</v>
      </c>
      <c r="AD21" s="42">
        <v>2005</v>
      </c>
      <c r="AE21" s="50"/>
      <c r="AF21" s="43">
        <v>194</v>
      </c>
      <c r="AG21" s="43">
        <v>217</v>
      </c>
      <c r="AH21" s="43">
        <v>228</v>
      </c>
      <c r="AI21" s="44">
        <v>3</v>
      </c>
    </row>
    <row r="22" spans="2:55" ht="15" x14ac:dyDescent="0.25">
      <c r="F22" s="7">
        <v>17</v>
      </c>
      <c r="G22" s="96">
        <v>2007</v>
      </c>
      <c r="I22" s="7">
        <v>20</v>
      </c>
      <c r="J22" s="6"/>
      <c r="K22" s="6">
        <v>2028</v>
      </c>
      <c r="L22" s="6">
        <v>42</v>
      </c>
      <c r="N22" s="96" t="s">
        <v>186</v>
      </c>
      <c r="O22" s="96" t="s">
        <v>177</v>
      </c>
      <c r="P22" s="96">
        <v>20</v>
      </c>
      <c r="AD22" s="42">
        <v>2006</v>
      </c>
      <c r="AE22" s="51"/>
      <c r="AF22" s="43">
        <v>127</v>
      </c>
      <c r="AG22" s="43">
        <v>177</v>
      </c>
      <c r="AH22" s="43">
        <v>199</v>
      </c>
      <c r="AI22" s="44">
        <v>8</v>
      </c>
    </row>
    <row r="23" spans="2:55" ht="15" x14ac:dyDescent="0.25">
      <c r="F23" s="7">
        <v>18</v>
      </c>
      <c r="G23" s="96">
        <v>2008</v>
      </c>
      <c r="I23" s="7">
        <v>21</v>
      </c>
      <c r="J23" s="6"/>
      <c r="K23" s="6">
        <v>2029</v>
      </c>
      <c r="L23" s="6">
        <v>43</v>
      </c>
      <c r="N23" s="4" t="s">
        <v>162</v>
      </c>
      <c r="O23" s="4" t="s">
        <v>164</v>
      </c>
      <c r="P23" s="96">
        <v>24</v>
      </c>
      <c r="AD23" s="42">
        <v>2007</v>
      </c>
      <c r="AE23" s="52"/>
      <c r="AF23" s="43">
        <v>68</v>
      </c>
      <c r="AG23" s="43">
        <v>130</v>
      </c>
      <c r="AH23" s="43">
        <v>158</v>
      </c>
      <c r="AI23" s="44">
        <v>1</v>
      </c>
    </row>
    <row r="24" spans="2:55" ht="15" x14ac:dyDescent="0.25">
      <c r="F24" s="7">
        <v>19</v>
      </c>
      <c r="G24" s="96">
        <v>2009</v>
      </c>
      <c r="I24" s="7">
        <v>22</v>
      </c>
      <c r="J24" s="6"/>
      <c r="K24" s="6">
        <v>2030</v>
      </c>
      <c r="L24" s="6">
        <v>44</v>
      </c>
      <c r="N24" s="4" t="s">
        <v>192</v>
      </c>
      <c r="O24" s="4" t="s">
        <v>191</v>
      </c>
      <c r="P24" s="96">
        <v>25</v>
      </c>
      <c r="AD24" s="42">
        <v>2008</v>
      </c>
      <c r="AE24" s="71"/>
      <c r="AF24" s="43">
        <v>151</v>
      </c>
      <c r="AG24" s="43">
        <v>191</v>
      </c>
      <c r="AH24" s="43">
        <v>209</v>
      </c>
      <c r="AI24" s="44">
        <v>2</v>
      </c>
    </row>
    <row r="25" spans="2:55" ht="15" x14ac:dyDescent="0.25">
      <c r="F25" s="7">
        <v>20</v>
      </c>
      <c r="G25" s="96">
        <v>2010</v>
      </c>
      <c r="I25" s="7">
        <v>23</v>
      </c>
      <c r="J25" s="6"/>
      <c r="K25" s="6"/>
      <c r="L25" s="6">
        <v>45</v>
      </c>
      <c r="AD25" s="42">
        <v>2009</v>
      </c>
      <c r="AE25" s="53"/>
      <c r="AF25" s="43">
        <v>76</v>
      </c>
      <c r="AG25" s="43">
        <v>70</v>
      </c>
      <c r="AH25" s="43">
        <v>160</v>
      </c>
      <c r="AI25" s="44">
        <v>3</v>
      </c>
    </row>
    <row r="26" spans="2:55" ht="15" x14ac:dyDescent="0.25">
      <c r="F26" s="7">
        <v>21</v>
      </c>
      <c r="G26" s="96">
        <v>2011</v>
      </c>
      <c r="I26" s="7">
        <v>24</v>
      </c>
      <c r="J26" s="6"/>
      <c r="K26" s="6"/>
      <c r="L26" s="6">
        <v>46</v>
      </c>
      <c r="AD26" s="42">
        <v>2010</v>
      </c>
      <c r="AE26" s="72"/>
      <c r="AF26" s="43">
        <v>232</v>
      </c>
      <c r="AG26" s="43">
        <v>190</v>
      </c>
      <c r="AH26" s="43">
        <v>232</v>
      </c>
      <c r="AI26" s="44">
        <v>8</v>
      </c>
    </row>
    <row r="27" spans="2:55" ht="15" x14ac:dyDescent="0.25">
      <c r="F27" s="7">
        <v>22</v>
      </c>
      <c r="G27" s="96">
        <v>2012</v>
      </c>
      <c r="I27" s="7">
        <v>25</v>
      </c>
      <c r="J27" s="6"/>
      <c r="K27" s="6"/>
      <c r="L27" s="6">
        <v>47</v>
      </c>
      <c r="AD27" s="42">
        <v>2011</v>
      </c>
      <c r="AE27" s="54"/>
      <c r="AF27" s="43">
        <v>210</v>
      </c>
      <c r="AG27" s="43">
        <v>132</v>
      </c>
      <c r="AH27" s="43">
        <v>210</v>
      </c>
      <c r="AI27" s="44">
        <v>1</v>
      </c>
    </row>
    <row r="28" spans="2:55" ht="15" x14ac:dyDescent="0.25">
      <c r="F28" s="7">
        <v>23</v>
      </c>
      <c r="G28" s="96">
        <v>2013</v>
      </c>
      <c r="I28" s="7">
        <v>26</v>
      </c>
      <c r="J28" s="6"/>
      <c r="K28" s="6"/>
      <c r="L28" s="6">
        <v>48</v>
      </c>
      <c r="AD28" s="42">
        <v>2012</v>
      </c>
      <c r="AE28" s="55"/>
      <c r="AF28" s="43">
        <v>229</v>
      </c>
      <c r="AG28" s="43">
        <v>105</v>
      </c>
      <c r="AH28" s="43">
        <v>210</v>
      </c>
      <c r="AI28" s="44">
        <v>2</v>
      </c>
    </row>
    <row r="29" spans="2:55" ht="15" x14ac:dyDescent="0.25">
      <c r="F29" s="7">
        <v>24</v>
      </c>
      <c r="G29" s="96">
        <v>2014</v>
      </c>
      <c r="I29" s="7">
        <v>27</v>
      </c>
      <c r="J29" s="6"/>
      <c r="K29" s="6"/>
      <c r="L29" s="6">
        <v>49</v>
      </c>
      <c r="AD29" s="42">
        <v>2013</v>
      </c>
      <c r="AE29" s="73"/>
      <c r="AF29" s="43">
        <v>245</v>
      </c>
      <c r="AG29" s="43">
        <v>199</v>
      </c>
      <c r="AH29" s="43">
        <v>238</v>
      </c>
      <c r="AI29" s="44">
        <v>3</v>
      </c>
    </row>
    <row r="30" spans="2:55" ht="15" x14ac:dyDescent="0.25">
      <c r="F30" s="7">
        <v>25</v>
      </c>
      <c r="G30" s="96">
        <v>2015</v>
      </c>
      <c r="I30" s="7">
        <v>28</v>
      </c>
      <c r="J30" s="6"/>
      <c r="K30" s="6"/>
      <c r="L30" s="6">
        <v>50</v>
      </c>
      <c r="AD30" s="42">
        <v>2014</v>
      </c>
      <c r="AE30" s="56"/>
      <c r="AF30" s="43">
        <v>243</v>
      </c>
      <c r="AG30" s="43">
        <v>103</v>
      </c>
      <c r="AH30" s="43">
        <v>133</v>
      </c>
      <c r="AI30" s="44">
        <v>8</v>
      </c>
    </row>
    <row r="31" spans="2:55" ht="15" x14ac:dyDescent="0.25">
      <c r="F31" s="7">
        <v>26</v>
      </c>
      <c r="G31" s="96">
        <v>2016</v>
      </c>
      <c r="I31" s="7">
        <v>29</v>
      </c>
      <c r="J31" s="6"/>
      <c r="K31" s="6"/>
      <c r="L31" s="6">
        <v>51</v>
      </c>
      <c r="AD31" s="42">
        <v>2015</v>
      </c>
      <c r="AE31" s="74"/>
      <c r="AF31" s="43">
        <v>246</v>
      </c>
      <c r="AG31" s="43">
        <v>134</v>
      </c>
      <c r="AH31" s="43">
        <v>158</v>
      </c>
      <c r="AI31" s="44">
        <v>1</v>
      </c>
    </row>
    <row r="32" spans="2:55" ht="15" x14ac:dyDescent="0.25">
      <c r="F32" s="7">
        <v>27</v>
      </c>
      <c r="G32" s="96">
        <v>2017</v>
      </c>
      <c r="I32" s="7">
        <v>30</v>
      </c>
      <c r="J32" s="5"/>
      <c r="K32" s="5"/>
      <c r="L32" s="6">
        <v>52</v>
      </c>
      <c r="AD32" s="42">
        <v>2016</v>
      </c>
      <c r="AE32" s="56"/>
      <c r="AF32" s="43">
        <v>243</v>
      </c>
      <c r="AG32" s="43">
        <v>103</v>
      </c>
      <c r="AH32" s="43">
        <v>133</v>
      </c>
      <c r="AI32" s="44">
        <v>2</v>
      </c>
    </row>
    <row r="33" spans="6:35" ht="15" x14ac:dyDescent="0.25">
      <c r="F33" s="7">
        <v>28</v>
      </c>
      <c r="G33" s="96">
        <v>2018</v>
      </c>
      <c r="I33" s="7">
        <v>31</v>
      </c>
      <c r="J33" s="5"/>
      <c r="K33" s="5"/>
      <c r="L33" s="6">
        <v>53</v>
      </c>
      <c r="AD33" s="42">
        <v>2017</v>
      </c>
      <c r="AE33" s="77"/>
      <c r="AF33" s="43">
        <v>241</v>
      </c>
      <c r="AG33" s="43">
        <v>133</v>
      </c>
      <c r="AH33" s="43">
        <v>115</v>
      </c>
      <c r="AI33" s="44">
        <v>3</v>
      </c>
    </row>
    <row r="34" spans="6:35" ht="15" x14ac:dyDescent="0.25">
      <c r="F34" s="7">
        <v>29</v>
      </c>
      <c r="G34" s="96">
        <v>2019</v>
      </c>
      <c r="I34" s="7">
        <v>32</v>
      </c>
      <c r="J34" s="5"/>
      <c r="K34" s="5"/>
      <c r="L34" s="6">
        <v>54</v>
      </c>
      <c r="AD34" s="42">
        <v>2018</v>
      </c>
      <c r="AE34" s="78"/>
      <c r="AF34" s="43">
        <v>251</v>
      </c>
      <c r="AG34" s="43">
        <v>182</v>
      </c>
      <c r="AH34" s="43">
        <v>125</v>
      </c>
      <c r="AI34" s="44">
        <v>8</v>
      </c>
    </row>
    <row r="35" spans="6:35" ht="15" x14ac:dyDescent="0.25">
      <c r="F35" s="7">
        <v>30</v>
      </c>
      <c r="G35" s="96">
        <v>2020</v>
      </c>
      <c r="I35" s="7">
        <v>33</v>
      </c>
      <c r="J35" s="5"/>
      <c r="K35" s="5"/>
      <c r="L35" s="6">
        <v>55</v>
      </c>
      <c r="AD35" s="42">
        <v>2019</v>
      </c>
      <c r="AE35" s="75"/>
      <c r="AF35" s="43">
        <v>255</v>
      </c>
      <c r="AG35" s="43">
        <v>225</v>
      </c>
      <c r="AH35" s="43">
        <v>225</v>
      </c>
      <c r="AI35" s="44">
        <v>1</v>
      </c>
    </row>
    <row r="36" spans="6:35" ht="15" x14ac:dyDescent="0.25">
      <c r="F36" s="7">
        <v>31</v>
      </c>
      <c r="G36" s="96"/>
      <c r="I36" s="7">
        <v>34</v>
      </c>
      <c r="J36" s="5"/>
      <c r="K36" s="5"/>
      <c r="L36" s="6">
        <v>56</v>
      </c>
      <c r="AD36" s="42">
        <v>2020</v>
      </c>
      <c r="AE36" s="76"/>
      <c r="AF36" s="43">
        <v>254</v>
      </c>
      <c r="AG36" s="43">
        <v>197</v>
      </c>
      <c r="AH36" s="43">
        <v>140</v>
      </c>
      <c r="AI36" s="44">
        <v>2</v>
      </c>
    </row>
    <row r="37" spans="6:35" ht="15" x14ac:dyDescent="0.25">
      <c r="F37" s="7">
        <v>32</v>
      </c>
      <c r="G37" s="96"/>
      <c r="I37" s="7">
        <v>35</v>
      </c>
      <c r="J37" s="5"/>
      <c r="K37" s="5"/>
      <c r="L37" s="6">
        <v>57</v>
      </c>
      <c r="AD37" s="42" t="s">
        <v>45</v>
      </c>
      <c r="AE37" s="57"/>
      <c r="AF37" s="43">
        <v>0</v>
      </c>
      <c r="AG37" s="43">
        <v>0</v>
      </c>
      <c r="AH37" s="43">
        <v>0</v>
      </c>
      <c r="AI37" s="44">
        <v>-4142</v>
      </c>
    </row>
    <row r="38" spans="6:35" ht="15" x14ac:dyDescent="0.25">
      <c r="F38" s="7">
        <v>33</v>
      </c>
      <c r="G38" s="96"/>
      <c r="I38" s="7">
        <v>36</v>
      </c>
      <c r="J38" s="5"/>
      <c r="K38" s="5"/>
      <c r="L38" s="6">
        <v>58</v>
      </c>
      <c r="AD38" s="42" t="s">
        <v>46</v>
      </c>
      <c r="AE38" s="57"/>
      <c r="AF38" s="43">
        <v>0</v>
      </c>
      <c r="AG38" s="43">
        <v>0</v>
      </c>
      <c r="AH38" s="43">
        <v>0</v>
      </c>
      <c r="AI38" s="44">
        <v>-4142</v>
      </c>
    </row>
    <row r="39" spans="6:35" ht="15.75" thickBot="1" x14ac:dyDescent="0.3">
      <c r="F39" s="7">
        <v>34</v>
      </c>
      <c r="G39" s="96"/>
      <c r="I39" s="7">
        <v>37</v>
      </c>
      <c r="J39" s="5"/>
      <c r="K39" s="5"/>
      <c r="L39" s="6">
        <v>59</v>
      </c>
      <c r="AD39" s="58" t="s">
        <v>47</v>
      </c>
      <c r="AE39" s="59"/>
      <c r="AF39" s="60">
        <v>0</v>
      </c>
      <c r="AG39" s="60">
        <v>0</v>
      </c>
      <c r="AH39" s="60">
        <v>0</v>
      </c>
      <c r="AI39" s="61">
        <v>-4142</v>
      </c>
    </row>
    <row r="40" spans="6:35" ht="15" x14ac:dyDescent="0.25">
      <c r="F40" s="7">
        <v>35</v>
      </c>
      <c r="G40" s="96"/>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row>
    <row r="61" spans="1:38" ht="12.75" customHeight="1" x14ac:dyDescent="0.25">
      <c r="A61" s="137"/>
    </row>
    <row r="62" spans="1:38" ht="12.75" customHeight="1" x14ac:dyDescent="0.25">
      <c r="A62" s="137"/>
    </row>
    <row r="63" spans="1:38" ht="12.75" customHeight="1" x14ac:dyDescent="0.25">
      <c r="A63" s="137"/>
    </row>
    <row r="64" spans="1:38" ht="12.75" customHeight="1" x14ac:dyDescent="0.25">
      <c r="A64" s="137"/>
    </row>
    <row r="65" spans="1:1" ht="12.75" customHeight="1" x14ac:dyDescent="0.25">
      <c r="A65" s="137"/>
    </row>
    <row r="66" spans="1:1" ht="12.75" customHeight="1" x14ac:dyDescent="0.25">
      <c r="A66" s="137"/>
    </row>
    <row r="67" spans="1:1" ht="12.75" customHeight="1" x14ac:dyDescent="0.25">
      <c r="A67" s="137"/>
    </row>
    <row r="68" spans="1:1" ht="12.75" customHeight="1" x14ac:dyDescent="0.25">
      <c r="A68" s="137"/>
    </row>
    <row r="69" spans="1:1" ht="12.75" customHeight="1" x14ac:dyDescent="0.25">
      <c r="A69" s="137"/>
    </row>
    <row r="70" spans="1:1" ht="12.75" customHeight="1" x14ac:dyDescent="0.25">
      <c r="A70" s="137"/>
    </row>
    <row r="71" spans="1:1" ht="12.75" customHeight="1" x14ac:dyDescent="0.25">
      <c r="A71" s="137"/>
    </row>
    <row r="72" spans="1:1" ht="12.75" customHeight="1" x14ac:dyDescent="0.25">
      <c r="A72" s="137"/>
    </row>
    <row r="73" spans="1:1" ht="12.75" customHeight="1" x14ac:dyDescent="0.25">
      <c r="A73" s="137"/>
    </row>
    <row r="74" spans="1:1" ht="12.75" customHeight="1" x14ac:dyDescent="0.25">
      <c r="A74" s="137"/>
    </row>
    <row r="75" spans="1:1" ht="12.75" customHeight="1" x14ac:dyDescent="0.25">
      <c r="A75" s="137"/>
    </row>
    <row r="76" spans="1:1" ht="12.75" customHeight="1" x14ac:dyDescent="0.25">
      <c r="A76" s="137"/>
    </row>
    <row r="77" spans="1:1" ht="12.75" customHeight="1" x14ac:dyDescent="0.25">
      <c r="A77" s="137"/>
    </row>
    <row r="78" spans="1:1" ht="12.75" customHeight="1" x14ac:dyDescent="0.25">
      <c r="A78" s="137"/>
    </row>
    <row r="79" spans="1:1" ht="12.75" customHeight="1" x14ac:dyDescent="0.25">
      <c r="A79" s="137"/>
    </row>
    <row r="80" spans="1:1" ht="12.75" customHeight="1" x14ac:dyDescent="0.25">
      <c r="A80" s="137"/>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7109375" defaultRowHeight="12.75" customHeight="1" x14ac:dyDescent="0.25"/>
  <cols>
    <col min="1" max="1" width="8.7109375" style="257" bestFit="1" customWidth="1"/>
    <col min="2" max="2" width="8" style="1" bestFit="1" customWidth="1"/>
    <col min="3" max="3" width="6.5703125" style="1" bestFit="1" customWidth="1"/>
    <col min="4" max="6" width="8" style="1" bestFit="1" customWidth="1"/>
    <col min="7" max="7" width="7" style="1" bestFit="1" customWidth="1"/>
    <col min="8" max="10" width="8" style="1" bestFit="1" customWidth="1"/>
    <col min="11" max="11" width="7" style="1" bestFit="1" customWidth="1"/>
    <col min="12" max="31" width="8" style="1" bestFit="1" customWidth="1"/>
    <col min="32" max="36" width="8" bestFit="1" customWidth="1"/>
  </cols>
  <sheetData>
    <row r="1" spans="2:31" ht="15" x14ac:dyDescent="0.25"/>
    <row r="2" spans="2:31" ht="15" x14ac:dyDescent="0.25"/>
    <row r="3" spans="2:31" ht="15" x14ac:dyDescent="0.25"/>
    <row r="4" spans="2:31" ht="15" x14ac:dyDescent="0.25">
      <c r="R4" s="246"/>
    </row>
    <row r="5" spans="2:31" ht="15" x14ac:dyDescent="0.25">
      <c r="C5" s="247"/>
      <c r="K5" s="247"/>
      <c r="O5" s="247"/>
      <c r="S5" s="247"/>
      <c r="W5" s="247"/>
      <c r="AA5" s="247"/>
    </row>
    <row r="6" spans="2:31" ht="15" x14ac:dyDescent="0.25">
      <c r="C6" s="247"/>
      <c r="G6" s="247"/>
      <c r="K6" s="247"/>
      <c r="O6" s="247"/>
      <c r="S6" s="247"/>
      <c r="W6" s="247"/>
    </row>
    <row r="7" spans="2:31" ht="15" x14ac:dyDescent="0.25">
      <c r="C7" s="247"/>
      <c r="G7" s="247"/>
      <c r="K7" s="247"/>
      <c r="O7" s="247"/>
      <c r="S7" s="247"/>
      <c r="W7" s="247"/>
      <c r="AA7" s="247"/>
    </row>
    <row r="8" spans="2:31" ht="15" x14ac:dyDescent="0.25">
      <c r="C8" s="247"/>
      <c r="G8" s="247"/>
      <c r="K8" s="247"/>
      <c r="O8" s="247"/>
      <c r="S8" s="247"/>
      <c r="W8" s="247"/>
      <c r="AA8" s="247"/>
    </row>
    <row r="9" spans="2:31" ht="15" x14ac:dyDescent="0.25">
      <c r="C9" s="247"/>
      <c r="G9" s="247"/>
      <c r="K9" s="247"/>
      <c r="M9" s="247"/>
      <c r="O9" s="247"/>
      <c r="T9" s="247"/>
      <c r="W9" s="247"/>
      <c r="AA9" s="247"/>
    </row>
    <row r="10" spans="2:31" ht="15" x14ac:dyDescent="0.25">
      <c r="B10" s="247"/>
      <c r="C10" s="247"/>
      <c r="E10" s="247"/>
      <c r="F10" s="247"/>
      <c r="G10" s="247"/>
      <c r="H10" s="247"/>
      <c r="J10" s="247"/>
      <c r="L10" s="247"/>
      <c r="N10" s="247"/>
      <c r="P10" s="247"/>
      <c r="R10" s="247"/>
      <c r="S10" s="247"/>
      <c r="T10" s="247"/>
      <c r="U10" s="247"/>
      <c r="V10" s="247"/>
      <c r="Y10" s="247"/>
      <c r="Z10" s="247"/>
      <c r="AC10" s="247"/>
    </row>
    <row r="11" spans="2:31" ht="15" x14ac:dyDescent="0.25">
      <c r="B11" s="247"/>
      <c r="C11" s="247"/>
      <c r="D11" s="247"/>
      <c r="E11" s="247"/>
      <c r="F11" s="247"/>
      <c r="G11" s="247"/>
      <c r="I11" s="247"/>
      <c r="J11" s="247"/>
      <c r="K11" s="247"/>
      <c r="L11" s="247"/>
      <c r="M11" s="247"/>
      <c r="N11" s="247"/>
      <c r="O11" s="247"/>
      <c r="P11" s="247"/>
      <c r="Q11" s="247"/>
      <c r="S11" s="247"/>
      <c r="T11" s="247"/>
      <c r="U11" s="247"/>
      <c r="V11" s="247"/>
      <c r="W11" s="247"/>
      <c r="Y11" s="247"/>
      <c r="Z11" s="247"/>
      <c r="AA11" s="247"/>
      <c r="AB11" s="247"/>
      <c r="AE11" s="247"/>
    </row>
    <row r="12" spans="2:31" ht="15" x14ac:dyDescent="0.25">
      <c r="B12" s="247"/>
      <c r="C12" s="247"/>
      <c r="D12" s="247"/>
      <c r="E12" s="247"/>
      <c r="F12" s="247"/>
      <c r="G12" s="247"/>
      <c r="I12" s="247"/>
      <c r="J12" s="247"/>
      <c r="K12" s="247"/>
      <c r="L12" s="247"/>
      <c r="M12" s="247"/>
      <c r="N12" s="247"/>
      <c r="O12" s="247"/>
      <c r="Q12" s="247"/>
      <c r="R12" s="247"/>
      <c r="S12" s="247"/>
      <c r="T12" s="247"/>
      <c r="U12" s="247"/>
      <c r="V12" s="247"/>
      <c r="W12" s="247"/>
      <c r="X12" s="247"/>
      <c r="Y12" s="247"/>
      <c r="Z12" s="247"/>
      <c r="AA12" s="247"/>
      <c r="AB12" s="247"/>
    </row>
    <row r="13" spans="2:31" ht="15" x14ac:dyDescent="0.25">
      <c r="B13" s="247"/>
      <c r="C13" s="247"/>
      <c r="D13" s="247"/>
      <c r="E13" s="247"/>
      <c r="I13" s="247"/>
      <c r="J13" s="247"/>
      <c r="L13" s="247"/>
      <c r="M13" s="247"/>
      <c r="N13" s="247"/>
      <c r="O13" s="247"/>
      <c r="V13" s="247"/>
      <c r="W13" s="247"/>
      <c r="X13" s="247"/>
      <c r="Y13" s="247"/>
      <c r="Z13" s="247"/>
      <c r="AA13" s="247"/>
      <c r="AC13" s="247"/>
    </row>
    <row r="14" spans="2:31" ht="15" x14ac:dyDescent="0.25">
      <c r="B14" s="247"/>
      <c r="C14" s="247"/>
      <c r="E14" s="247"/>
      <c r="G14" s="247"/>
      <c r="J14" s="247"/>
      <c r="K14" s="247"/>
      <c r="M14" s="247"/>
      <c r="N14" s="247"/>
      <c r="O14" s="247"/>
      <c r="S14" s="247"/>
      <c r="W14" s="247"/>
      <c r="AA14" s="247"/>
    </row>
    <row r="15" spans="2:31" ht="15" x14ac:dyDescent="0.25">
      <c r="B15" s="247"/>
      <c r="C15" s="247"/>
      <c r="G15" s="247"/>
      <c r="K15" s="247"/>
      <c r="O15" s="247"/>
      <c r="S15" s="247"/>
      <c r="W15" s="247"/>
      <c r="AA15" s="247"/>
    </row>
    <row r="16" spans="2:31" ht="15" x14ac:dyDescent="0.25">
      <c r="C16" s="247"/>
      <c r="E16" s="247"/>
      <c r="G16" s="247"/>
      <c r="K16" s="247"/>
      <c r="O16" s="247"/>
      <c r="S16" s="247"/>
      <c r="X16" s="247"/>
      <c r="AB16" s="247"/>
    </row>
    <row r="17" spans="2:30" ht="15" x14ac:dyDescent="0.25">
      <c r="C17" s="247"/>
      <c r="G17" s="247"/>
      <c r="K17" s="247"/>
      <c r="O17" s="247"/>
      <c r="S17" s="247"/>
      <c r="W17" s="247"/>
      <c r="AA17" s="247"/>
    </row>
    <row r="18" spans="2:30" ht="15" x14ac:dyDescent="0.25">
      <c r="C18" s="247"/>
      <c r="G18" s="247"/>
      <c r="K18" s="247"/>
      <c r="O18" s="247"/>
      <c r="S18" s="247"/>
      <c r="W18" s="247"/>
      <c r="AA18" s="247"/>
    </row>
    <row r="19" spans="2:30" ht="15" x14ac:dyDescent="0.25">
      <c r="C19" s="247"/>
      <c r="G19" s="247"/>
      <c r="K19" s="247"/>
      <c r="O19" s="247"/>
      <c r="S19" s="247"/>
      <c r="W19" s="247"/>
      <c r="AA19" s="247"/>
    </row>
    <row r="20" spans="2:30" ht="15" x14ac:dyDescent="0.25">
      <c r="C20" s="247"/>
      <c r="G20" s="247"/>
      <c r="K20" s="247"/>
      <c r="O20" s="247"/>
      <c r="S20" s="247"/>
      <c r="W20" s="247"/>
      <c r="AA20" s="247"/>
    </row>
    <row r="21" spans="2:30" ht="15" x14ac:dyDescent="0.25">
      <c r="B21" s="247"/>
      <c r="C21" s="247"/>
      <c r="E21" s="247"/>
      <c r="G21" s="247"/>
      <c r="K21" s="247"/>
      <c r="L21" s="247"/>
      <c r="O21" s="247"/>
      <c r="Q21" s="247"/>
      <c r="R21" s="247"/>
      <c r="S21" s="247"/>
      <c r="W21" s="247"/>
      <c r="AA21" s="247"/>
    </row>
    <row r="22" spans="2:30" ht="15" x14ac:dyDescent="0.25">
      <c r="B22" s="247"/>
      <c r="C22" s="247"/>
      <c r="E22" s="247"/>
      <c r="F22" s="247"/>
      <c r="G22" s="247"/>
      <c r="I22" s="247"/>
      <c r="J22" s="247"/>
      <c r="K22" s="247"/>
      <c r="M22" s="247"/>
      <c r="N22" s="247"/>
      <c r="O22" s="247"/>
      <c r="Q22" s="247"/>
      <c r="R22" s="247"/>
      <c r="S22" s="247"/>
      <c r="T22" s="247"/>
      <c r="U22" s="247"/>
      <c r="V22" s="247"/>
      <c r="W22" s="247"/>
      <c r="X22" s="247"/>
      <c r="Y22" s="247"/>
      <c r="AA22" s="247"/>
      <c r="AC22" s="247"/>
      <c r="AD22" s="247"/>
    </row>
    <row r="23" spans="2:30" ht="15" x14ac:dyDescent="0.25">
      <c r="C23" s="247"/>
      <c r="D23" s="247"/>
      <c r="E23" s="247"/>
      <c r="F23" s="247"/>
      <c r="G23" s="247"/>
      <c r="I23" s="247"/>
      <c r="J23" s="247"/>
      <c r="K23" s="247"/>
      <c r="L23" s="247"/>
      <c r="M23" s="247"/>
      <c r="N23" s="247"/>
      <c r="O23" s="247"/>
      <c r="R23" s="247"/>
      <c r="S23" s="247"/>
      <c r="T23" s="247"/>
      <c r="U23" s="247"/>
      <c r="V23" s="247"/>
      <c r="W23" s="247"/>
      <c r="X23" s="247"/>
      <c r="Y23" s="247"/>
      <c r="Z23" s="247"/>
      <c r="AA23" s="247"/>
      <c r="AB23" s="247"/>
      <c r="AC23" s="247"/>
    </row>
    <row r="24" spans="2:30" ht="15" x14ac:dyDescent="0.25">
      <c r="B24" s="247"/>
      <c r="C24" s="247"/>
      <c r="D24" s="247"/>
      <c r="E24" s="247"/>
      <c r="F24" s="247"/>
      <c r="G24" s="247"/>
      <c r="J24" s="247"/>
      <c r="K24" s="247"/>
      <c r="M24" s="247"/>
      <c r="N24" s="247"/>
      <c r="O24" s="247"/>
      <c r="R24" s="247"/>
      <c r="S24" s="247"/>
      <c r="T24" s="247"/>
      <c r="U24" s="247"/>
      <c r="V24" s="247"/>
      <c r="W24" s="247"/>
      <c r="X24" s="247"/>
      <c r="Z24" s="247"/>
      <c r="AA24" s="247"/>
      <c r="AB24" s="247"/>
      <c r="AC24" s="247"/>
      <c r="AD24" s="247"/>
    </row>
    <row r="25" spans="2:30" ht="15" x14ac:dyDescent="0.25">
      <c r="B25" s="247"/>
      <c r="C25" s="247"/>
      <c r="D25" s="247"/>
      <c r="E25" s="247"/>
      <c r="I25" s="247"/>
      <c r="J25" s="247"/>
      <c r="K25" s="247"/>
      <c r="L25" s="247"/>
      <c r="M25" s="247"/>
      <c r="P25" s="247"/>
      <c r="Q25" s="247"/>
      <c r="R25" s="247"/>
      <c r="T25" s="247"/>
      <c r="U25" s="247"/>
      <c r="W25" s="247"/>
      <c r="Z25" s="247"/>
    </row>
    <row r="26" spans="2:30" ht="15" x14ac:dyDescent="0.25">
      <c r="C26" s="247"/>
      <c r="D26" s="247"/>
      <c r="H26" s="247"/>
      <c r="K26" s="247"/>
      <c r="L26" s="247"/>
      <c r="N26" s="247"/>
      <c r="P26" s="247"/>
      <c r="T26" s="247"/>
      <c r="U26" s="247"/>
      <c r="X26" s="247"/>
      <c r="Y26" s="247"/>
      <c r="AB26" s="247"/>
      <c r="AC26" s="247"/>
    </row>
    <row r="27" spans="2:30" ht="15" x14ac:dyDescent="0.25">
      <c r="C27" s="247"/>
      <c r="G27" s="247"/>
      <c r="K27" s="247"/>
      <c r="L27" s="247"/>
      <c r="O27" s="247"/>
      <c r="S27" s="247"/>
      <c r="W27" s="247"/>
      <c r="AA27" s="247"/>
    </row>
    <row r="28" spans="2:30" ht="15" x14ac:dyDescent="0.25">
      <c r="C28" s="247"/>
      <c r="G28" s="247"/>
      <c r="K28" s="247"/>
      <c r="O28" s="247"/>
      <c r="S28" s="247"/>
      <c r="X28" s="247"/>
      <c r="AB28" s="247"/>
    </row>
    <row r="29" spans="2:30" ht="15" x14ac:dyDescent="0.25">
      <c r="C29" s="247"/>
      <c r="G29" s="247"/>
      <c r="K29" s="247"/>
      <c r="O29" s="247"/>
      <c r="S29" s="247"/>
      <c r="W29" s="247"/>
      <c r="AA29" s="247"/>
    </row>
    <row r="30" spans="2:30" ht="15" x14ac:dyDescent="0.25">
      <c r="C30" s="247"/>
      <c r="G30" s="247"/>
      <c r="K30" s="247"/>
      <c r="O30" s="247"/>
      <c r="S30" s="247"/>
      <c r="W30" s="247"/>
      <c r="AA30" s="247"/>
    </row>
    <row r="31" spans="2:30" ht="15" x14ac:dyDescent="0.25">
      <c r="C31" s="247"/>
      <c r="G31" s="247"/>
      <c r="K31" s="247"/>
      <c r="O31" s="247"/>
      <c r="S31" s="247"/>
      <c r="W31" s="247"/>
      <c r="AA31" s="247"/>
    </row>
    <row r="32" spans="2:30" ht="15" x14ac:dyDescent="0.25">
      <c r="C32" s="247"/>
      <c r="G32" s="247"/>
      <c r="K32" s="247"/>
      <c r="O32" s="247"/>
      <c r="S32" s="247"/>
      <c r="W32" s="247"/>
      <c r="AA32" s="247"/>
    </row>
    <row r="33" spans="2:31" ht="15" x14ac:dyDescent="0.25">
      <c r="C33" s="247"/>
      <c r="G33" s="247"/>
      <c r="H33" s="247"/>
      <c r="K33" s="247"/>
      <c r="L33" s="247"/>
      <c r="P33" s="247"/>
      <c r="S33" s="247"/>
      <c r="T33" s="247"/>
      <c r="X33" s="247"/>
      <c r="AB33" s="247"/>
    </row>
    <row r="34" spans="2:31" ht="15" x14ac:dyDescent="0.25">
      <c r="C34" s="247"/>
      <c r="D34" s="247"/>
      <c r="F34" s="247"/>
      <c r="G34" s="247"/>
      <c r="I34" s="247"/>
      <c r="J34" s="247"/>
      <c r="K34" s="247"/>
      <c r="M34" s="247"/>
      <c r="N34" s="247"/>
      <c r="O34" s="247"/>
      <c r="S34" s="247"/>
      <c r="T34" s="247"/>
      <c r="U34" s="247"/>
      <c r="V34" s="247"/>
      <c r="W34" s="247"/>
      <c r="X34" s="247"/>
      <c r="Y34" s="247"/>
      <c r="Z34" s="247"/>
      <c r="AA34" s="247"/>
      <c r="AD34" s="247"/>
    </row>
    <row r="35" spans="2:31" ht="15" x14ac:dyDescent="0.25">
      <c r="C35" s="247"/>
      <c r="D35" s="247"/>
      <c r="E35" s="247"/>
      <c r="F35" s="247"/>
      <c r="G35" s="247"/>
      <c r="I35" s="247"/>
      <c r="J35" s="247"/>
      <c r="K35" s="247"/>
      <c r="L35" s="247"/>
      <c r="M35" s="247"/>
      <c r="N35" s="247"/>
      <c r="O35" s="247"/>
      <c r="Q35" s="247"/>
      <c r="R35" s="247"/>
      <c r="S35" s="247"/>
      <c r="T35" s="247"/>
      <c r="U35" s="247"/>
      <c r="V35" s="247"/>
      <c r="W35" s="247"/>
      <c r="Z35" s="247"/>
      <c r="AA35" s="247"/>
      <c r="AB35" s="247"/>
      <c r="AC35" s="247"/>
    </row>
    <row r="36" spans="2:31" ht="15" x14ac:dyDescent="0.25">
      <c r="C36" s="247"/>
      <c r="D36" s="247"/>
      <c r="E36" s="247"/>
      <c r="G36" s="247"/>
      <c r="H36" s="247"/>
      <c r="J36" s="247"/>
      <c r="K36" s="247"/>
      <c r="M36" s="247"/>
      <c r="N36" s="247"/>
      <c r="O36" s="247"/>
      <c r="Q36" s="247"/>
      <c r="R36" s="247"/>
      <c r="S36" s="247"/>
      <c r="T36" s="247"/>
      <c r="U36" s="247"/>
      <c r="V36" s="247"/>
      <c r="W36" s="247"/>
      <c r="Z36" s="247"/>
      <c r="AA36" s="247"/>
      <c r="AB36" s="247"/>
      <c r="AC36" s="247"/>
      <c r="AD36" s="247"/>
      <c r="AE36" s="247"/>
    </row>
    <row r="37" spans="2:31" ht="15" x14ac:dyDescent="0.25">
      <c r="C37" s="247"/>
      <c r="D37" s="247"/>
      <c r="E37" s="247"/>
      <c r="F37" s="247"/>
      <c r="I37" s="247"/>
      <c r="J37" s="247"/>
      <c r="K37" s="247"/>
      <c r="L37" s="247"/>
      <c r="M37" s="247"/>
      <c r="P37" s="247"/>
      <c r="Q37" s="247"/>
      <c r="R37" s="247"/>
      <c r="T37" s="247"/>
      <c r="U37" s="247"/>
      <c r="W37" s="247"/>
      <c r="Z37" s="247"/>
      <c r="AA37" s="247"/>
    </row>
    <row r="38" spans="2:31" ht="15" x14ac:dyDescent="0.25">
      <c r="B38" s="247"/>
      <c r="D38" s="247"/>
      <c r="H38" s="247"/>
      <c r="J38" s="247"/>
      <c r="K38" s="247"/>
      <c r="L38" s="247"/>
      <c r="P38" s="247"/>
      <c r="T38" s="247"/>
      <c r="V38" s="247"/>
      <c r="X38" s="247"/>
      <c r="Z38" s="247"/>
      <c r="AB38" s="247"/>
      <c r="AC38" s="247"/>
    </row>
    <row r="39" spans="2:31" ht="15" x14ac:dyDescent="0.25">
      <c r="C39" s="247"/>
      <c r="G39" s="247"/>
      <c r="K39" s="247"/>
      <c r="O39" s="247"/>
      <c r="S39" s="247"/>
      <c r="W39" s="247"/>
      <c r="AA39" s="247"/>
    </row>
    <row r="40" spans="2:31" ht="15" x14ac:dyDescent="0.25">
      <c r="C40" s="247"/>
      <c r="G40" s="247"/>
      <c r="K40" s="247"/>
      <c r="O40" s="247"/>
      <c r="R40" s="247"/>
      <c r="S40" s="247"/>
      <c r="T40" s="247"/>
      <c r="X40" s="247"/>
      <c r="AB40" s="247"/>
    </row>
    <row r="41" spans="2:31" ht="15" x14ac:dyDescent="0.25">
      <c r="C41" s="247"/>
      <c r="G41" s="247"/>
      <c r="K41" s="247"/>
      <c r="O41" s="247"/>
      <c r="S41" s="247"/>
      <c r="W41" s="247"/>
      <c r="AA41" s="247"/>
    </row>
    <row r="42" spans="2:31" ht="15" x14ac:dyDescent="0.25">
      <c r="C42" s="247"/>
      <c r="G42" s="247"/>
      <c r="K42" s="247"/>
      <c r="O42" s="247"/>
      <c r="S42" s="247"/>
      <c r="W42" s="247"/>
      <c r="AA42" s="247"/>
    </row>
    <row r="43" spans="2:31" ht="15" x14ac:dyDescent="0.25">
      <c r="C43" s="247"/>
      <c r="G43" s="247"/>
      <c r="O43" s="247"/>
      <c r="S43" s="247"/>
      <c r="W43" s="247"/>
      <c r="AA43" s="247"/>
    </row>
    <row r="44" spans="2:31" ht="15" x14ac:dyDescent="0.25">
      <c r="C44" s="247"/>
      <c r="G44" s="247"/>
      <c r="K44" s="247"/>
      <c r="O44" s="247"/>
      <c r="S44" s="247"/>
      <c r="W44" s="247"/>
      <c r="AA44" s="247"/>
    </row>
    <row r="45" spans="2:31" ht="15" x14ac:dyDescent="0.25">
      <c r="B45" s="247"/>
      <c r="C45" s="247"/>
      <c r="E45" s="247"/>
      <c r="G45" s="247"/>
      <c r="H45" s="247"/>
      <c r="K45" s="247"/>
      <c r="L45" s="247"/>
      <c r="P45" s="247"/>
      <c r="S45" s="247"/>
      <c r="T45" s="247"/>
      <c r="X45" s="247"/>
      <c r="AB45" s="247"/>
    </row>
    <row r="46" spans="2:31" ht="15" x14ac:dyDescent="0.25">
      <c r="B46" s="247"/>
      <c r="C46" s="247"/>
      <c r="D46" s="247"/>
      <c r="E46" s="247"/>
      <c r="F46" s="247"/>
      <c r="G46" s="247"/>
      <c r="H46" s="247"/>
      <c r="I46" s="247"/>
      <c r="J46" s="247"/>
      <c r="K46" s="247"/>
      <c r="N46" s="247"/>
      <c r="O46" s="247"/>
      <c r="P46" s="247"/>
      <c r="Q46" s="247"/>
      <c r="S46" s="247"/>
      <c r="T46" s="247"/>
      <c r="U46" s="247"/>
      <c r="V46" s="247"/>
      <c r="W46" s="247"/>
      <c r="Z46" s="247"/>
      <c r="AA46" s="247"/>
      <c r="AB46" s="247"/>
      <c r="AD46" s="247"/>
    </row>
    <row r="47" spans="2:31" ht="15" x14ac:dyDescent="0.25">
      <c r="B47" s="247"/>
      <c r="C47" s="247"/>
      <c r="D47" s="247"/>
      <c r="E47" s="247"/>
      <c r="F47" s="247"/>
      <c r="G47" s="247"/>
      <c r="I47" s="247"/>
      <c r="J47" s="247"/>
      <c r="K47" s="247"/>
      <c r="L47" s="247"/>
      <c r="M47" s="247"/>
      <c r="N47" s="247"/>
      <c r="O47" s="247"/>
      <c r="R47" s="247"/>
      <c r="S47" s="247"/>
      <c r="T47" s="247"/>
      <c r="U47" s="247"/>
      <c r="V47" s="247"/>
      <c r="W47" s="247"/>
      <c r="Y47" s="247"/>
      <c r="Z47" s="247"/>
      <c r="AA47" s="247"/>
      <c r="AB47" s="247"/>
      <c r="AC47" s="247"/>
    </row>
    <row r="48" spans="2:31" ht="15" x14ac:dyDescent="0.25">
      <c r="C48" s="247"/>
      <c r="D48" s="247"/>
      <c r="E48" s="247"/>
      <c r="F48" s="247"/>
      <c r="G48" s="247"/>
      <c r="H48" s="247"/>
      <c r="J48" s="247"/>
      <c r="K48" s="247"/>
      <c r="M48" s="247"/>
      <c r="N48" s="247"/>
      <c r="O48" s="247"/>
      <c r="Q48" s="247"/>
      <c r="R48" s="247"/>
      <c r="S48" s="247"/>
      <c r="T48" s="247"/>
      <c r="U48" s="247"/>
      <c r="V48" s="247"/>
      <c r="W48" s="247"/>
      <c r="Y48" s="247"/>
      <c r="Z48" s="247"/>
      <c r="AA48" s="247"/>
      <c r="AB48" s="247"/>
      <c r="AC48" s="247"/>
      <c r="AD48" s="247"/>
      <c r="AE48" s="247"/>
    </row>
    <row r="49" spans="2:31" ht="15" x14ac:dyDescent="0.25">
      <c r="B49" s="247"/>
      <c r="C49" s="247"/>
      <c r="D49" s="247"/>
      <c r="E49" s="247"/>
      <c r="F49" s="247"/>
      <c r="H49" s="247"/>
      <c r="I49" s="247"/>
      <c r="K49" s="247"/>
      <c r="L49" s="247"/>
      <c r="M49" s="247"/>
      <c r="P49" s="247"/>
      <c r="Q49" s="247"/>
      <c r="S49" s="247"/>
      <c r="T49" s="247"/>
      <c r="U49" s="247"/>
      <c r="X49" s="247"/>
      <c r="Y49" s="247"/>
      <c r="Z49" s="247"/>
      <c r="AA49" s="247"/>
      <c r="AD49" s="247"/>
    </row>
    <row r="50" spans="2:31" ht="15" x14ac:dyDescent="0.25">
      <c r="C50" s="247"/>
      <c r="G50" s="247"/>
      <c r="K50" s="247"/>
      <c r="L50" s="247"/>
      <c r="P50" s="247"/>
      <c r="T50" s="247"/>
      <c r="U50" s="247"/>
      <c r="X50" s="247"/>
      <c r="Z50" s="247"/>
      <c r="AB50" s="247"/>
    </row>
    <row r="51" spans="2:31" ht="15" x14ac:dyDescent="0.25">
      <c r="C51" s="247"/>
      <c r="G51" s="247"/>
      <c r="K51" s="247"/>
      <c r="O51" s="247"/>
      <c r="S51" s="247"/>
      <c r="W51" s="247"/>
      <c r="AA51" s="247"/>
    </row>
    <row r="52" spans="2:31" ht="15" x14ac:dyDescent="0.25">
      <c r="C52" s="247"/>
      <c r="G52" s="247"/>
      <c r="K52" s="247"/>
      <c r="O52" s="247"/>
      <c r="Q52" s="247"/>
      <c r="S52" s="247"/>
      <c r="T52" s="247"/>
      <c r="X52" s="247"/>
      <c r="AB52" s="247"/>
    </row>
    <row r="53" spans="2:31" ht="15" x14ac:dyDescent="0.25">
      <c r="C53" s="247"/>
      <c r="G53" s="247"/>
      <c r="K53" s="247"/>
      <c r="O53" s="247"/>
      <c r="S53" s="247"/>
      <c r="W53" s="247"/>
      <c r="AA53" s="247"/>
    </row>
    <row r="54" spans="2:31" ht="15" x14ac:dyDescent="0.25">
      <c r="C54" s="247"/>
      <c r="G54" s="247"/>
      <c r="K54" s="247"/>
      <c r="O54" s="247"/>
      <c r="S54" s="247"/>
      <c r="W54" s="247"/>
      <c r="AA54" s="247"/>
    </row>
    <row r="55" spans="2:31" ht="15" x14ac:dyDescent="0.25">
      <c r="C55" s="247"/>
      <c r="G55" s="247"/>
      <c r="K55" s="247"/>
      <c r="O55" s="247"/>
      <c r="S55" s="247"/>
      <c r="W55" s="247"/>
      <c r="AA55" s="247"/>
    </row>
    <row r="56" spans="2:31" ht="15" x14ac:dyDescent="0.25">
      <c r="B56" s="247"/>
      <c r="C56" s="247"/>
      <c r="G56" s="247"/>
      <c r="K56" s="247"/>
      <c r="O56" s="247"/>
      <c r="S56" s="247"/>
      <c r="W56" s="247"/>
      <c r="AA56" s="247"/>
    </row>
    <row r="57" spans="2:31" ht="15" x14ac:dyDescent="0.25">
      <c r="B57" s="247"/>
      <c r="C57" s="247"/>
      <c r="G57" s="247"/>
      <c r="H57" s="247"/>
      <c r="L57" s="247"/>
      <c r="P57" s="247"/>
      <c r="Q57" s="247"/>
      <c r="T57" s="247"/>
      <c r="U57" s="247"/>
      <c r="X57" s="247"/>
      <c r="AB57" s="247"/>
    </row>
    <row r="58" spans="2:31" ht="15" x14ac:dyDescent="0.25">
      <c r="B58" s="247"/>
      <c r="C58" s="247"/>
      <c r="D58" s="247"/>
      <c r="E58" s="247"/>
      <c r="F58" s="247"/>
      <c r="G58" s="247"/>
      <c r="I58" s="247"/>
      <c r="J58" s="247"/>
      <c r="K58" s="247"/>
      <c r="N58" s="247"/>
      <c r="O58" s="247"/>
      <c r="Q58" s="247"/>
      <c r="S58" s="247"/>
      <c r="T58" s="247"/>
      <c r="U58" s="247"/>
      <c r="V58" s="247"/>
      <c r="W58" s="247"/>
      <c r="X58" s="247"/>
      <c r="Z58" s="247"/>
      <c r="AA58" s="247"/>
      <c r="AB58" s="247"/>
      <c r="AD58" s="247"/>
    </row>
    <row r="59" spans="2:31" ht="15" x14ac:dyDescent="0.25">
      <c r="C59" s="247"/>
      <c r="D59" s="247"/>
      <c r="E59" s="247"/>
      <c r="F59" s="247"/>
      <c r="G59" s="247"/>
      <c r="I59" s="247"/>
      <c r="J59" s="247"/>
      <c r="K59" s="247"/>
      <c r="L59" s="247"/>
      <c r="M59" s="247"/>
      <c r="N59" s="247"/>
      <c r="O59" s="247"/>
      <c r="P59" s="247"/>
      <c r="R59" s="247"/>
      <c r="S59" s="247"/>
      <c r="T59" s="247"/>
      <c r="U59" s="247"/>
      <c r="V59" s="247"/>
      <c r="W59" s="247"/>
      <c r="Y59" s="247"/>
      <c r="Z59" s="247"/>
      <c r="AA59" s="247"/>
      <c r="AB59" s="247"/>
    </row>
    <row r="60" spans="2:31" ht="15" x14ac:dyDescent="0.25">
      <c r="C60" s="247"/>
      <c r="D60" s="247"/>
      <c r="E60" s="247"/>
      <c r="F60" s="247"/>
      <c r="G60" s="247"/>
      <c r="J60" s="247"/>
      <c r="K60" s="247"/>
      <c r="M60" s="247"/>
      <c r="N60" s="247"/>
      <c r="O60" s="247"/>
      <c r="P60" s="247"/>
      <c r="Q60" s="247"/>
      <c r="R60" s="247"/>
      <c r="S60" s="247"/>
      <c r="T60" s="247"/>
      <c r="U60" s="247"/>
      <c r="V60" s="247"/>
      <c r="W60" s="247"/>
      <c r="Y60" s="247"/>
      <c r="Z60" s="247"/>
      <c r="AA60" s="247"/>
      <c r="AB60" s="247"/>
      <c r="AC60" s="247"/>
      <c r="AD60" s="247"/>
      <c r="AE60" s="247"/>
    </row>
    <row r="61" spans="2:31" ht="15" x14ac:dyDescent="0.25">
      <c r="B61" s="247"/>
      <c r="C61" s="247"/>
      <c r="D61" s="247"/>
      <c r="E61" s="247"/>
      <c r="F61" s="247"/>
      <c r="G61" s="247"/>
      <c r="H61" s="247"/>
      <c r="I61" s="247"/>
      <c r="J61" s="247"/>
      <c r="K61" s="247"/>
      <c r="L61" s="247"/>
      <c r="O61" s="247"/>
      <c r="P61" s="247"/>
      <c r="S61" s="247"/>
      <c r="T61" s="247"/>
      <c r="U61" s="247"/>
      <c r="W61" s="247"/>
      <c r="X61" s="247"/>
      <c r="Y61" s="247"/>
      <c r="Z61" s="247"/>
      <c r="AA61" s="247"/>
      <c r="AD61" s="247"/>
    </row>
    <row r="62" spans="2:31" ht="15" x14ac:dyDescent="0.25">
      <c r="B62" s="247"/>
      <c r="C62" s="247"/>
      <c r="G62" s="247"/>
      <c r="J62" s="247"/>
      <c r="K62" s="247"/>
      <c r="O62" s="247"/>
      <c r="P62" s="247"/>
      <c r="S62" s="247"/>
      <c r="W62" s="247"/>
      <c r="X62" s="247"/>
      <c r="AA62" s="247"/>
      <c r="AB62" s="247"/>
    </row>
    <row r="63" spans="2:31" ht="15" x14ac:dyDescent="0.25">
      <c r="C63" s="247"/>
      <c r="G63" s="247"/>
      <c r="K63" s="247"/>
      <c r="O63" s="247"/>
      <c r="S63" s="247"/>
      <c r="W63" s="247"/>
      <c r="AA63" s="247"/>
    </row>
    <row r="64" spans="2:31" ht="15" x14ac:dyDescent="0.25">
      <c r="C64" s="247"/>
      <c r="G64" s="247"/>
      <c r="J64" s="247"/>
      <c r="K64" s="247"/>
      <c r="O64" s="247"/>
      <c r="T64" s="247"/>
      <c r="X64" s="247"/>
      <c r="AB64" s="247"/>
    </row>
    <row r="65" ht="15" x14ac:dyDescent="0.2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85" sqref="B85:T107"/>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98" bestFit="1" customWidth="1"/>
    <col min="15" max="15" width="22.85546875" style="122" bestFit="1" customWidth="1"/>
    <col min="16" max="16" width="19.140625" style="122"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38" t="s">
        <v>55</v>
      </c>
      <c r="B3" s="101"/>
    </row>
    <row r="4" spans="1:20" ht="15" x14ac:dyDescent="0.25">
      <c r="A4" s="38" t="s">
        <v>54</v>
      </c>
      <c r="B4">
        <v>3217</v>
      </c>
    </row>
    <row r="5" spans="1:20" ht="15" x14ac:dyDescent="0.25">
      <c r="A5" s="38" t="s">
        <v>56</v>
      </c>
      <c r="B5">
        <v>3216</v>
      </c>
    </row>
    <row r="6" spans="1:20" ht="15" x14ac:dyDescent="0.25"/>
    <row r="7" spans="1:20" ht="15" x14ac:dyDescent="0.25">
      <c r="A7" s="38" t="s">
        <v>57</v>
      </c>
      <c r="B7" s="36">
        <f>MIN(BlueMesaInflow.Unregulated!A4:'BlueMesaInflow.Unregulated'!A35)</f>
        <v>44958</v>
      </c>
    </row>
    <row r="8" spans="1:20" ht="15" x14ac:dyDescent="0.25">
      <c r="A8" s="38" t="s">
        <v>58</v>
      </c>
      <c r="B8" s="36">
        <v>45626</v>
      </c>
    </row>
    <row r="9" spans="1:20" ht="15" x14ac:dyDescent="0.25">
      <c r="B9">
        <v>1000</v>
      </c>
    </row>
    <row r="10" spans="1:20" ht="15" x14ac:dyDescent="0.25">
      <c r="B10" t="s">
        <v>193</v>
      </c>
      <c r="C10" s="137" t="s">
        <v>193</v>
      </c>
      <c r="D10" s="137" t="s">
        <v>193</v>
      </c>
      <c r="E10" s="137" t="s">
        <v>193</v>
      </c>
      <c r="F10" s="137" t="s">
        <v>193</v>
      </c>
      <c r="G10" s="137" t="s">
        <v>193</v>
      </c>
      <c r="H10" s="137" t="s">
        <v>193</v>
      </c>
      <c r="I10" s="137" t="s">
        <v>193</v>
      </c>
      <c r="J10" s="137" t="s">
        <v>193</v>
      </c>
      <c r="K10" s="137" t="s">
        <v>193</v>
      </c>
      <c r="L10" s="137" t="s">
        <v>193</v>
      </c>
      <c r="M10" s="137" t="s">
        <v>193</v>
      </c>
      <c r="N10" s="243" t="s">
        <v>206</v>
      </c>
      <c r="O10" s="243" t="s">
        <v>206</v>
      </c>
      <c r="P10" s="122" t="s">
        <v>193</v>
      </c>
      <c r="Q10" s="243" t="s">
        <v>206</v>
      </c>
      <c r="R10" s="243" t="s">
        <v>206</v>
      </c>
      <c r="S10" s="243" t="s">
        <v>206</v>
      </c>
      <c r="T10" s="243" t="s">
        <v>206</v>
      </c>
    </row>
    <row r="11" spans="1:20" ht="15" x14ac:dyDescent="0.25">
      <c r="A11" s="38" t="s">
        <v>46</v>
      </c>
      <c r="B11" s="243">
        <v>1852</v>
      </c>
      <c r="C11" s="243">
        <v>1854</v>
      </c>
      <c r="D11" s="243">
        <v>1838</v>
      </c>
      <c r="E11" s="243">
        <v>1856</v>
      </c>
      <c r="F11" s="243">
        <v>1855</v>
      </c>
      <c r="G11" s="243">
        <v>1853</v>
      </c>
      <c r="H11" s="243">
        <v>2388</v>
      </c>
      <c r="I11" s="243">
        <v>1834</v>
      </c>
      <c r="J11" s="243">
        <v>2255</v>
      </c>
      <c r="K11" s="243">
        <v>23054</v>
      </c>
      <c r="L11" s="243">
        <v>1591</v>
      </c>
      <c r="M11" s="243">
        <v>23409</v>
      </c>
      <c r="N11" s="243">
        <v>21327</v>
      </c>
      <c r="O11" s="243">
        <v>21323</v>
      </c>
      <c r="P11" s="243">
        <v>21884</v>
      </c>
      <c r="Q11" s="243">
        <v>23316</v>
      </c>
      <c r="R11" s="243">
        <v>2094</v>
      </c>
      <c r="S11" s="243">
        <v>23317</v>
      </c>
      <c r="T11" s="243">
        <v>2095</v>
      </c>
    </row>
    <row r="12" spans="1:20" ht="15" x14ac:dyDescent="0.25">
      <c r="A12" t="s">
        <v>118</v>
      </c>
      <c r="B12" s="38" t="s">
        <v>105</v>
      </c>
      <c r="C12" s="38" t="s">
        <v>106</v>
      </c>
      <c r="D12" s="38" t="s">
        <v>107</v>
      </c>
      <c r="E12" s="38" t="s">
        <v>108</v>
      </c>
      <c r="F12" s="38" t="s">
        <v>109</v>
      </c>
      <c r="G12" s="38" t="s">
        <v>110</v>
      </c>
      <c r="H12" s="38" t="s">
        <v>111</v>
      </c>
      <c r="I12" s="38" t="s">
        <v>112</v>
      </c>
      <c r="J12" s="38" t="s">
        <v>113</v>
      </c>
      <c r="K12" s="38" t="s">
        <v>114</v>
      </c>
      <c r="L12" s="98" t="s">
        <v>117</v>
      </c>
      <c r="M12" s="137" t="s">
        <v>184</v>
      </c>
      <c r="N12" s="38" t="s">
        <v>115</v>
      </c>
      <c r="O12" t="s">
        <v>116</v>
      </c>
      <c r="P12" s="122" t="s">
        <v>128</v>
      </c>
      <c r="Q12" s="137" t="s">
        <v>170</v>
      </c>
      <c r="R12" s="137" t="s">
        <v>171</v>
      </c>
      <c r="S12" s="137" t="s">
        <v>172</v>
      </c>
      <c r="T12" s="137" t="s">
        <v>173</v>
      </c>
    </row>
    <row r="13" spans="1:20" ht="15" x14ac:dyDescent="0.25">
      <c r="A13" s="242"/>
      <c r="B13" s="139"/>
      <c r="C13" s="139"/>
      <c r="D13" s="139"/>
      <c r="E13" s="139"/>
      <c r="F13" s="139"/>
      <c r="G13" s="139"/>
      <c r="H13" s="139"/>
      <c r="I13" s="139"/>
      <c r="J13" s="139"/>
      <c r="K13" s="139"/>
      <c r="L13" s="139"/>
      <c r="M13" s="139"/>
      <c r="N13" s="139"/>
      <c r="O13" s="139"/>
      <c r="P13" s="139"/>
      <c r="Q13" s="139"/>
      <c r="R13" s="139"/>
      <c r="S13" s="139"/>
      <c r="T13" s="139"/>
    </row>
    <row r="14" spans="1:20" ht="15" x14ac:dyDescent="0.25">
      <c r="A14" s="242"/>
      <c r="B14" s="139"/>
      <c r="C14" s="139"/>
      <c r="D14" s="139"/>
      <c r="E14" s="139"/>
      <c r="F14" s="139"/>
      <c r="G14" s="139"/>
      <c r="H14" s="139"/>
      <c r="I14" s="139"/>
      <c r="J14" s="139"/>
      <c r="K14" s="139"/>
      <c r="L14" s="139"/>
      <c r="M14" s="139"/>
      <c r="N14" s="139"/>
      <c r="O14" s="139"/>
      <c r="P14" s="139"/>
      <c r="Q14" s="139"/>
      <c r="R14" s="139"/>
      <c r="S14" s="139"/>
      <c r="T14" s="139"/>
    </row>
    <row r="15" spans="1:20" ht="15" x14ac:dyDescent="0.25">
      <c r="A15" s="242"/>
      <c r="B15" s="139"/>
      <c r="C15" s="139"/>
      <c r="D15" s="139"/>
      <c r="E15" s="139"/>
      <c r="F15" s="139"/>
      <c r="G15" s="139"/>
      <c r="H15" s="139"/>
      <c r="I15" s="139"/>
      <c r="J15" s="139"/>
      <c r="K15" s="139"/>
      <c r="L15" s="139"/>
      <c r="M15" s="139"/>
      <c r="N15" s="139"/>
      <c r="O15" s="139"/>
      <c r="P15" s="139"/>
      <c r="Q15" s="139"/>
      <c r="R15" s="139"/>
      <c r="S15" s="139"/>
      <c r="T15" s="139"/>
    </row>
    <row r="16" spans="1:20" ht="15" x14ac:dyDescent="0.25">
      <c r="A16" s="242"/>
      <c r="B16" s="139"/>
      <c r="C16" s="139"/>
      <c r="D16" s="139"/>
      <c r="E16" s="139"/>
      <c r="F16" s="139"/>
      <c r="G16" s="139"/>
      <c r="H16" s="139"/>
      <c r="I16" s="139"/>
      <c r="J16" s="139"/>
      <c r="K16" s="139"/>
      <c r="L16" s="139"/>
      <c r="M16" s="139"/>
      <c r="N16" s="139"/>
      <c r="O16" s="139"/>
      <c r="P16" s="139"/>
      <c r="Q16" s="139"/>
      <c r="R16" s="139"/>
      <c r="S16" s="139"/>
      <c r="T16" s="139"/>
    </row>
    <row r="17" spans="1:20" ht="15" x14ac:dyDescent="0.25">
      <c r="A17" s="242"/>
      <c r="B17" s="139"/>
      <c r="C17" s="139"/>
      <c r="D17" s="139"/>
      <c r="E17" s="139"/>
      <c r="F17" s="139"/>
      <c r="G17" s="139"/>
      <c r="H17" s="139"/>
      <c r="I17" s="139"/>
      <c r="J17" s="139"/>
      <c r="K17" s="139"/>
      <c r="L17" s="139"/>
      <c r="M17" s="139"/>
      <c r="N17" s="139"/>
      <c r="O17" s="139"/>
      <c r="P17" s="139"/>
      <c r="Q17" s="139"/>
      <c r="R17" s="139"/>
      <c r="S17" s="139"/>
      <c r="T17" s="139"/>
    </row>
    <row r="18" spans="1:20" ht="15" x14ac:dyDescent="0.25">
      <c r="A18" s="242"/>
      <c r="B18" s="139"/>
      <c r="C18" s="139"/>
      <c r="D18" s="139"/>
      <c r="E18" s="139"/>
      <c r="F18" s="139"/>
      <c r="G18" s="139"/>
      <c r="H18" s="139"/>
      <c r="I18" s="139"/>
      <c r="J18" s="139"/>
      <c r="K18" s="139"/>
      <c r="L18" s="139"/>
      <c r="M18" s="139"/>
      <c r="N18" s="139"/>
      <c r="O18" s="139"/>
      <c r="P18" s="139"/>
      <c r="Q18" s="139"/>
      <c r="R18" s="139"/>
      <c r="S18" s="139"/>
      <c r="T18" s="139"/>
    </row>
    <row r="19" spans="1:20" ht="15" x14ac:dyDescent="0.25">
      <c r="A19" s="242"/>
      <c r="B19" s="139"/>
      <c r="C19" s="139"/>
      <c r="D19" s="139"/>
      <c r="E19" s="139"/>
      <c r="F19" s="139"/>
      <c r="G19" s="139"/>
      <c r="H19" s="139"/>
      <c r="I19" s="139"/>
      <c r="J19" s="139"/>
      <c r="K19" s="139"/>
      <c r="L19" s="139"/>
      <c r="M19" s="139"/>
      <c r="N19" s="139"/>
      <c r="O19" s="139"/>
      <c r="P19" s="139"/>
      <c r="Q19" s="139"/>
      <c r="R19" s="139"/>
      <c r="S19" s="139"/>
      <c r="T19" s="139"/>
    </row>
    <row r="20" spans="1:20" ht="15" x14ac:dyDescent="0.25">
      <c r="A20" s="242"/>
      <c r="B20" s="139"/>
      <c r="C20" s="139"/>
      <c r="D20" s="139"/>
      <c r="E20" s="139"/>
      <c r="F20" s="139"/>
      <c r="G20" s="139"/>
      <c r="H20" s="139"/>
      <c r="I20" s="139"/>
      <c r="J20" s="139"/>
      <c r="K20" s="139"/>
      <c r="L20" s="139"/>
      <c r="M20" s="139"/>
      <c r="N20" s="139"/>
      <c r="O20" s="139"/>
      <c r="P20" s="139"/>
      <c r="Q20" s="139"/>
      <c r="R20" s="139"/>
      <c r="S20" s="139"/>
      <c r="T20" s="139"/>
    </row>
    <row r="21" spans="1:20" ht="15" x14ac:dyDescent="0.25">
      <c r="A21" s="242"/>
      <c r="B21" s="139"/>
      <c r="C21" s="139"/>
      <c r="D21" s="139"/>
      <c r="E21" s="139"/>
      <c r="F21" s="139"/>
      <c r="G21" s="139"/>
      <c r="H21" s="139"/>
      <c r="I21" s="139"/>
      <c r="J21" s="139"/>
      <c r="K21" s="139"/>
      <c r="L21" s="139"/>
      <c r="M21" s="139"/>
      <c r="N21" s="139"/>
      <c r="O21" s="139"/>
      <c r="P21" s="139"/>
      <c r="Q21" s="139"/>
      <c r="R21" s="139"/>
      <c r="S21" s="139"/>
      <c r="T21" s="139"/>
    </row>
    <row r="22" spans="1:20" ht="15" x14ac:dyDescent="0.25">
      <c r="A22" s="242"/>
      <c r="B22" s="139"/>
      <c r="C22" s="139"/>
      <c r="D22" s="139"/>
      <c r="E22" s="139"/>
      <c r="F22" s="139"/>
      <c r="G22" s="139"/>
      <c r="H22" s="139"/>
      <c r="I22" s="139"/>
      <c r="J22" s="139"/>
      <c r="K22" s="139"/>
      <c r="L22" s="139"/>
      <c r="M22" s="139"/>
      <c r="N22" s="139"/>
      <c r="O22" s="139"/>
      <c r="P22" s="139"/>
      <c r="Q22" s="139"/>
      <c r="R22" s="139"/>
      <c r="S22" s="139"/>
      <c r="T22" s="139"/>
    </row>
    <row r="23" spans="1:20" ht="15" x14ac:dyDescent="0.25">
      <c r="A23" s="242"/>
      <c r="B23" s="139"/>
      <c r="C23" s="139"/>
      <c r="D23" s="139"/>
      <c r="E23" s="139"/>
      <c r="F23" s="139"/>
      <c r="G23" s="139"/>
      <c r="H23" s="139"/>
      <c r="I23" s="139"/>
      <c r="J23" s="139"/>
      <c r="K23" s="139"/>
      <c r="L23" s="139"/>
      <c r="M23" s="139"/>
      <c r="N23" s="139"/>
      <c r="O23" s="139"/>
      <c r="P23" s="139"/>
      <c r="Q23" s="139"/>
      <c r="R23" s="139"/>
      <c r="S23" s="139"/>
      <c r="T23" s="139"/>
    </row>
    <row r="24" spans="1:20" ht="15" x14ac:dyDescent="0.25">
      <c r="A24" s="242"/>
      <c r="B24" s="139"/>
      <c r="C24" s="139"/>
      <c r="D24" s="139"/>
      <c r="E24" s="139"/>
      <c r="F24" s="139"/>
      <c r="G24" s="139"/>
      <c r="H24" s="139"/>
      <c r="I24" s="139"/>
      <c r="J24" s="139"/>
      <c r="K24" s="139"/>
      <c r="L24" s="139"/>
      <c r="M24" s="139"/>
      <c r="N24" s="139"/>
      <c r="O24" s="139"/>
      <c r="P24" s="139"/>
      <c r="Q24" s="139"/>
      <c r="R24" s="139"/>
      <c r="S24" s="139"/>
      <c r="T24" s="139"/>
    </row>
    <row r="25" spans="1:20" ht="15" x14ac:dyDescent="0.25">
      <c r="A25" s="242"/>
      <c r="B25" s="139"/>
      <c r="C25" s="139"/>
      <c r="D25" s="139"/>
      <c r="E25" s="139"/>
      <c r="F25" s="139"/>
      <c r="G25" s="139"/>
      <c r="H25" s="139"/>
      <c r="I25" s="139"/>
      <c r="J25" s="139"/>
      <c r="K25" s="139"/>
      <c r="L25" s="139"/>
      <c r="M25" s="139"/>
      <c r="N25" s="139"/>
      <c r="O25" s="139"/>
      <c r="P25" s="139"/>
      <c r="Q25" s="139"/>
      <c r="R25" s="139"/>
      <c r="S25" s="139"/>
      <c r="T25" s="139"/>
    </row>
    <row r="26" spans="1:20" ht="15" x14ac:dyDescent="0.25">
      <c r="A26" s="242"/>
      <c r="B26" s="139"/>
      <c r="C26" s="139"/>
      <c r="D26" s="139"/>
      <c r="E26" s="139"/>
      <c r="F26" s="139"/>
      <c r="G26" s="139"/>
      <c r="H26" s="139"/>
      <c r="I26" s="139"/>
      <c r="J26" s="139"/>
      <c r="K26" s="139"/>
      <c r="L26" s="139"/>
      <c r="M26" s="139"/>
      <c r="N26" s="139"/>
      <c r="O26" s="139"/>
      <c r="P26" s="139"/>
      <c r="Q26" s="139"/>
      <c r="R26" s="139"/>
      <c r="S26" s="139"/>
      <c r="T26" s="139"/>
    </row>
    <row r="27" spans="1:20" ht="15" x14ac:dyDescent="0.25">
      <c r="A27" s="242"/>
      <c r="B27" s="139"/>
      <c r="C27" s="139"/>
      <c r="D27" s="139"/>
      <c r="E27" s="139"/>
      <c r="F27" s="139"/>
      <c r="G27" s="139"/>
      <c r="H27" s="139"/>
      <c r="I27" s="139"/>
      <c r="J27" s="139"/>
      <c r="K27" s="139"/>
      <c r="L27" s="139"/>
      <c r="M27" s="139"/>
      <c r="N27" s="139"/>
      <c r="O27" s="139"/>
      <c r="P27" s="139"/>
      <c r="Q27" s="139"/>
      <c r="R27" s="139"/>
      <c r="S27" s="139"/>
      <c r="T27" s="139"/>
    </row>
    <row r="28" spans="1:20" ht="15" x14ac:dyDescent="0.25">
      <c r="A28" s="242"/>
      <c r="B28" s="139"/>
      <c r="C28" s="139"/>
      <c r="D28" s="139"/>
      <c r="E28" s="139"/>
      <c r="F28" s="139"/>
      <c r="G28" s="139"/>
      <c r="H28" s="139"/>
      <c r="I28" s="139"/>
      <c r="J28" s="139"/>
      <c r="K28" s="139"/>
      <c r="L28" s="139"/>
      <c r="M28" s="139"/>
      <c r="N28" s="139"/>
      <c r="O28" s="139"/>
      <c r="P28" s="139"/>
      <c r="Q28" s="139"/>
      <c r="R28" s="139"/>
      <c r="S28" s="139"/>
      <c r="T28" s="139"/>
    </row>
    <row r="29" spans="1:20" ht="15" x14ac:dyDescent="0.25">
      <c r="A29" s="242"/>
      <c r="B29" s="139"/>
      <c r="C29" s="139"/>
      <c r="D29" s="139"/>
      <c r="E29" s="139"/>
      <c r="F29" s="139"/>
      <c r="G29" s="139"/>
      <c r="H29" s="139"/>
      <c r="I29" s="139"/>
      <c r="J29" s="139"/>
      <c r="K29" s="139"/>
      <c r="L29" s="139"/>
      <c r="M29" s="139"/>
      <c r="N29" s="139"/>
      <c r="O29" s="139"/>
      <c r="P29" s="139"/>
      <c r="Q29" s="139"/>
      <c r="R29" s="139"/>
      <c r="S29" s="139"/>
      <c r="T29" s="139"/>
    </row>
    <row r="30" spans="1:20" ht="15" x14ac:dyDescent="0.25">
      <c r="A30" s="242"/>
      <c r="B30" s="139"/>
      <c r="C30" s="139"/>
      <c r="D30" s="139"/>
      <c r="E30" s="139"/>
      <c r="F30" s="139"/>
      <c r="G30" s="139"/>
      <c r="H30" s="139"/>
      <c r="I30" s="139"/>
      <c r="J30" s="139"/>
      <c r="K30" s="139"/>
      <c r="L30" s="139"/>
      <c r="M30" s="139"/>
      <c r="N30" s="139"/>
      <c r="O30" s="139"/>
      <c r="P30" s="139"/>
      <c r="Q30" s="139"/>
      <c r="R30" s="139"/>
      <c r="S30" s="139"/>
      <c r="T30" s="139"/>
    </row>
    <row r="31" spans="1:20" ht="15" x14ac:dyDescent="0.25">
      <c r="A31" s="242"/>
      <c r="B31" s="139"/>
      <c r="C31" s="139"/>
      <c r="D31" s="139"/>
      <c r="E31" s="139"/>
      <c r="F31" s="139"/>
      <c r="G31" s="139"/>
      <c r="H31" s="139"/>
      <c r="I31" s="139"/>
      <c r="J31" s="139"/>
      <c r="K31" s="139"/>
      <c r="L31" s="139"/>
      <c r="M31" s="139"/>
      <c r="N31" s="139"/>
      <c r="O31" s="139"/>
      <c r="P31" s="139"/>
      <c r="Q31" s="139"/>
      <c r="R31" s="139"/>
      <c r="S31" s="139"/>
      <c r="T31" s="139"/>
    </row>
    <row r="32" spans="1:20" ht="15" x14ac:dyDescent="0.25">
      <c r="A32" s="242"/>
      <c r="B32" s="139"/>
      <c r="C32" s="139"/>
      <c r="D32" s="139"/>
      <c r="E32" s="139"/>
      <c r="F32" s="139"/>
      <c r="G32" s="139"/>
      <c r="H32" s="139"/>
      <c r="I32" s="139"/>
      <c r="J32" s="139"/>
      <c r="K32" s="139"/>
      <c r="L32" s="139"/>
      <c r="M32" s="139"/>
      <c r="N32" s="139"/>
      <c r="O32" s="139"/>
      <c r="P32" s="139"/>
      <c r="Q32" s="139"/>
      <c r="R32" s="139"/>
      <c r="S32" s="139"/>
      <c r="T32" s="139"/>
    </row>
    <row r="33" spans="1:20" ht="15" x14ac:dyDescent="0.25">
      <c r="A33" s="242"/>
      <c r="B33" s="139"/>
      <c r="C33" s="139"/>
      <c r="D33" s="139"/>
      <c r="E33" s="139"/>
      <c r="F33" s="139"/>
      <c r="G33" s="139"/>
      <c r="H33" s="139"/>
      <c r="I33" s="139"/>
      <c r="J33" s="139"/>
      <c r="K33" s="139"/>
      <c r="L33" s="139"/>
      <c r="M33" s="139"/>
      <c r="N33" s="139"/>
      <c r="O33" s="139"/>
      <c r="P33" s="139"/>
      <c r="Q33" s="139"/>
      <c r="R33" s="139"/>
      <c r="S33" s="139"/>
      <c r="T33" s="139"/>
    </row>
    <row r="34" spans="1:20" ht="15" x14ac:dyDescent="0.25">
      <c r="A34" s="242"/>
      <c r="B34" s="139"/>
      <c r="C34" s="139"/>
      <c r="D34" s="139"/>
      <c r="E34" s="139"/>
      <c r="F34" s="139"/>
      <c r="G34" s="139"/>
      <c r="H34" s="139"/>
      <c r="I34" s="139"/>
      <c r="J34" s="139"/>
      <c r="K34" s="139"/>
      <c r="L34" s="139"/>
      <c r="M34" s="139"/>
      <c r="N34" s="139"/>
      <c r="O34" s="139"/>
      <c r="P34" s="139"/>
      <c r="Q34" s="139"/>
      <c r="R34" s="139"/>
      <c r="S34" s="139"/>
      <c r="T34" s="139"/>
    </row>
    <row r="35" spans="1:20" ht="15" x14ac:dyDescent="0.25">
      <c r="A35" s="242"/>
      <c r="B35" s="139"/>
      <c r="C35" s="139"/>
      <c r="D35" s="139"/>
      <c r="E35" s="139"/>
      <c r="F35" s="139"/>
      <c r="G35" s="139"/>
      <c r="H35" s="139"/>
      <c r="I35" s="139"/>
      <c r="J35" s="139"/>
      <c r="K35" s="139"/>
      <c r="L35" s="139"/>
      <c r="M35" s="139"/>
      <c r="N35" s="139"/>
      <c r="O35" s="139"/>
      <c r="P35" s="139"/>
      <c r="Q35" s="139"/>
      <c r="R35" s="139"/>
      <c r="S35" s="139"/>
      <c r="T35" s="139"/>
    </row>
    <row r="36" spans="1:20" ht="15" x14ac:dyDescent="0.25">
      <c r="A36" s="242"/>
      <c r="B36" s="139"/>
      <c r="C36" s="139"/>
      <c r="D36" s="139"/>
      <c r="E36" s="139"/>
      <c r="F36" s="139"/>
      <c r="G36" s="139"/>
      <c r="H36" s="139"/>
      <c r="I36" s="139"/>
      <c r="J36" s="139"/>
      <c r="K36" s="139"/>
      <c r="L36" s="139"/>
      <c r="M36" s="139"/>
      <c r="N36" s="139"/>
      <c r="O36" s="139"/>
      <c r="P36" s="139"/>
      <c r="Q36" s="139"/>
      <c r="R36" s="139"/>
      <c r="S36" s="139"/>
      <c r="T36" s="139"/>
    </row>
    <row r="37" spans="1:20" ht="15" x14ac:dyDescent="0.25">
      <c r="A37" s="80"/>
      <c r="B37" s="102"/>
      <c r="C37" s="102"/>
      <c r="D37" s="102"/>
      <c r="E37" s="102"/>
      <c r="F37" s="102"/>
      <c r="G37" s="102"/>
      <c r="H37" s="102"/>
      <c r="I37" s="102"/>
      <c r="J37" s="102"/>
      <c r="K37" s="102"/>
      <c r="L37" s="102"/>
      <c r="M37" s="106"/>
      <c r="N37" s="102"/>
      <c r="O37" s="102"/>
      <c r="P37" s="106"/>
      <c r="Q37" s="138"/>
      <c r="R37" s="138"/>
      <c r="S37" s="138"/>
      <c r="T37" s="138"/>
    </row>
    <row r="38" spans="1:20" ht="15" x14ac:dyDescent="0.25">
      <c r="A38" s="80"/>
      <c r="B38" s="102"/>
      <c r="C38" s="102"/>
      <c r="D38" s="102"/>
      <c r="E38" s="102"/>
      <c r="F38" s="102"/>
      <c r="G38" s="102"/>
      <c r="H38" s="102"/>
      <c r="I38" s="102"/>
      <c r="J38" s="102"/>
      <c r="K38" s="102"/>
      <c r="L38" s="102"/>
      <c r="M38" s="106"/>
      <c r="N38" s="102"/>
      <c r="O38" s="102"/>
      <c r="P38" s="106"/>
      <c r="Q38" s="138"/>
      <c r="R38" s="138"/>
      <c r="S38" s="138"/>
      <c r="T38" s="138"/>
    </row>
    <row r="39" spans="1:20" ht="15" x14ac:dyDescent="0.25">
      <c r="A39" s="80"/>
      <c r="B39" s="102"/>
      <c r="C39" s="102"/>
      <c r="D39" s="102"/>
      <c r="E39" s="102"/>
      <c r="F39" s="102"/>
      <c r="G39" s="102"/>
      <c r="H39" s="102"/>
      <c r="I39" s="102"/>
      <c r="J39" s="102"/>
      <c r="K39" s="102"/>
      <c r="L39" s="102"/>
      <c r="M39" s="106"/>
      <c r="N39" s="102"/>
      <c r="O39" s="102"/>
      <c r="P39" s="106"/>
      <c r="Q39" s="138"/>
      <c r="R39" s="138"/>
      <c r="S39" s="138"/>
      <c r="T39" s="138"/>
    </row>
    <row r="40" spans="1:20" ht="15" x14ac:dyDescent="0.25">
      <c r="A40" s="79"/>
      <c r="B40" s="103"/>
      <c r="C40" s="103"/>
      <c r="D40" s="103"/>
      <c r="E40" s="103"/>
      <c r="F40" s="103"/>
      <c r="G40" s="103"/>
      <c r="H40" s="103"/>
      <c r="I40" s="103"/>
      <c r="J40" s="103"/>
      <c r="K40" s="103"/>
      <c r="L40" s="103"/>
      <c r="M40" s="107"/>
      <c r="N40" s="103"/>
      <c r="O40" s="103"/>
      <c r="P40" s="107"/>
      <c r="Q40" s="139"/>
      <c r="R40" s="139"/>
      <c r="S40" s="139"/>
      <c r="T40" s="139"/>
    </row>
    <row r="41" spans="1:20" ht="15" x14ac:dyDescent="0.25">
      <c r="A41" s="80"/>
      <c r="B41" s="102"/>
      <c r="C41" s="102"/>
      <c r="D41" s="102"/>
      <c r="E41" s="102"/>
      <c r="F41" s="102"/>
      <c r="G41" s="102"/>
      <c r="H41" s="102"/>
      <c r="I41" s="102"/>
      <c r="J41" s="102"/>
      <c r="K41" s="102"/>
      <c r="L41" s="102"/>
      <c r="M41" s="106"/>
      <c r="N41" s="102"/>
      <c r="O41" s="102"/>
      <c r="P41" s="106"/>
      <c r="Q41" s="138"/>
      <c r="R41" s="138"/>
      <c r="S41" s="138"/>
      <c r="T41" s="138"/>
    </row>
    <row r="42" spans="1:20" ht="15" x14ac:dyDescent="0.25">
      <c r="A42" s="80"/>
      <c r="B42" s="102"/>
      <c r="C42" s="102"/>
      <c r="D42" s="102"/>
      <c r="E42" s="102"/>
      <c r="F42" s="102"/>
      <c r="G42" s="102"/>
      <c r="H42" s="102"/>
      <c r="I42" s="102"/>
      <c r="J42" s="102"/>
      <c r="K42" s="102"/>
      <c r="L42" s="102"/>
      <c r="M42" s="106"/>
      <c r="N42" s="102"/>
      <c r="O42" s="102"/>
      <c r="P42" s="106"/>
      <c r="Q42" s="138"/>
      <c r="R42" s="138"/>
      <c r="S42" s="138"/>
      <c r="T42" s="138"/>
    </row>
    <row r="43" spans="1:20" ht="15" x14ac:dyDescent="0.25">
      <c r="A43" s="79"/>
      <c r="B43" s="103"/>
      <c r="C43" s="103"/>
      <c r="D43" s="103"/>
      <c r="E43" s="103"/>
      <c r="F43" s="103"/>
      <c r="G43" s="103"/>
      <c r="H43" s="103"/>
      <c r="I43" s="103"/>
      <c r="J43" s="103"/>
      <c r="K43" s="103"/>
      <c r="L43" s="103"/>
      <c r="M43" s="107"/>
      <c r="N43" s="103"/>
      <c r="O43" s="103"/>
      <c r="P43" s="107"/>
      <c r="Q43" s="139"/>
      <c r="R43" s="139"/>
      <c r="S43" s="139"/>
      <c r="T43" s="139"/>
    </row>
    <row r="44" spans="1:20" ht="15" x14ac:dyDescent="0.25">
      <c r="A44" s="80"/>
      <c r="B44" s="102"/>
      <c r="C44" s="102"/>
      <c r="D44" s="102"/>
      <c r="E44" s="102"/>
      <c r="F44" s="102"/>
      <c r="G44" s="102"/>
      <c r="H44" s="102"/>
      <c r="I44" s="102"/>
      <c r="J44" s="102"/>
      <c r="K44" s="102"/>
      <c r="L44" s="102"/>
      <c r="M44" s="106"/>
      <c r="N44" s="102"/>
      <c r="O44" s="102"/>
      <c r="P44" s="106"/>
      <c r="Q44" s="138"/>
      <c r="R44" s="138"/>
      <c r="S44" s="138"/>
      <c r="T44" s="138"/>
    </row>
    <row r="45" spans="1:20" ht="15" x14ac:dyDescent="0.25">
      <c r="A45" s="241"/>
      <c r="K45" s="38"/>
      <c r="L45" s="98"/>
      <c r="M45" s="122"/>
      <c r="N45"/>
      <c r="O45"/>
      <c r="Q45" s="137"/>
      <c r="R45" s="137"/>
      <c r="S45" s="137"/>
      <c r="T45" s="137"/>
    </row>
    <row r="46" spans="1:20" ht="15" x14ac:dyDescent="0.25">
      <c r="A46" s="243"/>
      <c r="B46" s="243"/>
      <c r="C46" s="243"/>
      <c r="D46" s="243"/>
      <c r="E46" s="243"/>
      <c r="F46" s="243"/>
      <c r="G46" s="243"/>
      <c r="H46" s="243"/>
      <c r="I46" s="243"/>
      <c r="J46" s="243"/>
      <c r="K46" s="243"/>
      <c r="L46" s="243"/>
      <c r="M46" s="243"/>
      <c r="N46" s="243"/>
      <c r="O46" s="243"/>
      <c r="P46" s="243"/>
      <c r="Q46" s="243"/>
      <c r="R46" s="243"/>
      <c r="S46" s="243"/>
      <c r="T46" s="243"/>
    </row>
    <row r="47" spans="1:20" ht="15" x14ac:dyDescent="0.25">
      <c r="A47" s="243"/>
      <c r="B47" s="243"/>
      <c r="C47" s="243"/>
      <c r="D47" s="243"/>
      <c r="E47" s="243"/>
      <c r="F47" s="243"/>
      <c r="G47" s="243"/>
      <c r="H47" s="243"/>
      <c r="I47" s="243"/>
      <c r="J47" s="243"/>
      <c r="K47" s="243"/>
      <c r="L47" s="243"/>
      <c r="M47" s="243"/>
      <c r="N47" s="243"/>
      <c r="O47" s="243"/>
      <c r="P47" s="243"/>
      <c r="Q47" s="243"/>
      <c r="R47" s="243"/>
      <c r="S47" s="243"/>
      <c r="T47" s="243"/>
    </row>
    <row r="48" spans="1:20" ht="15" x14ac:dyDescent="0.25">
      <c r="A48" s="243"/>
      <c r="B48" s="243"/>
      <c r="C48" s="243"/>
      <c r="D48" s="243"/>
      <c r="E48" s="243"/>
      <c r="F48" s="243"/>
      <c r="G48" s="243"/>
      <c r="H48" s="243"/>
      <c r="I48" s="243"/>
      <c r="J48" s="243"/>
      <c r="K48" s="243"/>
      <c r="L48" s="243"/>
      <c r="M48" s="243"/>
      <c r="N48" s="243"/>
      <c r="O48" s="243"/>
      <c r="P48" s="243"/>
      <c r="Q48" s="243"/>
      <c r="R48" s="243"/>
      <c r="S48" s="243"/>
      <c r="T48" s="243"/>
    </row>
    <row r="49" spans="1:20" ht="15" x14ac:dyDescent="0.25">
      <c r="A49" s="244">
        <v>44958</v>
      </c>
      <c r="B49" s="104">
        <v>20</v>
      </c>
      <c r="C49" s="104">
        <v>26</v>
      </c>
      <c r="D49" s="104">
        <v>26</v>
      </c>
      <c r="E49" s="104">
        <v>300</v>
      </c>
      <c r="F49" s="104">
        <v>38</v>
      </c>
      <c r="G49" s="104">
        <v>22</v>
      </c>
      <c r="H49" s="104">
        <v>18</v>
      </c>
      <c r="I49" s="104">
        <v>4</v>
      </c>
      <c r="J49" s="104">
        <v>4</v>
      </c>
      <c r="K49" s="104">
        <v>19</v>
      </c>
      <c r="L49" s="104">
        <v>9</v>
      </c>
      <c r="M49" s="106">
        <v>27</v>
      </c>
      <c r="N49" s="104">
        <v>39.03</v>
      </c>
      <c r="O49" s="104">
        <v>20.446000000000002</v>
      </c>
      <c r="P49" s="106">
        <v>13.939</v>
      </c>
      <c r="Q49" s="138">
        <v>-2.7010000000000001</v>
      </c>
      <c r="R49" s="138">
        <v>-10.657</v>
      </c>
      <c r="S49" s="138">
        <v>-27.518999999999998</v>
      </c>
      <c r="T49" s="138">
        <v>4.8780000000000001</v>
      </c>
    </row>
    <row r="50" spans="1:20" ht="15" x14ac:dyDescent="0.25">
      <c r="A50" s="244">
        <v>44986</v>
      </c>
      <c r="B50" s="104">
        <v>30</v>
      </c>
      <c r="C50" s="104">
        <v>38</v>
      </c>
      <c r="D50" s="104">
        <v>45</v>
      </c>
      <c r="E50" s="104">
        <v>500</v>
      </c>
      <c r="F50" s="104">
        <v>100</v>
      </c>
      <c r="G50" s="104">
        <v>33</v>
      </c>
      <c r="H50" s="104">
        <v>35</v>
      </c>
      <c r="I50" s="104">
        <v>4</v>
      </c>
      <c r="J50" s="104">
        <v>5</v>
      </c>
      <c r="K50" s="104">
        <v>41</v>
      </c>
      <c r="L50" s="104">
        <v>12</v>
      </c>
      <c r="M50" s="106">
        <v>43</v>
      </c>
      <c r="N50" s="104">
        <v>31.581</v>
      </c>
      <c r="O50" s="104">
        <v>16.544</v>
      </c>
      <c r="P50" s="106">
        <v>11.278</v>
      </c>
      <c r="Q50" s="138">
        <v>-3.2639999999999998</v>
      </c>
      <c r="R50" s="138">
        <v>-8.7449999999999992</v>
      </c>
      <c r="S50" s="138">
        <v>-46.244</v>
      </c>
      <c r="T50" s="138">
        <v>3.944</v>
      </c>
    </row>
    <row r="51" spans="1:20" ht="15" x14ac:dyDescent="0.25">
      <c r="A51" s="244">
        <v>45017</v>
      </c>
      <c r="B51" s="104">
        <v>44</v>
      </c>
      <c r="C51" s="104">
        <v>62</v>
      </c>
      <c r="D51" s="104">
        <v>43</v>
      </c>
      <c r="E51" s="104">
        <v>697</v>
      </c>
      <c r="F51" s="104">
        <v>79</v>
      </c>
      <c r="G51" s="104">
        <v>52</v>
      </c>
      <c r="H51" s="104">
        <v>95</v>
      </c>
      <c r="I51" s="104">
        <v>6</v>
      </c>
      <c r="J51" s="104">
        <v>15</v>
      </c>
      <c r="K51" s="104">
        <v>213</v>
      </c>
      <c r="L51" s="104">
        <v>38</v>
      </c>
      <c r="M51" s="106">
        <v>56</v>
      </c>
      <c r="N51" s="104">
        <v>26.384</v>
      </c>
      <c r="O51" s="104">
        <v>13.821</v>
      </c>
      <c r="P51" s="106">
        <v>9.4220000000000006</v>
      </c>
      <c r="Q51" s="138">
        <v>-8.6609999999999996</v>
      </c>
      <c r="R51" s="138">
        <v>-12.693</v>
      </c>
      <c r="S51" s="138">
        <v>-41.89</v>
      </c>
      <c r="T51" s="138">
        <v>7.9370000000000003</v>
      </c>
    </row>
    <row r="52" spans="1:20" ht="15" x14ac:dyDescent="0.25">
      <c r="A52" s="244">
        <v>45047</v>
      </c>
      <c r="B52" s="104">
        <v>158</v>
      </c>
      <c r="C52" s="104">
        <v>206</v>
      </c>
      <c r="D52" s="104">
        <v>80</v>
      </c>
      <c r="E52" s="104">
        <v>1870</v>
      </c>
      <c r="F52" s="104">
        <v>138</v>
      </c>
      <c r="G52" s="104">
        <v>174</v>
      </c>
      <c r="H52" s="104">
        <v>265</v>
      </c>
      <c r="I52" s="104">
        <v>22</v>
      </c>
      <c r="J52" s="104">
        <v>75</v>
      </c>
      <c r="K52" s="104">
        <v>618</v>
      </c>
      <c r="L52" s="104">
        <v>158</v>
      </c>
      <c r="M52" s="106">
        <v>152</v>
      </c>
      <c r="N52" s="104">
        <v>10.9</v>
      </c>
      <c r="O52" s="104">
        <v>5.71</v>
      </c>
      <c r="P52" s="106">
        <v>3.8929999999999998</v>
      </c>
      <c r="Q52" s="138">
        <v>-3.11</v>
      </c>
      <c r="R52" s="138">
        <v>-13.207000000000001</v>
      </c>
      <c r="S52" s="138">
        <v>-37.652999999999999</v>
      </c>
      <c r="T52" s="138">
        <v>6.3540000000000001</v>
      </c>
    </row>
    <row r="53" spans="1:20" ht="15" x14ac:dyDescent="0.25">
      <c r="A53" s="244">
        <v>45078</v>
      </c>
      <c r="B53" s="104">
        <v>224</v>
      </c>
      <c r="C53" s="104">
        <v>258</v>
      </c>
      <c r="D53" s="104">
        <v>178</v>
      </c>
      <c r="E53" s="104">
        <v>2200</v>
      </c>
      <c r="F53" s="104">
        <v>247</v>
      </c>
      <c r="G53" s="104">
        <v>237</v>
      </c>
      <c r="H53" s="104">
        <v>74</v>
      </c>
      <c r="I53" s="104">
        <v>39</v>
      </c>
      <c r="J53" s="104">
        <v>43</v>
      </c>
      <c r="K53" s="104">
        <v>427</v>
      </c>
      <c r="L53" s="104">
        <v>99</v>
      </c>
      <c r="M53" s="106">
        <v>106</v>
      </c>
      <c r="N53" s="104">
        <v>-7.04</v>
      </c>
      <c r="O53" s="104">
        <v>-3.6880000000000002</v>
      </c>
      <c r="P53" s="106">
        <v>-2.5139999999999998</v>
      </c>
      <c r="Q53" s="138">
        <v>-7.532</v>
      </c>
      <c r="R53" s="138">
        <v>-18.404</v>
      </c>
      <c r="S53" s="138">
        <v>-51.258000000000003</v>
      </c>
      <c r="T53" s="138">
        <v>6.5380000000000003</v>
      </c>
    </row>
    <row r="54" spans="1:20" ht="15" x14ac:dyDescent="0.25">
      <c r="A54" s="244">
        <v>45108</v>
      </c>
      <c r="B54" s="104">
        <v>74</v>
      </c>
      <c r="C54" s="104">
        <v>84</v>
      </c>
      <c r="D54" s="104">
        <v>98</v>
      </c>
      <c r="E54" s="104">
        <v>733</v>
      </c>
      <c r="F54" s="104">
        <v>115</v>
      </c>
      <c r="G54" s="104">
        <v>78</v>
      </c>
      <c r="H54" s="104">
        <v>-9</v>
      </c>
      <c r="I54" s="104">
        <v>15</v>
      </c>
      <c r="J54" s="104">
        <v>17</v>
      </c>
      <c r="K54" s="104">
        <v>71</v>
      </c>
      <c r="L54" s="104">
        <v>30</v>
      </c>
      <c r="M54" s="106">
        <v>-3</v>
      </c>
      <c r="N54" s="104">
        <v>9.1760000000000002</v>
      </c>
      <c r="O54" s="104">
        <v>4.8070000000000004</v>
      </c>
      <c r="P54" s="106">
        <v>3.2770000000000001</v>
      </c>
      <c r="Q54" s="138">
        <v>-8.2880000000000003</v>
      </c>
      <c r="R54" s="138">
        <v>-19.466999999999999</v>
      </c>
      <c r="S54" s="138">
        <v>-31.135000000000002</v>
      </c>
      <c r="T54" s="138">
        <v>14.287000000000001</v>
      </c>
    </row>
    <row r="55" spans="1:20" ht="15" x14ac:dyDescent="0.25">
      <c r="A55" s="244">
        <v>45139</v>
      </c>
      <c r="B55" s="104">
        <v>48</v>
      </c>
      <c r="C55" s="104">
        <v>54</v>
      </c>
      <c r="D55" s="104">
        <v>44</v>
      </c>
      <c r="E55" s="104">
        <v>359</v>
      </c>
      <c r="F55" s="104">
        <v>50</v>
      </c>
      <c r="G55" s="104">
        <v>49</v>
      </c>
      <c r="H55" s="104">
        <v>1</v>
      </c>
      <c r="I55" s="104">
        <v>8</v>
      </c>
      <c r="J55" s="104">
        <v>12</v>
      </c>
      <c r="K55" s="104">
        <v>18</v>
      </c>
      <c r="L55" s="104">
        <v>19</v>
      </c>
      <c r="M55" s="106">
        <v>-11</v>
      </c>
      <c r="N55" s="104">
        <v>38.689</v>
      </c>
      <c r="O55" s="104">
        <v>20.266999999999999</v>
      </c>
      <c r="P55" s="106">
        <v>13.817</v>
      </c>
      <c r="Q55" s="138">
        <v>-5.89</v>
      </c>
      <c r="R55" s="138">
        <v>-17.036000000000001</v>
      </c>
      <c r="S55" s="138">
        <v>-31.536999999999999</v>
      </c>
      <c r="T55" s="138">
        <v>13.164999999999999</v>
      </c>
    </row>
    <row r="56" spans="1:20" ht="15" x14ac:dyDescent="0.25">
      <c r="A56" s="244">
        <v>45170</v>
      </c>
      <c r="B56" s="104">
        <v>31</v>
      </c>
      <c r="C56" s="104">
        <v>37</v>
      </c>
      <c r="D56" s="104">
        <v>31</v>
      </c>
      <c r="E56" s="104">
        <v>285</v>
      </c>
      <c r="F56" s="104">
        <v>35</v>
      </c>
      <c r="G56" s="104">
        <v>32</v>
      </c>
      <c r="H56" s="104">
        <v>12</v>
      </c>
      <c r="I56" s="104">
        <v>6</v>
      </c>
      <c r="J56" s="104">
        <v>12</v>
      </c>
      <c r="K56" s="104">
        <v>15</v>
      </c>
      <c r="L56" s="104">
        <v>18</v>
      </c>
      <c r="M56" s="106">
        <v>3</v>
      </c>
      <c r="N56" s="104">
        <v>37.131999999999998</v>
      </c>
      <c r="O56" s="104">
        <v>19.452000000000002</v>
      </c>
      <c r="P56" s="106">
        <v>13.260999999999999</v>
      </c>
      <c r="Q56" s="138">
        <v>-9.9890000000000008</v>
      </c>
      <c r="R56" s="138">
        <v>-7.5359999999999996</v>
      </c>
      <c r="S56" s="138">
        <v>-10.928000000000001</v>
      </c>
      <c r="T56" s="138">
        <v>11.956</v>
      </c>
    </row>
    <row r="57" spans="1:20" ht="15" x14ac:dyDescent="0.25">
      <c r="A57" s="244">
        <v>45200</v>
      </c>
      <c r="B57" s="104">
        <v>32</v>
      </c>
      <c r="C57" s="104">
        <v>38</v>
      </c>
      <c r="D57" s="104">
        <v>39</v>
      </c>
      <c r="E57" s="104">
        <v>350</v>
      </c>
      <c r="F57" s="104">
        <v>44</v>
      </c>
      <c r="G57" s="104">
        <v>33</v>
      </c>
      <c r="H57" s="104">
        <v>25</v>
      </c>
      <c r="I57" s="104">
        <v>6</v>
      </c>
      <c r="J57" s="104">
        <v>10</v>
      </c>
      <c r="K57" s="104">
        <v>22</v>
      </c>
      <c r="L57" s="104">
        <v>17</v>
      </c>
      <c r="M57" s="106">
        <v>34</v>
      </c>
      <c r="N57" s="104">
        <v>31.870999999999999</v>
      </c>
      <c r="O57" s="104">
        <v>16.696000000000002</v>
      </c>
      <c r="P57" s="106">
        <v>11.382</v>
      </c>
      <c r="Q57" s="138">
        <v>-1.8360000000000001</v>
      </c>
      <c r="R57" s="138">
        <v>-10.734</v>
      </c>
      <c r="S57" s="138">
        <v>-7.6130000000000004</v>
      </c>
      <c r="T57" s="138">
        <v>17.71</v>
      </c>
    </row>
    <row r="58" spans="1:20" ht="15" x14ac:dyDescent="0.25">
      <c r="A58" s="244">
        <v>45231</v>
      </c>
      <c r="B58" s="104">
        <v>29</v>
      </c>
      <c r="C58" s="104">
        <v>35</v>
      </c>
      <c r="D58" s="104">
        <v>39</v>
      </c>
      <c r="E58" s="104">
        <v>429</v>
      </c>
      <c r="F58" s="104">
        <v>46</v>
      </c>
      <c r="G58" s="104">
        <v>31</v>
      </c>
      <c r="H58" s="104">
        <v>29</v>
      </c>
      <c r="I58" s="104">
        <v>4</v>
      </c>
      <c r="J58" s="104">
        <v>8</v>
      </c>
      <c r="K58" s="104">
        <v>28</v>
      </c>
      <c r="L58" s="104">
        <v>16</v>
      </c>
      <c r="M58" s="106">
        <v>61</v>
      </c>
      <c r="N58" s="104">
        <v>32.158000000000001</v>
      </c>
      <c r="O58" s="104">
        <v>16.846</v>
      </c>
      <c r="P58" s="106">
        <v>11.484999999999999</v>
      </c>
      <c r="Q58" s="138">
        <v>-5.6420000000000003</v>
      </c>
      <c r="R58" s="138">
        <v>-16.158000000000001</v>
      </c>
      <c r="S58" s="138">
        <v>8.7159999999999993</v>
      </c>
      <c r="T58" s="138">
        <v>16.579000000000001</v>
      </c>
    </row>
    <row r="59" spans="1:20" ht="15" x14ac:dyDescent="0.25">
      <c r="A59" s="244">
        <v>45261</v>
      </c>
      <c r="B59" s="104">
        <v>25</v>
      </c>
      <c r="C59" s="104">
        <v>31</v>
      </c>
      <c r="D59" s="104">
        <v>32</v>
      </c>
      <c r="E59" s="104">
        <v>347</v>
      </c>
      <c r="F59" s="104">
        <v>33</v>
      </c>
      <c r="G59" s="104">
        <v>27</v>
      </c>
      <c r="H59" s="104">
        <v>24</v>
      </c>
      <c r="I59" s="104">
        <v>4</v>
      </c>
      <c r="J59" s="104">
        <v>6</v>
      </c>
      <c r="K59" s="104">
        <v>25</v>
      </c>
      <c r="L59" s="104">
        <v>14</v>
      </c>
      <c r="M59" s="106">
        <v>47</v>
      </c>
      <c r="N59" s="104">
        <v>37.128999999999998</v>
      </c>
      <c r="O59" s="104">
        <v>19.45</v>
      </c>
      <c r="P59" s="106">
        <v>13.26</v>
      </c>
      <c r="Q59" s="138">
        <v>0.45500000000000002</v>
      </c>
      <c r="R59" s="138">
        <v>-4.8609999999999998</v>
      </c>
      <c r="S59" s="138">
        <v>16.178999999999998</v>
      </c>
      <c r="T59" s="138">
        <v>17.748000000000001</v>
      </c>
    </row>
    <row r="60" spans="1:20" ht="15" x14ac:dyDescent="0.25">
      <c r="A60" s="244">
        <v>45292</v>
      </c>
      <c r="B60" s="104">
        <v>24</v>
      </c>
      <c r="C60" s="104">
        <v>30</v>
      </c>
      <c r="D60" s="104">
        <v>29</v>
      </c>
      <c r="E60" s="104">
        <v>333</v>
      </c>
      <c r="F60" s="104">
        <v>40</v>
      </c>
      <c r="G60" s="104">
        <v>26</v>
      </c>
      <c r="H60" s="104">
        <v>24</v>
      </c>
      <c r="I60" s="104">
        <v>4</v>
      </c>
      <c r="J60" s="104">
        <v>6</v>
      </c>
      <c r="K60" s="104">
        <v>25</v>
      </c>
      <c r="L60" s="104">
        <v>13</v>
      </c>
      <c r="M60" s="106">
        <v>40</v>
      </c>
      <c r="N60" s="104">
        <v>49.063000000000002</v>
      </c>
      <c r="O60" s="104">
        <v>25.702000000000002</v>
      </c>
      <c r="P60" s="106">
        <v>17.521999999999998</v>
      </c>
      <c r="Q60" s="138">
        <v>3.9950000000000001</v>
      </c>
      <c r="R60" s="138">
        <v>-11.709</v>
      </c>
      <c r="S60" s="138">
        <v>-11.84</v>
      </c>
      <c r="T60" s="138">
        <v>13.885</v>
      </c>
    </row>
    <row r="61" spans="1:20" ht="15" x14ac:dyDescent="0.25">
      <c r="A61" s="244">
        <v>45323</v>
      </c>
      <c r="B61" s="104">
        <v>23</v>
      </c>
      <c r="C61" s="104">
        <v>28</v>
      </c>
      <c r="D61" s="104">
        <v>27</v>
      </c>
      <c r="E61" s="104">
        <v>378</v>
      </c>
      <c r="F61" s="104">
        <v>42</v>
      </c>
      <c r="G61" s="104">
        <v>25</v>
      </c>
      <c r="H61" s="104">
        <v>27</v>
      </c>
      <c r="I61" s="104">
        <v>4</v>
      </c>
      <c r="J61" s="104">
        <v>5</v>
      </c>
      <c r="K61" s="104">
        <v>25</v>
      </c>
      <c r="L61" s="104">
        <v>12</v>
      </c>
      <c r="M61" s="106">
        <v>35</v>
      </c>
      <c r="N61" s="104">
        <v>39.499000000000002</v>
      </c>
      <c r="O61" s="104">
        <v>20.692</v>
      </c>
      <c r="P61" s="106">
        <v>14.106</v>
      </c>
      <c r="Q61" s="138">
        <v>-2.7010000000000001</v>
      </c>
      <c r="R61" s="138">
        <v>-10.657</v>
      </c>
      <c r="S61" s="138">
        <v>-27.518999999999998</v>
      </c>
      <c r="T61" s="138">
        <v>4.8780000000000001</v>
      </c>
    </row>
    <row r="62" spans="1:20" ht="15" x14ac:dyDescent="0.25">
      <c r="A62" s="244">
        <v>45352</v>
      </c>
      <c r="B62" s="104">
        <v>35</v>
      </c>
      <c r="C62" s="104">
        <v>42</v>
      </c>
      <c r="D62" s="104">
        <v>43</v>
      </c>
      <c r="E62" s="104">
        <v>564</v>
      </c>
      <c r="F62" s="104">
        <v>68</v>
      </c>
      <c r="G62" s="104">
        <v>37</v>
      </c>
      <c r="H62" s="104">
        <v>74</v>
      </c>
      <c r="I62" s="104">
        <v>4</v>
      </c>
      <c r="J62" s="104">
        <v>8</v>
      </c>
      <c r="K62" s="104">
        <v>65</v>
      </c>
      <c r="L62" s="104">
        <v>18</v>
      </c>
      <c r="M62" s="106">
        <v>42</v>
      </c>
      <c r="N62" s="104">
        <v>45.576000000000001</v>
      </c>
      <c r="O62" s="104">
        <v>23.875</v>
      </c>
      <c r="P62" s="106">
        <v>16.276</v>
      </c>
      <c r="Q62" s="138">
        <v>-3.2639999999999998</v>
      </c>
      <c r="R62" s="138">
        <v>-8.7449999999999992</v>
      </c>
      <c r="S62" s="138">
        <v>-46.244</v>
      </c>
      <c r="T62" s="138">
        <v>3.944</v>
      </c>
    </row>
    <row r="63" spans="1:20" ht="15" x14ac:dyDescent="0.25">
      <c r="A63" s="244">
        <v>45383</v>
      </c>
      <c r="B63" s="104">
        <v>64</v>
      </c>
      <c r="C63" s="104">
        <v>82</v>
      </c>
      <c r="D63" s="104">
        <v>65</v>
      </c>
      <c r="E63" s="104">
        <v>716</v>
      </c>
      <c r="F63" s="104">
        <v>91</v>
      </c>
      <c r="G63" s="104">
        <v>72</v>
      </c>
      <c r="H63" s="104">
        <v>110</v>
      </c>
      <c r="I63" s="104">
        <v>8</v>
      </c>
      <c r="J63" s="104">
        <v>20</v>
      </c>
      <c r="K63" s="104">
        <v>165</v>
      </c>
      <c r="L63" s="104">
        <v>40</v>
      </c>
      <c r="M63" s="106">
        <v>57</v>
      </c>
      <c r="N63" s="104">
        <v>28.042999999999999</v>
      </c>
      <c r="O63" s="104">
        <v>14.691000000000001</v>
      </c>
      <c r="P63" s="106">
        <v>10.015000000000001</v>
      </c>
      <c r="Q63" s="138">
        <v>-8.6609999999999996</v>
      </c>
      <c r="R63" s="138">
        <v>-12.693</v>
      </c>
      <c r="S63" s="138">
        <v>-41.89</v>
      </c>
      <c r="T63" s="138">
        <v>7.9370000000000003</v>
      </c>
    </row>
    <row r="64" spans="1:20" ht="15" x14ac:dyDescent="0.25">
      <c r="A64" s="244">
        <v>45413</v>
      </c>
      <c r="B64" s="104">
        <v>159</v>
      </c>
      <c r="C64" s="104">
        <v>195</v>
      </c>
      <c r="D64" s="104">
        <v>116</v>
      </c>
      <c r="E64" s="104">
        <v>1552</v>
      </c>
      <c r="F64" s="104">
        <v>165</v>
      </c>
      <c r="G64" s="104">
        <v>176</v>
      </c>
      <c r="H64" s="104">
        <v>190</v>
      </c>
      <c r="I64" s="104">
        <v>23</v>
      </c>
      <c r="J64" s="104">
        <v>56</v>
      </c>
      <c r="K64" s="104">
        <v>412</v>
      </c>
      <c r="L64" s="104">
        <v>112</v>
      </c>
      <c r="M64" s="106">
        <v>102</v>
      </c>
      <c r="N64" s="104">
        <v>15.475</v>
      </c>
      <c r="O64" s="104">
        <v>8.1069999999999993</v>
      </c>
      <c r="P64" s="106">
        <v>5.5270000000000001</v>
      </c>
      <c r="Q64" s="138">
        <v>-3.11</v>
      </c>
      <c r="R64" s="138">
        <v>-13.207000000000001</v>
      </c>
      <c r="S64" s="138">
        <v>-37.652999999999999</v>
      </c>
      <c r="T64" s="138">
        <v>6.3540000000000001</v>
      </c>
    </row>
    <row r="65" spans="1:20" ht="15" x14ac:dyDescent="0.25">
      <c r="A65" s="244">
        <v>45444</v>
      </c>
      <c r="B65" s="104">
        <v>165</v>
      </c>
      <c r="C65" s="104">
        <v>190</v>
      </c>
      <c r="D65" s="104">
        <v>201</v>
      </c>
      <c r="E65" s="104">
        <v>1570</v>
      </c>
      <c r="F65" s="104">
        <v>249</v>
      </c>
      <c r="G65" s="104">
        <v>173</v>
      </c>
      <c r="H65" s="104">
        <v>102</v>
      </c>
      <c r="I65" s="104">
        <v>28</v>
      </c>
      <c r="J65" s="104">
        <v>40</v>
      </c>
      <c r="K65" s="104">
        <v>226</v>
      </c>
      <c r="L65" s="104">
        <v>99</v>
      </c>
      <c r="M65" s="106">
        <v>25</v>
      </c>
      <c r="N65" s="104">
        <v>13.286</v>
      </c>
      <c r="O65" s="104">
        <v>6.96</v>
      </c>
      <c r="P65" s="106">
        <v>4.7450000000000001</v>
      </c>
      <c r="Q65" s="138">
        <v>-7.532</v>
      </c>
      <c r="R65" s="138">
        <v>-18.404</v>
      </c>
      <c r="S65" s="138">
        <v>-51.258000000000003</v>
      </c>
      <c r="T65" s="138">
        <v>6.5380000000000003</v>
      </c>
    </row>
    <row r="66" spans="1:20" ht="15" x14ac:dyDescent="0.25">
      <c r="A66" s="244">
        <v>45474</v>
      </c>
      <c r="B66" s="104">
        <v>53</v>
      </c>
      <c r="C66" s="104">
        <v>57</v>
      </c>
      <c r="D66" s="104">
        <v>90</v>
      </c>
      <c r="E66" s="104">
        <v>298</v>
      </c>
      <c r="F66" s="104">
        <v>92</v>
      </c>
      <c r="G66" s="104">
        <v>54</v>
      </c>
      <c r="H66" s="104">
        <v>9</v>
      </c>
      <c r="I66" s="104">
        <v>9</v>
      </c>
      <c r="J66" s="104">
        <v>13</v>
      </c>
      <c r="K66" s="104">
        <v>16</v>
      </c>
      <c r="L66" s="104">
        <v>30</v>
      </c>
      <c r="M66" s="106">
        <v>-60</v>
      </c>
      <c r="N66" s="104">
        <v>15.164999999999999</v>
      </c>
      <c r="O66" s="104">
        <v>7.9450000000000003</v>
      </c>
      <c r="P66" s="106">
        <v>5.4160000000000004</v>
      </c>
      <c r="Q66" s="138">
        <v>-8.2880000000000003</v>
      </c>
      <c r="R66" s="138">
        <v>-19.466999999999999</v>
      </c>
      <c r="S66" s="138">
        <v>-31.135000000000002</v>
      </c>
      <c r="T66" s="138">
        <v>14.287000000000001</v>
      </c>
    </row>
    <row r="67" spans="1:20" ht="15" x14ac:dyDescent="0.25">
      <c r="A67" s="244">
        <v>45505</v>
      </c>
      <c r="B67" s="104">
        <v>42</v>
      </c>
      <c r="C67" s="104">
        <v>48</v>
      </c>
      <c r="D67" s="104">
        <v>42</v>
      </c>
      <c r="E67" s="104">
        <v>211</v>
      </c>
      <c r="F67" s="104">
        <v>45</v>
      </c>
      <c r="G67" s="104">
        <v>43</v>
      </c>
      <c r="H67" s="104">
        <v>2</v>
      </c>
      <c r="I67" s="104">
        <v>7</v>
      </c>
      <c r="J67" s="104">
        <v>12</v>
      </c>
      <c r="K67" s="104">
        <v>11</v>
      </c>
      <c r="L67" s="104">
        <v>22</v>
      </c>
      <c r="M67" s="106">
        <v>-52</v>
      </c>
      <c r="N67" s="104">
        <v>38.994999999999997</v>
      </c>
      <c r="O67" s="104">
        <v>20.428000000000001</v>
      </c>
      <c r="P67" s="106">
        <v>13.926</v>
      </c>
      <c r="Q67" s="138">
        <v>-5.89</v>
      </c>
      <c r="R67" s="138">
        <v>-17.036000000000001</v>
      </c>
      <c r="S67" s="138">
        <v>-31.536999999999999</v>
      </c>
      <c r="T67" s="138">
        <v>13.164999999999999</v>
      </c>
    </row>
    <row r="68" spans="1:20" ht="15" x14ac:dyDescent="0.25">
      <c r="A68" s="244">
        <v>45536</v>
      </c>
      <c r="B68" s="104">
        <v>28</v>
      </c>
      <c r="C68" s="104">
        <v>34</v>
      </c>
      <c r="D68" s="104">
        <v>32</v>
      </c>
      <c r="E68" s="104">
        <v>226</v>
      </c>
      <c r="F68" s="104">
        <v>34</v>
      </c>
      <c r="G68" s="104">
        <v>30</v>
      </c>
      <c r="H68" s="104">
        <v>13</v>
      </c>
      <c r="I68" s="104">
        <v>6</v>
      </c>
      <c r="J68" s="104">
        <v>11</v>
      </c>
      <c r="K68" s="104">
        <v>7</v>
      </c>
      <c r="L68" s="104">
        <v>19</v>
      </c>
      <c r="M68" s="106">
        <v>-9</v>
      </c>
      <c r="N68" s="104">
        <v>37.994</v>
      </c>
      <c r="O68" s="104">
        <v>19.904</v>
      </c>
      <c r="P68" s="106">
        <v>13.569000000000001</v>
      </c>
      <c r="Q68" s="138">
        <v>-9.9890000000000008</v>
      </c>
      <c r="R68" s="138">
        <v>-7.5359999999999996</v>
      </c>
      <c r="S68" s="138">
        <v>-10.928000000000001</v>
      </c>
      <c r="T68" s="138">
        <v>11.956</v>
      </c>
    </row>
    <row r="69" spans="1:20" ht="15" x14ac:dyDescent="0.25">
      <c r="A69" s="244">
        <v>45566</v>
      </c>
      <c r="B69" s="104">
        <v>31</v>
      </c>
      <c r="C69" s="104">
        <v>38</v>
      </c>
      <c r="D69" s="104">
        <v>40</v>
      </c>
      <c r="E69" s="104">
        <v>338</v>
      </c>
      <c r="F69" s="104">
        <v>45</v>
      </c>
      <c r="G69" s="104">
        <v>33</v>
      </c>
      <c r="H69" s="104">
        <v>21</v>
      </c>
      <c r="I69" s="104">
        <v>6</v>
      </c>
      <c r="J69" s="104">
        <v>10</v>
      </c>
      <c r="K69" s="104">
        <v>18</v>
      </c>
      <c r="L69" s="104">
        <v>19</v>
      </c>
      <c r="M69" s="106">
        <v>-33</v>
      </c>
      <c r="N69" s="104">
        <v>36.200000000000003</v>
      </c>
      <c r="O69" s="104">
        <v>20.555</v>
      </c>
      <c r="P69" s="106">
        <v>12.66</v>
      </c>
      <c r="Q69" s="138">
        <v>-1.8360000000000001</v>
      </c>
      <c r="R69" s="138">
        <v>-10.734</v>
      </c>
      <c r="S69" s="138">
        <v>-7.6130000000000004</v>
      </c>
      <c r="T69" s="138">
        <v>17.71</v>
      </c>
    </row>
    <row r="70" spans="1:20" ht="15" x14ac:dyDescent="0.25">
      <c r="A70" s="244">
        <v>45597</v>
      </c>
      <c r="B70" s="104">
        <v>29</v>
      </c>
      <c r="C70" s="104">
        <v>35</v>
      </c>
      <c r="D70" s="104">
        <v>39</v>
      </c>
      <c r="E70" s="104">
        <v>407</v>
      </c>
      <c r="F70" s="104">
        <v>47</v>
      </c>
      <c r="G70" s="104">
        <v>30</v>
      </c>
      <c r="H70" s="104">
        <v>24</v>
      </c>
      <c r="I70" s="104">
        <v>5</v>
      </c>
      <c r="J70" s="104">
        <v>8</v>
      </c>
      <c r="K70" s="104">
        <v>25</v>
      </c>
      <c r="L70" s="104">
        <v>16</v>
      </c>
      <c r="M70" s="106">
        <v>4</v>
      </c>
      <c r="N70" s="104">
        <v>24.817</v>
      </c>
      <c r="O70" s="104">
        <v>42.298999999999999</v>
      </c>
      <c r="P70" s="106">
        <v>1.2</v>
      </c>
      <c r="Q70" s="138">
        <v>-5.6420000000000003</v>
      </c>
      <c r="R70" s="138">
        <v>-16.158000000000001</v>
      </c>
      <c r="S70" s="138">
        <v>8.7159999999999993</v>
      </c>
      <c r="T70" s="138">
        <v>16.579000000000001</v>
      </c>
    </row>
    <row r="71" spans="1:20" ht="15" x14ac:dyDescent="0.25">
      <c r="A71" s="244"/>
      <c r="B71" s="104">
        <v>26</v>
      </c>
      <c r="C71" s="104">
        <v>32</v>
      </c>
      <c r="D71" s="104">
        <v>32</v>
      </c>
      <c r="E71" s="104">
        <v>361</v>
      </c>
      <c r="F71" s="104">
        <v>34</v>
      </c>
      <c r="G71" s="104">
        <v>27</v>
      </c>
      <c r="H71" s="104">
        <v>24</v>
      </c>
      <c r="I71" s="104">
        <v>4</v>
      </c>
      <c r="J71" s="104">
        <v>7</v>
      </c>
      <c r="K71" s="104">
        <v>25</v>
      </c>
      <c r="L71" s="104">
        <v>15</v>
      </c>
      <c r="M71" s="106">
        <v>45</v>
      </c>
      <c r="N71" s="104">
        <v>25.222000000000001</v>
      </c>
      <c r="O71" s="104">
        <v>41.247999999999998</v>
      </c>
      <c r="P71" s="106">
        <v>2.335</v>
      </c>
      <c r="Q71" s="138">
        <v>0.45500000000000002</v>
      </c>
      <c r="R71" s="138">
        <v>-4.8609999999999998</v>
      </c>
      <c r="S71" s="138">
        <v>16.178999999999998</v>
      </c>
      <c r="T71" s="138">
        <v>17.748000000000001</v>
      </c>
    </row>
    <row r="72" spans="1:20" ht="15" x14ac:dyDescent="0.25">
      <c r="A72" s="244"/>
      <c r="B72" s="104"/>
      <c r="C72" s="104"/>
      <c r="D72" s="104"/>
      <c r="E72" s="104"/>
      <c r="F72" s="104"/>
      <c r="G72" s="104"/>
      <c r="H72" s="104"/>
      <c r="I72" s="104"/>
      <c r="J72" s="104"/>
      <c r="K72" s="104"/>
      <c r="L72" s="104"/>
      <c r="M72" s="106"/>
      <c r="N72" s="104"/>
      <c r="O72" s="104"/>
      <c r="P72" s="106"/>
      <c r="Q72" s="138"/>
      <c r="R72" s="138"/>
      <c r="S72" s="138"/>
      <c r="T72" s="138"/>
    </row>
    <row r="73" spans="1:20" ht="15" x14ac:dyDescent="0.25">
      <c r="A73" s="80"/>
      <c r="B73" s="104"/>
      <c r="C73" s="104"/>
      <c r="D73" s="104"/>
      <c r="E73" s="104"/>
      <c r="F73" s="104"/>
      <c r="G73" s="104"/>
      <c r="H73" s="104"/>
      <c r="I73" s="104"/>
      <c r="J73" s="104"/>
      <c r="K73" s="104"/>
      <c r="L73" s="104"/>
      <c r="M73" s="106"/>
      <c r="N73" s="104"/>
      <c r="O73" s="104"/>
      <c r="P73" s="106"/>
      <c r="Q73" s="138"/>
      <c r="R73" s="138"/>
      <c r="S73" s="138"/>
      <c r="T73" s="138"/>
    </row>
    <row r="74" spans="1:20" ht="15" x14ac:dyDescent="0.25">
      <c r="A74" s="80"/>
      <c r="B74" s="104"/>
      <c r="C74" s="104"/>
      <c r="D74" s="104"/>
      <c r="E74" s="104"/>
      <c r="F74" s="104"/>
      <c r="G74" s="104"/>
      <c r="H74" s="104"/>
      <c r="I74" s="104"/>
      <c r="J74" s="104"/>
      <c r="K74" s="104"/>
      <c r="L74" s="104"/>
      <c r="M74" s="106"/>
      <c r="N74" s="104"/>
      <c r="O74" s="104"/>
      <c r="P74" s="106"/>
      <c r="Q74" s="138"/>
      <c r="R74" s="138"/>
      <c r="S74" s="138"/>
      <c r="T74" s="138"/>
    </row>
    <row r="75" spans="1:20" ht="15" x14ac:dyDescent="0.25">
      <c r="A75" s="80"/>
      <c r="B75" s="104"/>
      <c r="C75" s="104"/>
      <c r="D75" s="104"/>
      <c r="E75" s="104"/>
      <c r="F75" s="104"/>
      <c r="G75" s="104"/>
      <c r="H75" s="104"/>
      <c r="I75" s="104"/>
      <c r="J75" s="104"/>
      <c r="K75" s="104"/>
      <c r="L75" s="104"/>
      <c r="M75" s="106"/>
      <c r="N75" s="104"/>
      <c r="O75" s="104"/>
      <c r="P75" s="106"/>
      <c r="Q75" s="138"/>
      <c r="R75" s="138"/>
      <c r="S75" s="138"/>
      <c r="T75" s="138"/>
    </row>
    <row r="76" spans="1:20" ht="15" x14ac:dyDescent="0.25">
      <c r="A76" s="79"/>
      <c r="B76" s="105"/>
      <c r="C76" s="105"/>
      <c r="D76" s="105"/>
      <c r="E76" s="105"/>
      <c r="F76" s="105"/>
      <c r="G76" s="105"/>
      <c r="H76" s="105"/>
      <c r="I76" s="105"/>
      <c r="J76" s="105"/>
      <c r="K76" s="105"/>
      <c r="L76" s="105"/>
      <c r="M76" s="107"/>
      <c r="N76" s="105"/>
      <c r="O76" s="105"/>
      <c r="P76" s="107"/>
      <c r="Q76" s="139"/>
      <c r="R76" s="139"/>
      <c r="S76" s="139"/>
      <c r="T76" s="139"/>
    </row>
    <row r="77" spans="1:20" ht="15" x14ac:dyDescent="0.25">
      <c r="A77" s="80"/>
      <c r="B77" s="104"/>
      <c r="C77" s="104"/>
      <c r="D77" s="104"/>
      <c r="E77" s="104"/>
      <c r="F77" s="104"/>
      <c r="G77" s="104"/>
      <c r="H77" s="104"/>
      <c r="I77" s="104"/>
      <c r="J77" s="104"/>
      <c r="K77" s="104"/>
      <c r="L77" s="104"/>
      <c r="M77" s="106"/>
      <c r="N77" s="104"/>
      <c r="O77" s="104"/>
      <c r="P77" s="106"/>
      <c r="Q77" s="138"/>
      <c r="R77" s="138"/>
      <c r="S77" s="138"/>
      <c r="T77" s="138"/>
    </row>
    <row r="78" spans="1:20" ht="15" x14ac:dyDescent="0.25">
      <c r="A78" s="80"/>
      <c r="B78" s="104"/>
      <c r="C78" s="104"/>
      <c r="D78" s="104"/>
      <c r="E78" s="104"/>
      <c r="F78" s="104"/>
      <c r="G78" s="104"/>
      <c r="H78" s="104"/>
      <c r="I78" s="104"/>
      <c r="J78" s="104"/>
      <c r="K78" s="104"/>
      <c r="L78" s="104"/>
      <c r="M78" s="106"/>
      <c r="N78" s="104"/>
      <c r="O78" s="104"/>
      <c r="P78" s="106"/>
      <c r="Q78" s="138"/>
      <c r="R78" s="138"/>
      <c r="S78" s="138"/>
      <c r="T78" s="138"/>
    </row>
    <row r="79" spans="1:20" ht="15" x14ac:dyDescent="0.25">
      <c r="A79" s="79"/>
      <c r="B79" s="105"/>
      <c r="C79" s="105"/>
      <c r="D79" s="105"/>
      <c r="E79" s="105"/>
      <c r="F79" s="105"/>
      <c r="G79" s="105"/>
      <c r="H79" s="105"/>
      <c r="I79" s="105"/>
      <c r="J79" s="105"/>
      <c r="K79" s="105"/>
      <c r="L79" s="105"/>
      <c r="M79" s="107"/>
      <c r="N79" s="105"/>
      <c r="O79" s="105"/>
      <c r="P79" s="107"/>
      <c r="Q79" s="139"/>
      <c r="R79" s="139"/>
      <c r="S79" s="139"/>
      <c r="T79" s="139"/>
    </row>
    <row r="80" spans="1:20" ht="15" x14ac:dyDescent="0.25">
      <c r="A80" s="80"/>
      <c r="B80" s="104"/>
      <c r="C80" s="104"/>
      <c r="D80" s="104"/>
      <c r="E80" s="104"/>
      <c r="F80" s="104"/>
      <c r="G80" s="104"/>
      <c r="H80" s="104"/>
      <c r="I80" s="104"/>
      <c r="J80" s="104"/>
      <c r="K80" s="104"/>
      <c r="L80" s="104"/>
      <c r="M80" s="106"/>
      <c r="N80" s="104"/>
      <c r="O80" s="104"/>
      <c r="P80" s="106"/>
      <c r="Q80" s="138"/>
      <c r="R80" s="138"/>
      <c r="S80" s="138"/>
      <c r="T80" s="138"/>
    </row>
    <row r="81" spans="1:20" ht="15" x14ac:dyDescent="0.25">
      <c r="K81" s="38"/>
      <c r="L81" s="98"/>
      <c r="M81" s="122"/>
      <c r="N81"/>
      <c r="O81"/>
      <c r="Q81" s="137"/>
      <c r="R81" s="137"/>
      <c r="S81" s="137"/>
      <c r="T81" s="137"/>
    </row>
    <row r="82" spans="1:20" ht="15" x14ac:dyDescent="0.25">
      <c r="B82" s="243"/>
      <c r="C82" s="243"/>
      <c r="D82" s="243"/>
      <c r="E82" s="243"/>
      <c r="F82" s="243"/>
      <c r="G82" s="243"/>
      <c r="H82" s="243"/>
      <c r="I82" s="243"/>
      <c r="J82" s="243"/>
      <c r="K82" s="243"/>
      <c r="L82" s="243"/>
      <c r="M82" s="243"/>
      <c r="N82" s="243"/>
      <c r="O82" s="243"/>
      <c r="P82" s="243"/>
      <c r="Q82" s="243"/>
      <c r="R82" s="243"/>
      <c r="S82" s="243"/>
      <c r="T82" s="243"/>
    </row>
    <row r="83" spans="1:20" ht="15" x14ac:dyDescent="0.25">
      <c r="A83" s="38"/>
      <c r="B83" s="243"/>
      <c r="C83" s="243"/>
      <c r="D83" s="243"/>
      <c r="E83" s="243"/>
      <c r="F83" s="243"/>
      <c r="G83" s="243"/>
      <c r="H83" s="243"/>
      <c r="I83" s="243"/>
      <c r="J83" s="243"/>
      <c r="K83" s="243"/>
      <c r="L83" s="243"/>
      <c r="M83" s="243"/>
      <c r="N83" s="243"/>
      <c r="O83" s="243"/>
      <c r="P83" s="243"/>
      <c r="Q83" s="243"/>
      <c r="R83" s="243"/>
      <c r="S83" s="243"/>
      <c r="T83" s="243"/>
    </row>
    <row r="84" spans="1:20" ht="15" x14ac:dyDescent="0.25">
      <c r="A84" s="38"/>
      <c r="B84" s="38"/>
      <c r="C84" s="38"/>
      <c r="D84" s="38"/>
      <c r="E84" s="38"/>
      <c r="F84" s="38"/>
      <c r="G84" s="38"/>
      <c r="H84" s="38"/>
      <c r="I84" s="38"/>
      <c r="J84" s="38"/>
      <c r="K84" s="38"/>
      <c r="L84" s="98"/>
      <c r="M84" s="122"/>
      <c r="N84"/>
      <c r="O84"/>
      <c r="Q84" s="137"/>
      <c r="R84" s="137"/>
      <c r="S84" s="137"/>
      <c r="T84" s="137"/>
    </row>
    <row r="85" spans="1:20" ht="15" x14ac:dyDescent="0.25">
      <c r="A85" s="244">
        <v>44958</v>
      </c>
      <c r="B85" s="106">
        <v>20</v>
      </c>
      <c r="C85" s="106">
        <v>26</v>
      </c>
      <c r="D85" s="106">
        <v>26</v>
      </c>
      <c r="E85" s="106">
        <v>300</v>
      </c>
      <c r="F85" s="106">
        <v>38</v>
      </c>
      <c r="G85" s="106">
        <v>22</v>
      </c>
      <c r="H85" s="106">
        <v>22</v>
      </c>
      <c r="I85" s="106">
        <v>4</v>
      </c>
      <c r="J85" s="106">
        <v>4</v>
      </c>
      <c r="K85" s="106">
        <v>22</v>
      </c>
      <c r="L85" s="106">
        <v>10</v>
      </c>
      <c r="M85" s="106">
        <v>27</v>
      </c>
      <c r="N85" s="106">
        <v>42.802999999999997</v>
      </c>
      <c r="O85" s="106">
        <v>36.161000000000001</v>
      </c>
      <c r="P85" s="106">
        <v>9.4120000000000008</v>
      </c>
      <c r="Q85" s="138">
        <v>-2.7010000000000001</v>
      </c>
      <c r="R85" s="138">
        <v>-10.657</v>
      </c>
      <c r="S85" s="138">
        <v>-27.518999999999998</v>
      </c>
      <c r="T85" s="138">
        <v>4.8780000000000001</v>
      </c>
    </row>
    <row r="86" spans="1:20" ht="15" x14ac:dyDescent="0.25">
      <c r="A86" s="244">
        <v>44986</v>
      </c>
      <c r="B86" s="106">
        <v>30</v>
      </c>
      <c r="C86" s="106">
        <v>38</v>
      </c>
      <c r="D86" s="106">
        <v>45</v>
      </c>
      <c r="E86" s="106">
        <v>500</v>
      </c>
      <c r="F86" s="106">
        <v>100</v>
      </c>
      <c r="G86" s="106">
        <v>33</v>
      </c>
      <c r="H86" s="106">
        <v>52</v>
      </c>
      <c r="I86" s="106">
        <v>4</v>
      </c>
      <c r="J86" s="106">
        <v>6</v>
      </c>
      <c r="K86" s="106">
        <v>65</v>
      </c>
      <c r="L86" s="106">
        <v>16</v>
      </c>
      <c r="M86" s="106">
        <v>43</v>
      </c>
      <c r="N86" s="106">
        <v>62.506999999999998</v>
      </c>
      <c r="O86" s="106">
        <v>31.26</v>
      </c>
      <c r="P86" s="106">
        <v>13.116</v>
      </c>
      <c r="Q86" s="138">
        <v>-3.2639999999999998</v>
      </c>
      <c r="R86" s="138">
        <v>-8.7449999999999992</v>
      </c>
      <c r="S86" s="138">
        <v>-46.244</v>
      </c>
      <c r="T86" s="138">
        <v>3.944</v>
      </c>
    </row>
    <row r="87" spans="1:20" ht="15" x14ac:dyDescent="0.25">
      <c r="A87" s="244">
        <v>45017</v>
      </c>
      <c r="B87" s="106">
        <v>60</v>
      </c>
      <c r="C87" s="106">
        <v>83</v>
      </c>
      <c r="D87" s="106">
        <v>70</v>
      </c>
      <c r="E87" s="106">
        <v>950</v>
      </c>
      <c r="F87" s="106">
        <v>120</v>
      </c>
      <c r="G87" s="106">
        <v>70</v>
      </c>
      <c r="H87" s="106">
        <v>120</v>
      </c>
      <c r="I87" s="106">
        <v>8</v>
      </c>
      <c r="J87" s="106">
        <v>20</v>
      </c>
      <c r="K87" s="106">
        <v>285</v>
      </c>
      <c r="L87" s="106">
        <v>45</v>
      </c>
      <c r="M87" s="106">
        <v>85</v>
      </c>
      <c r="N87" s="106">
        <v>34.738</v>
      </c>
      <c r="O87" s="106">
        <v>20.477</v>
      </c>
      <c r="P87" s="106">
        <v>16.518000000000001</v>
      </c>
      <c r="Q87" s="138">
        <v>-8.6609999999999996</v>
      </c>
      <c r="R87" s="138">
        <v>-12.693</v>
      </c>
      <c r="S87" s="138">
        <v>-41.89</v>
      </c>
      <c r="T87" s="138">
        <v>7.9370000000000003</v>
      </c>
    </row>
    <row r="88" spans="1:20" ht="15" x14ac:dyDescent="0.25">
      <c r="A88" s="244">
        <v>45047</v>
      </c>
      <c r="B88" s="106">
        <v>215</v>
      </c>
      <c r="C88" s="106">
        <v>275</v>
      </c>
      <c r="D88" s="106">
        <v>130</v>
      </c>
      <c r="E88" s="106">
        <v>2550</v>
      </c>
      <c r="F88" s="106">
        <v>210</v>
      </c>
      <c r="G88" s="106">
        <v>235</v>
      </c>
      <c r="H88" s="106">
        <v>270</v>
      </c>
      <c r="I88" s="106">
        <v>28</v>
      </c>
      <c r="J88" s="106">
        <v>77</v>
      </c>
      <c r="K88" s="106">
        <v>720</v>
      </c>
      <c r="L88" s="106">
        <v>160</v>
      </c>
      <c r="M88" s="106">
        <v>230</v>
      </c>
      <c r="N88" s="106">
        <v>25.463999999999999</v>
      </c>
      <c r="O88" s="106">
        <v>-4.415</v>
      </c>
      <c r="P88" s="106">
        <v>21.992999999999999</v>
      </c>
      <c r="Q88" s="138">
        <v>-3.11</v>
      </c>
      <c r="R88" s="138">
        <v>-13.207000000000001</v>
      </c>
      <c r="S88" s="138">
        <v>-37.652999999999999</v>
      </c>
      <c r="T88" s="138">
        <v>6.3540000000000001</v>
      </c>
    </row>
    <row r="89" spans="1:20" ht="15" x14ac:dyDescent="0.25">
      <c r="A89" s="244">
        <v>45078</v>
      </c>
      <c r="B89" s="106">
        <v>305</v>
      </c>
      <c r="C89" s="106">
        <v>345</v>
      </c>
      <c r="D89" s="106">
        <v>290</v>
      </c>
      <c r="E89" s="106">
        <v>3000</v>
      </c>
      <c r="F89" s="106">
        <v>375</v>
      </c>
      <c r="G89" s="106">
        <v>320</v>
      </c>
      <c r="H89" s="106">
        <v>200</v>
      </c>
      <c r="I89" s="106">
        <v>50</v>
      </c>
      <c r="J89" s="106">
        <v>72</v>
      </c>
      <c r="K89" s="106">
        <v>580</v>
      </c>
      <c r="L89" s="106">
        <v>160</v>
      </c>
      <c r="M89" s="106">
        <v>160</v>
      </c>
      <c r="N89" s="106">
        <v>25.035</v>
      </c>
      <c r="O89" s="106">
        <v>-23.155999999999999</v>
      </c>
      <c r="P89" s="106">
        <v>20.56</v>
      </c>
      <c r="Q89" s="138">
        <v>-7.532</v>
      </c>
      <c r="R89" s="138">
        <v>-18.404</v>
      </c>
      <c r="S89" s="138">
        <v>-51.258000000000003</v>
      </c>
      <c r="T89" s="138">
        <v>6.5380000000000003</v>
      </c>
    </row>
    <row r="90" spans="1:20" ht="15" x14ac:dyDescent="0.25">
      <c r="A90" s="244">
        <v>45108</v>
      </c>
      <c r="B90" s="106">
        <v>100</v>
      </c>
      <c r="C90" s="106">
        <v>112</v>
      </c>
      <c r="D90" s="106">
        <v>160</v>
      </c>
      <c r="E90" s="106">
        <v>1000</v>
      </c>
      <c r="F90" s="106">
        <v>175</v>
      </c>
      <c r="G90" s="106">
        <v>105</v>
      </c>
      <c r="H90" s="106">
        <v>30</v>
      </c>
      <c r="I90" s="106">
        <v>19</v>
      </c>
      <c r="J90" s="106">
        <v>21</v>
      </c>
      <c r="K90" s="106">
        <v>115</v>
      </c>
      <c r="L90" s="106">
        <v>60</v>
      </c>
      <c r="M90" s="106">
        <v>-5</v>
      </c>
      <c r="N90" s="106">
        <v>38.954999999999998</v>
      </c>
      <c r="O90" s="106">
        <v>-3.306</v>
      </c>
      <c r="P90" s="106">
        <v>20.181999999999999</v>
      </c>
      <c r="Q90" s="138">
        <v>-8.2880000000000003</v>
      </c>
      <c r="R90" s="138">
        <v>-19.466999999999999</v>
      </c>
      <c r="S90" s="138">
        <v>-31.135000000000002</v>
      </c>
      <c r="T90" s="138">
        <v>14.287000000000001</v>
      </c>
    </row>
    <row r="91" spans="1:20" ht="15" x14ac:dyDescent="0.25">
      <c r="A91" s="244">
        <v>45139</v>
      </c>
      <c r="B91" s="106">
        <v>53</v>
      </c>
      <c r="C91" s="106">
        <v>60</v>
      </c>
      <c r="D91" s="106">
        <v>55</v>
      </c>
      <c r="E91" s="106">
        <v>370</v>
      </c>
      <c r="F91" s="106">
        <v>60</v>
      </c>
      <c r="G91" s="106">
        <v>56</v>
      </c>
      <c r="H91" s="106">
        <v>20</v>
      </c>
      <c r="I91" s="106">
        <v>10</v>
      </c>
      <c r="J91" s="106">
        <v>12</v>
      </c>
      <c r="K91" s="106">
        <v>20</v>
      </c>
      <c r="L91" s="106">
        <v>30</v>
      </c>
      <c r="M91" s="106">
        <v>-15</v>
      </c>
      <c r="N91" s="106">
        <v>39.273000000000003</v>
      </c>
      <c r="O91" s="106">
        <v>8.6560000000000006</v>
      </c>
      <c r="P91" s="106">
        <v>17.675000000000001</v>
      </c>
      <c r="Q91" s="138">
        <v>-5.89</v>
      </c>
      <c r="R91" s="138">
        <v>-17.036000000000001</v>
      </c>
      <c r="S91" s="138">
        <v>-31.536999999999999</v>
      </c>
      <c r="T91" s="138">
        <v>13.164999999999999</v>
      </c>
    </row>
    <row r="92" spans="1:20" ht="15" x14ac:dyDescent="0.25">
      <c r="A92" s="244">
        <v>45170</v>
      </c>
      <c r="B92" s="106">
        <v>32</v>
      </c>
      <c r="C92" s="106">
        <v>37</v>
      </c>
      <c r="D92" s="106">
        <v>35</v>
      </c>
      <c r="E92" s="106">
        <v>340</v>
      </c>
      <c r="F92" s="106">
        <v>40</v>
      </c>
      <c r="G92" s="106">
        <v>34</v>
      </c>
      <c r="H92" s="106">
        <v>23</v>
      </c>
      <c r="I92" s="106">
        <v>7</v>
      </c>
      <c r="J92" s="106">
        <v>11</v>
      </c>
      <c r="K92" s="106">
        <v>17</v>
      </c>
      <c r="L92" s="106">
        <v>25</v>
      </c>
      <c r="M92" s="106">
        <v>8</v>
      </c>
      <c r="N92" s="106">
        <v>30.113</v>
      </c>
      <c r="O92" s="106">
        <v>17.327999999999999</v>
      </c>
      <c r="P92" s="106">
        <v>14.701000000000001</v>
      </c>
      <c r="Q92" s="138">
        <v>-9.9890000000000008</v>
      </c>
      <c r="R92" s="138">
        <v>-7.5359999999999996</v>
      </c>
      <c r="S92" s="138">
        <v>-10.928000000000001</v>
      </c>
      <c r="T92" s="138">
        <v>11.956</v>
      </c>
    </row>
    <row r="93" spans="1:20" ht="15" x14ac:dyDescent="0.25">
      <c r="A93" s="244">
        <v>45200</v>
      </c>
      <c r="B93" s="106">
        <v>36</v>
      </c>
      <c r="C93" s="106">
        <v>43</v>
      </c>
      <c r="D93" s="106">
        <v>45</v>
      </c>
      <c r="E93" s="106">
        <v>417</v>
      </c>
      <c r="F93" s="106">
        <v>52</v>
      </c>
      <c r="G93" s="106">
        <v>37</v>
      </c>
      <c r="H93" s="106">
        <v>35</v>
      </c>
      <c r="I93" s="106">
        <v>7</v>
      </c>
      <c r="J93" s="106">
        <v>13</v>
      </c>
      <c r="K93" s="106">
        <v>26</v>
      </c>
      <c r="L93" s="106">
        <v>23</v>
      </c>
      <c r="M93" s="106">
        <v>38</v>
      </c>
      <c r="N93" s="106">
        <v>36.200000000000003</v>
      </c>
      <c r="O93" s="106">
        <v>20.555</v>
      </c>
      <c r="P93" s="106">
        <v>12.657999999999999</v>
      </c>
      <c r="Q93" s="138">
        <v>-1.8360000000000001</v>
      </c>
      <c r="R93" s="138">
        <v>-10.734</v>
      </c>
      <c r="S93" s="138">
        <v>-7.6130000000000004</v>
      </c>
      <c r="T93" s="138">
        <v>17.71</v>
      </c>
    </row>
    <row r="94" spans="1:20" ht="15" x14ac:dyDescent="0.25">
      <c r="A94" s="244">
        <v>45231</v>
      </c>
      <c r="B94" s="106">
        <v>30</v>
      </c>
      <c r="C94" s="106">
        <v>36</v>
      </c>
      <c r="D94" s="106">
        <v>41</v>
      </c>
      <c r="E94" s="106">
        <v>461</v>
      </c>
      <c r="F94" s="106">
        <v>49</v>
      </c>
      <c r="G94" s="106">
        <v>31</v>
      </c>
      <c r="H94" s="106">
        <v>27</v>
      </c>
      <c r="I94" s="106">
        <v>5</v>
      </c>
      <c r="J94" s="106">
        <v>8</v>
      </c>
      <c r="K94" s="106">
        <v>33</v>
      </c>
      <c r="L94" s="106">
        <v>18</v>
      </c>
      <c r="M94" s="106">
        <v>67</v>
      </c>
      <c r="N94" s="106">
        <v>24.817</v>
      </c>
      <c r="O94" s="106">
        <v>42.298999999999999</v>
      </c>
      <c r="P94" s="106">
        <v>1.202</v>
      </c>
      <c r="Q94" s="138">
        <v>-5.6420000000000003</v>
      </c>
      <c r="R94" s="138">
        <v>-16.158000000000001</v>
      </c>
      <c r="S94" s="138">
        <v>8.7159999999999993</v>
      </c>
      <c r="T94" s="138">
        <v>16.579000000000001</v>
      </c>
    </row>
    <row r="95" spans="1:20" ht="15" x14ac:dyDescent="0.25">
      <c r="A95" s="244">
        <v>45261</v>
      </c>
      <c r="B95" s="106">
        <v>26</v>
      </c>
      <c r="C95" s="106">
        <v>32</v>
      </c>
      <c r="D95" s="106">
        <v>32</v>
      </c>
      <c r="E95" s="106">
        <v>361</v>
      </c>
      <c r="F95" s="106">
        <v>34</v>
      </c>
      <c r="G95" s="106">
        <v>27</v>
      </c>
      <c r="H95" s="106">
        <v>24</v>
      </c>
      <c r="I95" s="106">
        <v>4</v>
      </c>
      <c r="J95" s="106">
        <v>7</v>
      </c>
      <c r="K95" s="106">
        <v>25</v>
      </c>
      <c r="L95" s="106">
        <v>15</v>
      </c>
      <c r="M95" s="106">
        <v>45</v>
      </c>
      <c r="N95" s="106">
        <v>25.222000000000001</v>
      </c>
      <c r="O95" s="106">
        <v>41.247999999999998</v>
      </c>
      <c r="P95" s="106">
        <v>2.335</v>
      </c>
      <c r="Q95" s="138">
        <v>0.45500000000000002</v>
      </c>
      <c r="R95" s="138">
        <v>-4.8609999999999998</v>
      </c>
      <c r="S95" s="138">
        <v>16.178999999999998</v>
      </c>
      <c r="T95" s="138">
        <v>17.748000000000001</v>
      </c>
    </row>
    <row r="96" spans="1:20" ht="15" x14ac:dyDescent="0.25">
      <c r="A96" s="244">
        <v>45292</v>
      </c>
      <c r="B96" s="106">
        <v>25</v>
      </c>
      <c r="C96" s="106">
        <v>31</v>
      </c>
      <c r="D96" s="106">
        <v>31</v>
      </c>
      <c r="E96" s="106">
        <v>350</v>
      </c>
      <c r="F96" s="106">
        <v>42</v>
      </c>
      <c r="G96" s="106">
        <v>26</v>
      </c>
      <c r="H96" s="106">
        <v>22</v>
      </c>
      <c r="I96" s="106">
        <v>5</v>
      </c>
      <c r="J96" s="106">
        <v>6</v>
      </c>
      <c r="K96" s="106">
        <v>25</v>
      </c>
      <c r="L96" s="106">
        <v>13</v>
      </c>
      <c r="M96" s="106">
        <v>38</v>
      </c>
      <c r="N96" s="106">
        <v>32.688000000000002</v>
      </c>
      <c r="O96" s="106">
        <v>48.18</v>
      </c>
      <c r="P96" s="106">
        <v>6.62</v>
      </c>
      <c r="Q96" s="138">
        <v>3.9950000000000001</v>
      </c>
      <c r="R96" s="138">
        <v>-11.709</v>
      </c>
      <c r="S96" s="138">
        <v>-11.84</v>
      </c>
      <c r="T96" s="138">
        <v>13.885</v>
      </c>
    </row>
    <row r="97" spans="1:20" ht="15" x14ac:dyDescent="0.25">
      <c r="A97" s="244">
        <v>45323</v>
      </c>
      <c r="B97" s="106">
        <v>23</v>
      </c>
      <c r="C97" s="106">
        <v>29</v>
      </c>
      <c r="D97" s="106">
        <v>29</v>
      </c>
      <c r="E97" s="106">
        <v>397</v>
      </c>
      <c r="F97" s="106">
        <v>43</v>
      </c>
      <c r="G97" s="106">
        <v>25</v>
      </c>
      <c r="H97" s="106">
        <v>29</v>
      </c>
      <c r="I97" s="106">
        <v>4</v>
      </c>
      <c r="J97" s="106">
        <v>5</v>
      </c>
      <c r="K97" s="106">
        <v>25</v>
      </c>
      <c r="L97" s="106">
        <v>12</v>
      </c>
      <c r="M97" s="106">
        <v>33</v>
      </c>
      <c r="N97" s="106">
        <v>42.802999999999997</v>
      </c>
      <c r="O97" s="106">
        <v>36.161000000000001</v>
      </c>
      <c r="P97" s="106">
        <v>9.4120000000000008</v>
      </c>
      <c r="Q97" s="138">
        <v>-2.7010000000000001</v>
      </c>
      <c r="R97" s="138">
        <v>-10.657</v>
      </c>
      <c r="S97" s="138">
        <v>-27.518999999999998</v>
      </c>
      <c r="T97" s="138">
        <v>4.8780000000000001</v>
      </c>
    </row>
    <row r="98" spans="1:20" ht="15" x14ac:dyDescent="0.25">
      <c r="A98" s="244">
        <v>45352</v>
      </c>
      <c r="B98" s="106">
        <v>38</v>
      </c>
      <c r="C98" s="106">
        <v>46</v>
      </c>
      <c r="D98" s="106">
        <v>51</v>
      </c>
      <c r="E98" s="106">
        <v>614</v>
      </c>
      <c r="F98" s="106">
        <v>85</v>
      </c>
      <c r="G98" s="106">
        <v>40</v>
      </c>
      <c r="H98" s="106">
        <v>92</v>
      </c>
      <c r="I98" s="106">
        <v>5</v>
      </c>
      <c r="J98" s="106">
        <v>10</v>
      </c>
      <c r="K98" s="106">
        <v>74</v>
      </c>
      <c r="L98" s="106">
        <v>23</v>
      </c>
      <c r="M98" s="106">
        <v>44</v>
      </c>
      <c r="N98" s="106">
        <v>62.506999999999998</v>
      </c>
      <c r="O98" s="106">
        <v>31.26</v>
      </c>
      <c r="P98" s="106">
        <v>13.116</v>
      </c>
      <c r="Q98" s="138">
        <v>-3.2639999999999998</v>
      </c>
      <c r="R98" s="138">
        <v>-8.7449999999999992</v>
      </c>
      <c r="S98" s="138">
        <v>-46.244</v>
      </c>
      <c r="T98" s="138">
        <v>3.944</v>
      </c>
    </row>
    <row r="99" spans="1:20" ht="15" x14ac:dyDescent="0.25">
      <c r="A99" s="244">
        <v>45383</v>
      </c>
      <c r="B99" s="106">
        <v>78</v>
      </c>
      <c r="C99" s="106">
        <v>100</v>
      </c>
      <c r="D99" s="106">
        <v>77</v>
      </c>
      <c r="E99" s="106">
        <v>920</v>
      </c>
      <c r="F99" s="106">
        <v>111</v>
      </c>
      <c r="G99" s="106">
        <v>89</v>
      </c>
      <c r="H99" s="106">
        <v>147</v>
      </c>
      <c r="I99" s="106">
        <v>9</v>
      </c>
      <c r="J99" s="106">
        <v>23</v>
      </c>
      <c r="K99" s="106">
        <v>203</v>
      </c>
      <c r="L99" s="106">
        <v>51</v>
      </c>
      <c r="M99" s="106">
        <v>85</v>
      </c>
      <c r="N99" s="106">
        <v>34.738</v>
      </c>
      <c r="O99" s="106">
        <v>20.477</v>
      </c>
      <c r="P99" s="106">
        <v>16.518000000000001</v>
      </c>
      <c r="Q99" s="138">
        <v>-8.6609999999999996</v>
      </c>
      <c r="R99" s="138">
        <v>-12.693</v>
      </c>
      <c r="S99" s="138">
        <v>-41.89</v>
      </c>
      <c r="T99" s="138">
        <v>7.9370000000000003</v>
      </c>
    </row>
    <row r="100" spans="1:20" ht="15" x14ac:dyDescent="0.25">
      <c r="A100" s="244">
        <v>45413</v>
      </c>
      <c r="B100" s="106">
        <v>204</v>
      </c>
      <c r="C100" s="106">
        <v>251</v>
      </c>
      <c r="D100" s="106">
        <v>166</v>
      </c>
      <c r="E100" s="106">
        <v>2060</v>
      </c>
      <c r="F100" s="106">
        <v>239</v>
      </c>
      <c r="G100" s="106">
        <v>226</v>
      </c>
      <c r="H100" s="106">
        <v>251</v>
      </c>
      <c r="I100" s="106">
        <v>26</v>
      </c>
      <c r="J100" s="106">
        <v>68</v>
      </c>
      <c r="K100" s="106">
        <v>513</v>
      </c>
      <c r="L100" s="106">
        <v>135</v>
      </c>
      <c r="M100" s="106">
        <v>163</v>
      </c>
      <c r="N100" s="106">
        <v>25.463999999999999</v>
      </c>
      <c r="O100" s="106">
        <v>-4.415</v>
      </c>
      <c r="P100" s="106">
        <v>21.992999999999999</v>
      </c>
      <c r="Q100" s="138">
        <v>-3.11</v>
      </c>
      <c r="R100" s="138">
        <v>-13.207000000000001</v>
      </c>
      <c r="S100" s="138">
        <v>-37.652999999999999</v>
      </c>
      <c r="T100" s="138">
        <v>6.3540000000000001</v>
      </c>
    </row>
    <row r="101" spans="1:20" ht="15" x14ac:dyDescent="0.25">
      <c r="A101" s="244">
        <v>45444</v>
      </c>
      <c r="B101" s="106">
        <v>251</v>
      </c>
      <c r="C101" s="106">
        <v>293</v>
      </c>
      <c r="D101" s="106">
        <v>301</v>
      </c>
      <c r="E101" s="106">
        <v>2423</v>
      </c>
      <c r="F101" s="106">
        <v>389</v>
      </c>
      <c r="G101" s="106">
        <v>265</v>
      </c>
      <c r="H101" s="106">
        <v>187</v>
      </c>
      <c r="I101" s="106">
        <v>40</v>
      </c>
      <c r="J101" s="106">
        <v>62</v>
      </c>
      <c r="K101" s="106">
        <v>367</v>
      </c>
      <c r="L101" s="106">
        <v>144</v>
      </c>
      <c r="M101" s="106">
        <v>96</v>
      </c>
      <c r="N101" s="106">
        <v>25.035</v>
      </c>
      <c r="O101" s="106">
        <v>-23.155999999999999</v>
      </c>
      <c r="P101" s="106">
        <v>20.56</v>
      </c>
      <c r="Q101" s="138">
        <v>-7.532</v>
      </c>
      <c r="R101" s="138">
        <v>-18.404</v>
      </c>
      <c r="S101" s="138">
        <v>-51.258000000000003</v>
      </c>
      <c r="T101" s="138">
        <v>6.5380000000000003</v>
      </c>
    </row>
    <row r="102" spans="1:20" ht="15" x14ac:dyDescent="0.25">
      <c r="A102" s="244">
        <v>45474</v>
      </c>
      <c r="B102" s="106">
        <v>86</v>
      </c>
      <c r="C102" s="106">
        <v>98</v>
      </c>
      <c r="D102" s="106">
        <v>146</v>
      </c>
      <c r="E102" s="106">
        <v>711</v>
      </c>
      <c r="F102" s="106">
        <v>161</v>
      </c>
      <c r="G102" s="106">
        <v>90</v>
      </c>
      <c r="H102" s="106">
        <v>33</v>
      </c>
      <c r="I102" s="106">
        <v>15</v>
      </c>
      <c r="J102" s="106">
        <v>21</v>
      </c>
      <c r="K102" s="106">
        <v>60</v>
      </c>
      <c r="L102" s="106">
        <v>51</v>
      </c>
      <c r="M102" s="106">
        <v>-23</v>
      </c>
      <c r="N102" s="106">
        <v>38.954999999999998</v>
      </c>
      <c r="O102" s="106">
        <v>-3.306</v>
      </c>
      <c r="P102" s="106">
        <v>20.181999999999999</v>
      </c>
      <c r="Q102" s="138">
        <v>-8.2880000000000003</v>
      </c>
      <c r="R102" s="138">
        <v>-19.466999999999999</v>
      </c>
      <c r="S102" s="138">
        <v>-31.135000000000002</v>
      </c>
      <c r="T102" s="138">
        <v>14.287000000000001</v>
      </c>
    </row>
    <row r="103" spans="1:20" ht="15" x14ac:dyDescent="0.25">
      <c r="A103" s="244">
        <v>45505</v>
      </c>
      <c r="B103" s="106">
        <v>55</v>
      </c>
      <c r="C103" s="106">
        <v>63</v>
      </c>
      <c r="D103" s="106">
        <v>59</v>
      </c>
      <c r="E103" s="106">
        <v>371</v>
      </c>
      <c r="F103" s="106">
        <v>66</v>
      </c>
      <c r="G103" s="106">
        <v>56</v>
      </c>
      <c r="H103" s="106">
        <v>24</v>
      </c>
      <c r="I103" s="106">
        <v>8</v>
      </c>
      <c r="J103" s="106">
        <v>15</v>
      </c>
      <c r="K103" s="106">
        <v>19</v>
      </c>
      <c r="L103" s="106">
        <v>29</v>
      </c>
      <c r="M103" s="106">
        <v>-28</v>
      </c>
      <c r="N103" s="106">
        <v>39.273000000000003</v>
      </c>
      <c r="O103" s="106">
        <v>8.6560000000000006</v>
      </c>
      <c r="P103" s="106">
        <v>17.675000000000001</v>
      </c>
      <c r="Q103" s="138">
        <v>-5.89</v>
      </c>
      <c r="R103" s="138">
        <v>-17.036000000000001</v>
      </c>
      <c r="S103" s="138">
        <v>-31.536999999999999</v>
      </c>
      <c r="T103" s="138">
        <v>13.164999999999999</v>
      </c>
    </row>
    <row r="104" spans="1:20" ht="15" x14ac:dyDescent="0.25">
      <c r="A104" s="244">
        <v>45536</v>
      </c>
      <c r="B104" s="106">
        <v>35</v>
      </c>
      <c r="C104" s="106">
        <v>42</v>
      </c>
      <c r="D104" s="106">
        <v>39</v>
      </c>
      <c r="E104" s="106">
        <v>316</v>
      </c>
      <c r="F104" s="106">
        <v>43</v>
      </c>
      <c r="G104" s="106">
        <v>36</v>
      </c>
      <c r="H104" s="106">
        <v>31</v>
      </c>
      <c r="I104" s="106">
        <v>7</v>
      </c>
      <c r="J104" s="106">
        <v>16</v>
      </c>
      <c r="K104" s="106">
        <v>13</v>
      </c>
      <c r="L104" s="106">
        <v>26</v>
      </c>
      <c r="M104" s="106">
        <v>5</v>
      </c>
      <c r="N104" s="106">
        <v>30.113</v>
      </c>
      <c r="O104" s="106">
        <v>17.327999999999999</v>
      </c>
      <c r="P104" s="106">
        <v>14.701000000000001</v>
      </c>
      <c r="Q104" s="138">
        <v>-9.9890000000000008</v>
      </c>
      <c r="R104" s="138">
        <v>-7.5359999999999996</v>
      </c>
      <c r="S104" s="138">
        <v>-10.928000000000001</v>
      </c>
      <c r="T104" s="138">
        <v>11.956</v>
      </c>
    </row>
    <row r="105" spans="1:20" ht="15" x14ac:dyDescent="0.25">
      <c r="A105" s="244">
        <v>45566</v>
      </c>
      <c r="B105" s="106">
        <v>36</v>
      </c>
      <c r="C105" s="106">
        <v>43</v>
      </c>
      <c r="D105" s="106">
        <v>45</v>
      </c>
      <c r="E105" s="106">
        <v>417</v>
      </c>
      <c r="F105" s="106">
        <v>52</v>
      </c>
      <c r="G105" s="106">
        <v>37</v>
      </c>
      <c r="H105" s="106">
        <v>35</v>
      </c>
      <c r="I105" s="106">
        <v>7</v>
      </c>
      <c r="J105" s="106">
        <v>13</v>
      </c>
      <c r="K105" s="106">
        <v>26</v>
      </c>
      <c r="L105" s="106">
        <v>23</v>
      </c>
      <c r="M105" s="106">
        <v>38</v>
      </c>
      <c r="N105" s="106">
        <v>36.200000000000003</v>
      </c>
      <c r="O105" s="106">
        <v>20.555</v>
      </c>
      <c r="P105" s="106">
        <v>12.657999999999999</v>
      </c>
      <c r="Q105" s="138">
        <v>-1.8360000000000001</v>
      </c>
      <c r="R105" s="138">
        <v>-10.734</v>
      </c>
      <c r="S105" s="138">
        <v>-7.6130000000000004</v>
      </c>
      <c r="T105" s="138">
        <v>17.71</v>
      </c>
    </row>
    <row r="106" spans="1:20" ht="15" x14ac:dyDescent="0.25">
      <c r="A106" s="244">
        <v>45597</v>
      </c>
      <c r="B106" s="106">
        <v>31</v>
      </c>
      <c r="C106" s="106">
        <v>37</v>
      </c>
      <c r="D106" s="106">
        <v>42</v>
      </c>
      <c r="E106" s="106">
        <v>450</v>
      </c>
      <c r="F106" s="106">
        <v>50</v>
      </c>
      <c r="G106" s="106">
        <v>32</v>
      </c>
      <c r="H106" s="106">
        <v>30</v>
      </c>
      <c r="I106" s="106">
        <v>5</v>
      </c>
      <c r="J106" s="106">
        <v>9</v>
      </c>
      <c r="K106" s="106">
        <v>30</v>
      </c>
      <c r="L106" s="106">
        <v>18</v>
      </c>
      <c r="M106" s="106">
        <v>56</v>
      </c>
      <c r="N106" s="106">
        <v>24.817</v>
      </c>
      <c r="O106" s="106">
        <v>42.298999999999999</v>
      </c>
      <c r="P106" s="106">
        <v>1.202</v>
      </c>
      <c r="Q106" s="138">
        <v>-5.6420000000000003</v>
      </c>
      <c r="R106" s="138">
        <v>-16.158000000000001</v>
      </c>
      <c r="S106" s="138">
        <v>8.7159999999999993</v>
      </c>
      <c r="T106" s="138">
        <v>16.579000000000001</v>
      </c>
    </row>
    <row r="107" spans="1:20" ht="15" x14ac:dyDescent="0.25">
      <c r="A107" s="244"/>
      <c r="B107" s="106">
        <v>26</v>
      </c>
      <c r="C107" s="106">
        <v>32</v>
      </c>
      <c r="D107" s="106">
        <v>32</v>
      </c>
      <c r="E107" s="106">
        <v>361</v>
      </c>
      <c r="F107" s="106">
        <v>34</v>
      </c>
      <c r="G107" s="106">
        <v>27</v>
      </c>
      <c r="H107" s="106">
        <v>24</v>
      </c>
      <c r="I107" s="106">
        <v>4</v>
      </c>
      <c r="J107" s="106">
        <v>7</v>
      </c>
      <c r="K107" s="106">
        <v>25</v>
      </c>
      <c r="L107" s="106">
        <v>15</v>
      </c>
      <c r="M107" s="106">
        <v>45</v>
      </c>
      <c r="N107" s="106">
        <v>25.222000000000001</v>
      </c>
      <c r="O107" s="106">
        <v>41.247999999999998</v>
      </c>
      <c r="P107" s="106">
        <v>2.335</v>
      </c>
      <c r="Q107" s="138">
        <v>0.45500000000000002</v>
      </c>
      <c r="R107" s="138">
        <v>-4.8609999999999998</v>
      </c>
      <c r="S107" s="138">
        <v>16.178999999999998</v>
      </c>
      <c r="T107" s="138">
        <v>17.748000000000001</v>
      </c>
    </row>
    <row r="108" spans="1:20" ht="15" x14ac:dyDescent="0.25">
      <c r="A108" s="244"/>
      <c r="B108" s="106"/>
      <c r="C108" s="106"/>
      <c r="D108" s="106"/>
      <c r="E108" s="106"/>
      <c r="F108" s="106"/>
      <c r="G108" s="106"/>
      <c r="H108" s="106"/>
      <c r="I108" s="106"/>
      <c r="J108" s="106"/>
      <c r="K108" s="106"/>
      <c r="L108" s="106"/>
      <c r="M108" s="106"/>
      <c r="N108" s="106"/>
      <c r="O108" s="106"/>
      <c r="P108" s="106"/>
      <c r="Q108" s="138"/>
      <c r="R108" s="138"/>
      <c r="S108" s="138"/>
      <c r="T108" s="138"/>
    </row>
    <row r="109" spans="1:20" ht="15" x14ac:dyDescent="0.25">
      <c r="A109" s="80"/>
      <c r="B109" s="106"/>
      <c r="C109" s="106"/>
      <c r="D109" s="106"/>
      <c r="E109" s="106"/>
      <c r="F109" s="106"/>
      <c r="G109" s="106"/>
      <c r="H109" s="106"/>
      <c r="I109" s="106"/>
      <c r="J109" s="106"/>
      <c r="K109" s="106"/>
      <c r="L109" s="106"/>
      <c r="M109" s="106"/>
      <c r="N109" s="106"/>
      <c r="O109" s="106"/>
      <c r="P109" s="106"/>
      <c r="Q109" s="138"/>
      <c r="R109" s="138"/>
      <c r="S109" s="138"/>
      <c r="T109" s="138"/>
    </row>
    <row r="110" spans="1:20" ht="15" x14ac:dyDescent="0.25">
      <c r="A110" s="80"/>
      <c r="B110" s="106"/>
      <c r="C110" s="106"/>
      <c r="D110" s="106"/>
      <c r="E110" s="106"/>
      <c r="F110" s="106"/>
      <c r="G110" s="106"/>
      <c r="H110" s="106"/>
      <c r="I110" s="106"/>
      <c r="J110" s="106"/>
      <c r="K110" s="106"/>
      <c r="L110" s="106"/>
      <c r="M110" s="106"/>
      <c r="N110" s="106"/>
      <c r="O110" s="106"/>
      <c r="P110" s="106"/>
      <c r="Q110" s="138"/>
      <c r="R110" s="138"/>
      <c r="S110" s="138"/>
      <c r="T110" s="138"/>
    </row>
    <row r="111" spans="1:20" ht="15" x14ac:dyDescent="0.25">
      <c r="A111" s="80"/>
      <c r="B111" s="106"/>
      <c r="C111" s="106"/>
      <c r="D111" s="106"/>
      <c r="E111" s="106"/>
      <c r="F111" s="106"/>
      <c r="G111" s="106"/>
      <c r="H111" s="106"/>
      <c r="I111" s="106"/>
      <c r="J111" s="106"/>
      <c r="K111" s="106"/>
      <c r="L111" s="106"/>
      <c r="M111" s="106"/>
      <c r="N111" s="106"/>
      <c r="O111" s="106"/>
      <c r="P111" s="106"/>
      <c r="Q111" s="138"/>
      <c r="R111" s="138"/>
      <c r="S111" s="138"/>
      <c r="T111" s="138"/>
    </row>
    <row r="112" spans="1:20" ht="15" x14ac:dyDescent="0.25">
      <c r="A112" s="79"/>
      <c r="B112" s="107"/>
      <c r="C112" s="107"/>
      <c r="D112" s="107"/>
      <c r="E112" s="107"/>
      <c r="F112" s="107"/>
      <c r="G112" s="107"/>
      <c r="H112" s="107"/>
      <c r="I112" s="107"/>
      <c r="J112" s="107"/>
      <c r="K112" s="107"/>
      <c r="L112" s="107"/>
      <c r="M112" s="107"/>
      <c r="N112" s="107"/>
      <c r="O112" s="107"/>
      <c r="P112" s="107"/>
      <c r="Q112" s="139"/>
      <c r="R112" s="139"/>
      <c r="S112" s="139"/>
      <c r="T112" s="139"/>
    </row>
    <row r="113" spans="1:20" ht="15" x14ac:dyDescent="0.25">
      <c r="A113" s="80"/>
      <c r="B113" s="106"/>
      <c r="C113" s="106"/>
      <c r="D113" s="106"/>
      <c r="E113" s="106"/>
      <c r="F113" s="106"/>
      <c r="G113" s="106"/>
      <c r="H113" s="106"/>
      <c r="I113" s="106"/>
      <c r="J113" s="106"/>
      <c r="K113" s="106"/>
      <c r="L113" s="106"/>
      <c r="M113" s="106"/>
      <c r="N113" s="106"/>
      <c r="O113" s="106"/>
      <c r="P113" s="106"/>
      <c r="Q113" s="138"/>
      <c r="R113" s="138"/>
      <c r="S113" s="138"/>
      <c r="T113" s="138"/>
    </row>
    <row r="114" spans="1:20" ht="15" x14ac:dyDescent="0.25">
      <c r="A114" s="80"/>
      <c r="B114" s="106"/>
      <c r="C114" s="106"/>
      <c r="D114" s="106"/>
      <c r="E114" s="106"/>
      <c r="F114" s="106"/>
      <c r="G114" s="106"/>
      <c r="H114" s="106"/>
      <c r="I114" s="106"/>
      <c r="J114" s="106"/>
      <c r="K114" s="106"/>
      <c r="L114" s="106"/>
      <c r="M114" s="106"/>
      <c r="N114" s="106"/>
      <c r="O114" s="106"/>
      <c r="P114" s="106"/>
      <c r="Q114" s="138"/>
      <c r="R114" s="138"/>
      <c r="S114" s="138"/>
      <c r="T114" s="138"/>
    </row>
    <row r="115" spans="1:20" ht="15" x14ac:dyDescent="0.25">
      <c r="A115" s="79"/>
      <c r="B115" s="107"/>
      <c r="C115" s="107"/>
      <c r="D115" s="107"/>
      <c r="E115" s="107"/>
      <c r="F115" s="107"/>
      <c r="G115" s="107"/>
      <c r="H115" s="107"/>
      <c r="I115" s="107"/>
      <c r="J115" s="107"/>
      <c r="K115" s="107"/>
      <c r="L115" s="107"/>
      <c r="M115" s="107"/>
      <c r="N115" s="107"/>
      <c r="O115" s="107"/>
      <c r="P115" s="107"/>
      <c r="Q115" s="139"/>
      <c r="R115" s="139"/>
      <c r="S115" s="139"/>
      <c r="T115" s="139"/>
    </row>
    <row r="116" spans="1:20" ht="15" x14ac:dyDescent="0.25">
      <c r="A116" s="80"/>
      <c r="B116" s="106"/>
      <c r="C116" s="106"/>
      <c r="D116" s="106"/>
      <c r="E116" s="106"/>
      <c r="F116" s="106"/>
      <c r="G116" s="106"/>
      <c r="H116" s="106"/>
      <c r="I116" s="106"/>
      <c r="J116" s="106"/>
      <c r="K116" s="106"/>
      <c r="L116" s="106"/>
      <c r="M116" s="106"/>
      <c r="N116" s="106"/>
      <c r="O116" s="106"/>
      <c r="P116" s="106"/>
      <c r="Q116" s="138"/>
      <c r="R116" s="138"/>
      <c r="S116" s="138"/>
      <c r="T116" s="138"/>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election activeCell="E11" sqref="E11"/>
    </sheetView>
  </sheetViews>
  <sheetFormatPr defaultColWidth="18.7109375" defaultRowHeight="12.75" customHeight="1" x14ac:dyDescent="0.25"/>
  <cols>
    <col min="1" max="1" width="7.5703125" style="162" customWidth="1"/>
    <col min="2" max="4" width="7.5703125" style="3" customWidth="1"/>
    <col min="5" max="5" width="9.140625" style="112" customWidth="1"/>
    <col min="6" max="30" width="8" style="112" customWidth="1"/>
    <col min="31" max="31" width="8" style="112" bestFit="1" customWidth="1"/>
    <col min="32" max="32" width="6.5703125" style="112" bestFit="1" customWidth="1"/>
    <col min="33" max="59" width="8.85546875" style="112" customWidth="1"/>
    <col min="60" max="16384" width="18.7109375" style="112"/>
  </cols>
  <sheetData>
    <row r="1" spans="1:59" s="167" customFormat="1" ht="15" x14ac:dyDescent="0.25">
      <c r="A1" s="194"/>
      <c r="B1" s="346" t="s">
        <v>119</v>
      </c>
      <c r="C1" s="346"/>
      <c r="D1" s="346"/>
      <c r="E1" s="346"/>
      <c r="F1" s="346"/>
      <c r="G1" s="346"/>
      <c r="H1" s="346"/>
      <c r="I1" s="346"/>
      <c r="J1" s="346"/>
      <c r="K1" s="346"/>
      <c r="L1" s="346"/>
      <c r="M1" s="346"/>
      <c r="N1" s="346"/>
      <c r="O1" s="346"/>
      <c r="P1" s="346"/>
      <c r="Q1" s="346"/>
      <c r="R1" s="346"/>
      <c r="S1" s="346"/>
      <c r="T1" s="346"/>
      <c r="U1" s="346"/>
      <c r="V1" s="346"/>
      <c r="W1" s="346"/>
      <c r="X1" s="346"/>
      <c r="Y1" s="346"/>
      <c r="Z1" s="346"/>
      <c r="AA1" s="346"/>
      <c r="AB1" s="346"/>
      <c r="AC1" s="346"/>
      <c r="AD1" s="346"/>
      <c r="AE1" s="346"/>
      <c r="AF1" s="346"/>
      <c r="AG1" s="346"/>
      <c r="AH1" s="346"/>
    </row>
    <row r="2" spans="1:59" s="162" customFormat="1" ht="15" x14ac:dyDescent="0.25">
      <c r="A2" s="194"/>
      <c r="B2" s="195" t="s">
        <v>46</v>
      </c>
      <c r="C2" s="195" t="s">
        <v>45</v>
      </c>
      <c r="D2" s="195" t="s">
        <v>47</v>
      </c>
      <c r="E2" s="256">
        <v>1991</v>
      </c>
      <c r="F2" s="256">
        <v>1992</v>
      </c>
      <c r="G2" s="256">
        <v>1993</v>
      </c>
      <c r="H2" s="256">
        <v>1994</v>
      </c>
      <c r="I2" s="256">
        <v>1995</v>
      </c>
      <c r="J2" s="256">
        <v>1996</v>
      </c>
      <c r="K2" s="256">
        <v>1997</v>
      </c>
      <c r="L2" s="256">
        <v>1998</v>
      </c>
      <c r="M2" s="256">
        <v>1999</v>
      </c>
      <c r="N2" s="256">
        <v>2000</v>
      </c>
      <c r="O2" s="256">
        <v>2001</v>
      </c>
      <c r="P2" s="256">
        <v>2002</v>
      </c>
      <c r="Q2" s="256">
        <v>2003</v>
      </c>
      <c r="R2" s="256">
        <v>2004</v>
      </c>
      <c r="S2" s="256">
        <v>2005</v>
      </c>
      <c r="T2" s="256">
        <v>2006</v>
      </c>
      <c r="U2" s="256">
        <v>2007</v>
      </c>
      <c r="V2" s="256">
        <v>2008</v>
      </c>
      <c r="W2" s="256">
        <v>2009</v>
      </c>
      <c r="X2" s="256">
        <v>2010</v>
      </c>
      <c r="Y2" s="162">
        <v>2011</v>
      </c>
      <c r="Z2" s="162">
        <v>2012</v>
      </c>
      <c r="AA2" s="162">
        <v>2013</v>
      </c>
      <c r="AB2" s="162">
        <v>2014</v>
      </c>
      <c r="AC2" s="162">
        <v>2015</v>
      </c>
      <c r="AD2" s="162">
        <v>2016</v>
      </c>
      <c r="AE2" s="162">
        <v>2017</v>
      </c>
      <c r="AF2" s="162">
        <v>2018</v>
      </c>
      <c r="AG2" s="162">
        <v>2019</v>
      </c>
      <c r="AH2" s="162">
        <v>2020</v>
      </c>
      <c r="AI2" s="162">
        <v>2021</v>
      </c>
      <c r="AJ2" s="162">
        <v>2022</v>
      </c>
      <c r="AK2" s="162">
        <v>2023</v>
      </c>
      <c r="AL2" s="162">
        <v>2024</v>
      </c>
      <c r="AM2" s="162">
        <v>2025</v>
      </c>
      <c r="AN2" s="162">
        <v>2026</v>
      </c>
      <c r="AO2" s="162">
        <v>2027</v>
      </c>
      <c r="AP2" s="162">
        <v>2028</v>
      </c>
      <c r="AQ2" s="162">
        <v>2029</v>
      </c>
      <c r="AR2" s="162">
        <v>2030</v>
      </c>
      <c r="AS2" s="162">
        <v>2031</v>
      </c>
      <c r="AT2" s="162">
        <v>2032</v>
      </c>
      <c r="AU2" s="162">
        <v>2033</v>
      </c>
      <c r="AV2" s="162">
        <v>2034</v>
      </c>
      <c r="AW2" s="162">
        <v>2035</v>
      </c>
      <c r="AX2" s="162">
        <v>2036</v>
      </c>
      <c r="AY2" s="162">
        <v>2037</v>
      </c>
      <c r="AZ2" s="162">
        <v>2038</v>
      </c>
      <c r="BA2" s="162">
        <v>2039</v>
      </c>
      <c r="BB2" s="162">
        <v>2040</v>
      </c>
      <c r="BC2" s="162">
        <v>2041</v>
      </c>
      <c r="BD2" s="162">
        <v>2042</v>
      </c>
      <c r="BE2" s="162">
        <v>2043</v>
      </c>
      <c r="BF2" s="162">
        <v>2044</v>
      </c>
      <c r="BG2" s="162">
        <v>2045</v>
      </c>
    </row>
    <row r="3" spans="1:59" s="162" customFormat="1" ht="15" x14ac:dyDescent="0.25">
      <c r="A3" s="196"/>
      <c r="B3" s="197" t="s">
        <v>63</v>
      </c>
      <c r="C3" s="197" t="s">
        <v>64</v>
      </c>
      <c r="D3" s="197" t="s">
        <v>65</v>
      </c>
      <c r="E3" s="197" t="s">
        <v>66</v>
      </c>
      <c r="F3" s="197" t="s">
        <v>67</v>
      </c>
      <c r="G3" s="197" t="s">
        <v>68</v>
      </c>
      <c r="H3" s="197" t="s">
        <v>69</v>
      </c>
      <c r="I3" s="197" t="s">
        <v>70</v>
      </c>
      <c r="J3" s="197" t="s">
        <v>71</v>
      </c>
      <c r="K3" s="197" t="s">
        <v>72</v>
      </c>
      <c r="L3" s="197" t="s">
        <v>73</v>
      </c>
      <c r="M3" s="197" t="s">
        <v>74</v>
      </c>
      <c r="N3" s="197" t="s">
        <v>75</v>
      </c>
      <c r="O3" s="197" t="s">
        <v>76</v>
      </c>
      <c r="P3" s="197" t="s">
        <v>77</v>
      </c>
      <c r="Q3" s="197" t="s">
        <v>78</v>
      </c>
      <c r="R3" s="197" t="s">
        <v>79</v>
      </c>
      <c r="S3" s="197" t="s">
        <v>80</v>
      </c>
      <c r="T3" s="197" t="s">
        <v>81</v>
      </c>
      <c r="U3" s="197" t="s">
        <v>82</v>
      </c>
      <c r="V3" s="197" t="s">
        <v>83</v>
      </c>
      <c r="W3" s="197" t="s">
        <v>84</v>
      </c>
      <c r="X3" s="197" t="s">
        <v>85</v>
      </c>
      <c r="Y3" s="197" t="s">
        <v>86</v>
      </c>
      <c r="Z3" s="197" t="s">
        <v>87</v>
      </c>
      <c r="AA3" s="197" t="s">
        <v>88</v>
      </c>
      <c r="AB3" s="197" t="s">
        <v>89</v>
      </c>
      <c r="AC3" s="197" t="s">
        <v>90</v>
      </c>
      <c r="AD3" s="197" t="s">
        <v>91</v>
      </c>
      <c r="AE3" s="197" t="s">
        <v>92</v>
      </c>
      <c r="AF3" s="197" t="s">
        <v>93</v>
      </c>
      <c r="AG3" s="197" t="s">
        <v>94</v>
      </c>
      <c r="AH3" s="197" t="s">
        <v>95</v>
      </c>
      <c r="AI3" s="162" t="s">
        <v>126</v>
      </c>
      <c r="AJ3" s="162" t="s">
        <v>129</v>
      </c>
      <c r="AK3" s="162" t="s">
        <v>130</v>
      </c>
      <c r="AL3" s="162" t="s">
        <v>131</v>
      </c>
      <c r="AM3" s="162" t="s">
        <v>132</v>
      </c>
      <c r="AN3" s="162" t="s">
        <v>133</v>
      </c>
      <c r="AO3" s="162" t="s">
        <v>134</v>
      </c>
      <c r="AP3" s="162" t="s">
        <v>135</v>
      </c>
      <c r="AQ3" s="162" t="s">
        <v>136</v>
      </c>
      <c r="AR3" s="162" t="s">
        <v>137</v>
      </c>
      <c r="AS3" s="162" t="s">
        <v>138</v>
      </c>
      <c r="AT3" s="162" t="s">
        <v>139</v>
      </c>
      <c r="AU3" s="162" t="s">
        <v>140</v>
      </c>
      <c r="AV3" s="162" t="s">
        <v>141</v>
      </c>
      <c r="AW3" s="162" t="s">
        <v>142</v>
      </c>
      <c r="AX3" s="162" t="s">
        <v>143</v>
      </c>
      <c r="AY3" s="162" t="s">
        <v>144</v>
      </c>
      <c r="AZ3" s="162" t="s">
        <v>145</v>
      </c>
      <c r="BA3" s="162" t="s">
        <v>146</v>
      </c>
      <c r="BB3" s="162" t="s">
        <v>147</v>
      </c>
      <c r="BC3" s="162" t="s">
        <v>149</v>
      </c>
      <c r="BD3" s="162" t="s">
        <v>150</v>
      </c>
      <c r="BE3" s="162" t="s">
        <v>151</v>
      </c>
      <c r="BF3" s="162" t="s">
        <v>152</v>
      </c>
      <c r="BG3" s="162" t="s">
        <v>153</v>
      </c>
    </row>
    <row r="4" spans="1:59" ht="15" x14ac:dyDescent="0.25">
      <c r="A4" s="199">
        <f>PowellInflow.Unregulated!A4</f>
        <v>44958</v>
      </c>
      <c r="B4" s="101">
        <v>1</v>
      </c>
      <c r="C4" s="101">
        <v>1</v>
      </c>
      <c r="D4" s="101">
        <v>1</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c r="AA4" s="108">
        <v>0</v>
      </c>
      <c r="AB4" s="108">
        <v>0</v>
      </c>
      <c r="AC4" s="108">
        <v>0</v>
      </c>
      <c r="AD4" s="108">
        <v>0</v>
      </c>
      <c r="AE4" s="108">
        <v>0</v>
      </c>
      <c r="AF4" s="108">
        <v>0</v>
      </c>
      <c r="AG4" s="108">
        <v>0</v>
      </c>
      <c r="AH4" s="108">
        <v>0</v>
      </c>
      <c r="AI4" s="123">
        <v>0</v>
      </c>
      <c r="AJ4" s="123">
        <v>0</v>
      </c>
      <c r="AK4" s="123">
        <v>0</v>
      </c>
      <c r="AL4" s="123">
        <v>0</v>
      </c>
      <c r="AM4" s="123">
        <v>0</v>
      </c>
      <c r="AN4" s="123">
        <v>0</v>
      </c>
      <c r="AO4" s="123">
        <v>0</v>
      </c>
      <c r="AP4" s="123">
        <v>0</v>
      </c>
      <c r="AQ4" s="123">
        <v>0</v>
      </c>
      <c r="AR4" s="123">
        <v>0</v>
      </c>
      <c r="AS4" s="123">
        <v>0</v>
      </c>
      <c r="AT4" s="123">
        <v>0</v>
      </c>
      <c r="AU4" s="123">
        <v>0</v>
      </c>
      <c r="AV4" s="123">
        <v>0</v>
      </c>
      <c r="AW4" s="123">
        <v>0</v>
      </c>
      <c r="AX4" s="123">
        <v>0</v>
      </c>
      <c r="AY4" s="123">
        <v>0</v>
      </c>
      <c r="AZ4" s="123">
        <v>0</v>
      </c>
      <c r="BA4" s="123">
        <v>0</v>
      </c>
      <c r="BB4" s="123">
        <v>0</v>
      </c>
      <c r="BC4" s="123">
        <v>0</v>
      </c>
      <c r="BD4" s="123">
        <v>0</v>
      </c>
      <c r="BE4" s="123">
        <v>0</v>
      </c>
      <c r="BF4" s="123">
        <v>0</v>
      </c>
      <c r="BG4" s="123">
        <v>0</v>
      </c>
    </row>
    <row r="5" spans="1:59" ht="15" x14ac:dyDescent="0.25">
      <c r="A5" s="199">
        <f>PowellInflow.Unregulated!A5</f>
        <v>44986</v>
      </c>
      <c r="B5" s="101">
        <v>1</v>
      </c>
      <c r="C5" s="101">
        <v>1</v>
      </c>
      <c r="D5" s="101">
        <v>1</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c r="AA5" s="108">
        <v>0</v>
      </c>
      <c r="AB5" s="108">
        <v>0</v>
      </c>
      <c r="AC5" s="108">
        <v>0</v>
      </c>
      <c r="AD5" s="108">
        <v>0</v>
      </c>
      <c r="AE5" s="108">
        <v>0</v>
      </c>
      <c r="AF5" s="108">
        <v>0</v>
      </c>
      <c r="AG5" s="108">
        <v>0</v>
      </c>
      <c r="AH5" s="123">
        <v>0</v>
      </c>
      <c r="AI5" s="123">
        <v>0</v>
      </c>
      <c r="AJ5" s="123">
        <v>0</v>
      </c>
      <c r="AK5" s="123">
        <v>0</v>
      </c>
      <c r="AL5" s="123">
        <v>0</v>
      </c>
      <c r="AM5" s="123">
        <v>0</v>
      </c>
      <c r="AN5" s="123">
        <v>0</v>
      </c>
      <c r="AO5" s="123">
        <v>0</v>
      </c>
      <c r="AP5" s="123">
        <v>0</v>
      </c>
      <c r="AQ5" s="123">
        <v>0</v>
      </c>
      <c r="AR5" s="123">
        <v>0</v>
      </c>
      <c r="AS5" s="123">
        <v>0</v>
      </c>
      <c r="AT5" s="123">
        <v>0</v>
      </c>
      <c r="AU5" s="123">
        <v>0</v>
      </c>
      <c r="AV5" s="123">
        <v>0</v>
      </c>
      <c r="AW5" s="123">
        <v>0</v>
      </c>
      <c r="AX5" s="123">
        <v>0</v>
      </c>
      <c r="AY5" s="123">
        <v>0</v>
      </c>
      <c r="AZ5" s="123">
        <v>0</v>
      </c>
      <c r="BA5" s="123">
        <v>0</v>
      </c>
      <c r="BB5" s="123">
        <v>0</v>
      </c>
      <c r="BC5" s="123">
        <v>0</v>
      </c>
      <c r="BD5" s="123">
        <v>0</v>
      </c>
      <c r="BE5" s="123">
        <v>0</v>
      </c>
      <c r="BF5" s="123">
        <v>0</v>
      </c>
      <c r="BG5" s="123">
        <v>0</v>
      </c>
    </row>
    <row r="6" spans="1:59" ht="15" x14ac:dyDescent="0.25">
      <c r="A6" s="199">
        <f>PowellInflow.Unregulated!A6</f>
        <v>45017</v>
      </c>
      <c r="B6" s="101">
        <v>1</v>
      </c>
      <c r="C6" s="101">
        <v>1</v>
      </c>
      <c r="D6" s="101">
        <v>1</v>
      </c>
      <c r="E6" s="108">
        <v>0</v>
      </c>
      <c r="F6" s="108">
        <v>0</v>
      </c>
      <c r="G6" s="108">
        <v>0</v>
      </c>
      <c r="H6" s="108">
        <v>0</v>
      </c>
      <c r="I6" s="108">
        <v>0</v>
      </c>
      <c r="J6" s="108">
        <v>0</v>
      </c>
      <c r="K6" s="108">
        <v>0</v>
      </c>
      <c r="L6" s="108">
        <v>0</v>
      </c>
      <c r="M6" s="108">
        <v>0</v>
      </c>
      <c r="N6" s="108">
        <v>0</v>
      </c>
      <c r="O6" s="108">
        <v>0</v>
      </c>
      <c r="P6" s="108">
        <v>0</v>
      </c>
      <c r="Q6" s="108">
        <v>0</v>
      </c>
      <c r="R6" s="108">
        <v>0</v>
      </c>
      <c r="S6" s="108">
        <v>0</v>
      </c>
      <c r="T6" s="108">
        <v>0</v>
      </c>
      <c r="U6" s="108">
        <v>0</v>
      </c>
      <c r="V6" s="108">
        <v>0</v>
      </c>
      <c r="W6" s="108">
        <v>0</v>
      </c>
      <c r="X6" s="108">
        <v>0</v>
      </c>
      <c r="Y6" s="108">
        <v>0</v>
      </c>
      <c r="Z6" s="108">
        <v>0</v>
      </c>
      <c r="AA6" s="108">
        <v>0</v>
      </c>
      <c r="AB6" s="108">
        <v>0</v>
      </c>
      <c r="AC6" s="108">
        <v>0</v>
      </c>
      <c r="AD6" s="108">
        <v>0</v>
      </c>
      <c r="AE6" s="108">
        <v>0</v>
      </c>
      <c r="AF6" s="108">
        <v>0</v>
      </c>
      <c r="AG6" s="108">
        <v>0</v>
      </c>
      <c r="AH6" s="123">
        <v>0</v>
      </c>
      <c r="AI6" s="123">
        <v>0</v>
      </c>
      <c r="AJ6" s="123">
        <v>0</v>
      </c>
      <c r="AK6" s="123">
        <v>0</v>
      </c>
      <c r="AL6" s="123">
        <v>0</v>
      </c>
      <c r="AM6" s="123">
        <v>0</v>
      </c>
      <c r="AN6" s="123">
        <v>0</v>
      </c>
      <c r="AO6" s="123">
        <v>0</v>
      </c>
      <c r="AP6" s="123">
        <v>0</v>
      </c>
      <c r="AQ6" s="123">
        <v>0</v>
      </c>
      <c r="AR6" s="123">
        <v>0</v>
      </c>
      <c r="AS6" s="123">
        <v>0</v>
      </c>
      <c r="AT6" s="123">
        <v>0</v>
      </c>
      <c r="AU6" s="123">
        <v>0</v>
      </c>
      <c r="AV6" s="123">
        <v>0</v>
      </c>
      <c r="AW6" s="123">
        <v>0</v>
      </c>
      <c r="AX6" s="123">
        <v>0</v>
      </c>
      <c r="AY6" s="123">
        <v>0</v>
      </c>
      <c r="AZ6" s="123">
        <v>0</v>
      </c>
      <c r="BA6" s="123">
        <v>0</v>
      </c>
      <c r="BB6" s="123">
        <v>0</v>
      </c>
      <c r="BC6" s="123">
        <v>0</v>
      </c>
      <c r="BD6" s="123">
        <v>0</v>
      </c>
      <c r="BE6" s="123">
        <v>0</v>
      </c>
      <c r="BF6" s="123">
        <v>0</v>
      </c>
      <c r="BG6" s="123">
        <v>0</v>
      </c>
    </row>
    <row r="7" spans="1:59" ht="15" x14ac:dyDescent="0.25">
      <c r="A7" s="199">
        <f>PowellInflow.Unregulated!A7</f>
        <v>45047</v>
      </c>
      <c r="B7" s="101">
        <v>1</v>
      </c>
      <c r="C7" s="101">
        <v>1</v>
      </c>
      <c r="D7" s="101">
        <v>1</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23">
        <v>0</v>
      </c>
      <c r="AI7" s="123">
        <v>0</v>
      </c>
      <c r="AJ7" s="123">
        <v>0</v>
      </c>
      <c r="AK7" s="123">
        <v>0</v>
      </c>
      <c r="AL7" s="123">
        <v>0</v>
      </c>
      <c r="AM7" s="123">
        <v>0</v>
      </c>
      <c r="AN7" s="123">
        <v>0</v>
      </c>
      <c r="AO7" s="123">
        <v>0</v>
      </c>
      <c r="AP7" s="123">
        <v>0</v>
      </c>
      <c r="AQ7" s="123">
        <v>0</v>
      </c>
      <c r="AR7" s="123">
        <v>0</v>
      </c>
      <c r="AS7" s="123">
        <v>0</v>
      </c>
      <c r="AT7" s="123">
        <v>0</v>
      </c>
      <c r="AU7" s="123">
        <v>0</v>
      </c>
      <c r="AV7" s="123">
        <v>0</v>
      </c>
      <c r="AW7" s="123">
        <v>0</v>
      </c>
      <c r="AX7" s="123">
        <v>0</v>
      </c>
      <c r="AY7" s="123">
        <v>0</v>
      </c>
      <c r="AZ7" s="123">
        <v>0</v>
      </c>
      <c r="BA7" s="123">
        <v>0</v>
      </c>
      <c r="BB7" s="123">
        <v>0</v>
      </c>
      <c r="BC7" s="123">
        <v>0</v>
      </c>
      <c r="BD7" s="123">
        <v>0</v>
      </c>
      <c r="BE7" s="123">
        <v>0</v>
      </c>
      <c r="BF7" s="123">
        <v>0</v>
      </c>
      <c r="BG7" s="123">
        <v>0</v>
      </c>
    </row>
    <row r="8" spans="1:59" ht="15" x14ac:dyDescent="0.25">
      <c r="A8" s="199">
        <f>PowellInflow.Unregulated!A8</f>
        <v>45078</v>
      </c>
      <c r="B8" s="101">
        <v>1</v>
      </c>
      <c r="C8" s="101">
        <v>1</v>
      </c>
      <c r="D8" s="101">
        <v>1</v>
      </c>
      <c r="E8" s="108">
        <v>0</v>
      </c>
      <c r="F8" s="108">
        <v>0</v>
      </c>
      <c r="G8" s="108">
        <v>0</v>
      </c>
      <c r="H8" s="108">
        <v>0</v>
      </c>
      <c r="I8" s="108">
        <v>0</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c r="AA8" s="108">
        <v>0</v>
      </c>
      <c r="AB8" s="108">
        <v>0</v>
      </c>
      <c r="AC8" s="108">
        <v>0</v>
      </c>
      <c r="AD8" s="108">
        <v>0</v>
      </c>
      <c r="AE8" s="108">
        <v>0</v>
      </c>
      <c r="AF8" s="108">
        <v>0</v>
      </c>
      <c r="AG8" s="108">
        <v>0</v>
      </c>
      <c r="AH8" s="123">
        <v>0</v>
      </c>
      <c r="AI8" s="123">
        <v>0</v>
      </c>
      <c r="AJ8" s="123">
        <v>0</v>
      </c>
      <c r="AK8" s="123">
        <v>0</v>
      </c>
      <c r="AL8" s="123">
        <v>0</v>
      </c>
      <c r="AM8" s="123">
        <v>0</v>
      </c>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row>
    <row r="9" spans="1:59" ht="15" x14ac:dyDescent="0.25">
      <c r="A9" s="199">
        <f>PowellInflow.Unregulated!A9</f>
        <v>45108</v>
      </c>
      <c r="B9" s="101">
        <v>1</v>
      </c>
      <c r="C9" s="101">
        <v>1</v>
      </c>
      <c r="D9" s="101">
        <v>1</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23">
        <v>0</v>
      </c>
      <c r="AI9" s="123">
        <v>0</v>
      </c>
      <c r="AJ9" s="123">
        <v>0</v>
      </c>
      <c r="AK9" s="123">
        <v>0</v>
      </c>
      <c r="AL9" s="123">
        <v>0</v>
      </c>
      <c r="AM9" s="123">
        <v>0</v>
      </c>
      <c r="AN9" s="123">
        <v>0</v>
      </c>
      <c r="AO9" s="123">
        <v>0</v>
      </c>
      <c r="AP9" s="123">
        <v>0</v>
      </c>
      <c r="AQ9" s="123">
        <v>0</v>
      </c>
      <c r="AR9" s="123">
        <v>0</v>
      </c>
      <c r="AS9" s="123">
        <v>0</v>
      </c>
      <c r="AT9" s="123">
        <v>0</v>
      </c>
      <c r="AU9" s="123">
        <v>0</v>
      </c>
      <c r="AV9" s="123">
        <v>0</v>
      </c>
      <c r="AW9" s="123">
        <v>0</v>
      </c>
      <c r="AX9" s="123">
        <v>0</v>
      </c>
      <c r="AY9" s="123">
        <v>0</v>
      </c>
      <c r="AZ9" s="123">
        <v>0</v>
      </c>
      <c r="BA9" s="123">
        <v>0</v>
      </c>
      <c r="BB9" s="123">
        <v>0</v>
      </c>
      <c r="BC9" s="123">
        <v>0</v>
      </c>
      <c r="BD9" s="123">
        <v>0</v>
      </c>
      <c r="BE9" s="123">
        <v>0</v>
      </c>
      <c r="BF9" s="123">
        <v>0</v>
      </c>
      <c r="BG9" s="123">
        <v>0</v>
      </c>
    </row>
    <row r="10" spans="1:59" ht="15" x14ac:dyDescent="0.25">
      <c r="A10" s="199">
        <f>PowellInflow.Unregulated!A10</f>
        <v>45139</v>
      </c>
      <c r="B10" s="101">
        <v>1</v>
      </c>
      <c r="C10" s="101">
        <v>1</v>
      </c>
      <c r="D10" s="101">
        <v>1</v>
      </c>
      <c r="E10" s="108">
        <v>0</v>
      </c>
      <c r="F10" s="108">
        <v>0</v>
      </c>
      <c r="G10" s="108">
        <v>0</v>
      </c>
      <c r="H10" s="108">
        <v>0</v>
      </c>
      <c r="I10" s="108">
        <v>0</v>
      </c>
      <c r="J10" s="108">
        <v>0</v>
      </c>
      <c r="K10" s="108">
        <v>0</v>
      </c>
      <c r="L10" s="108">
        <v>0</v>
      </c>
      <c r="M10" s="108">
        <v>0</v>
      </c>
      <c r="N10" s="108">
        <v>0</v>
      </c>
      <c r="O10" s="108">
        <v>0</v>
      </c>
      <c r="P10" s="108">
        <v>0</v>
      </c>
      <c r="Q10" s="108">
        <v>0</v>
      </c>
      <c r="R10" s="108">
        <v>0</v>
      </c>
      <c r="S10" s="108">
        <v>0</v>
      </c>
      <c r="T10" s="108">
        <v>0</v>
      </c>
      <c r="U10" s="108">
        <v>0</v>
      </c>
      <c r="V10" s="108">
        <v>0</v>
      </c>
      <c r="W10" s="108">
        <v>0</v>
      </c>
      <c r="X10" s="108">
        <v>0</v>
      </c>
      <c r="Y10" s="108">
        <v>0</v>
      </c>
      <c r="Z10" s="108">
        <v>0</v>
      </c>
      <c r="AA10" s="108">
        <v>0</v>
      </c>
      <c r="AB10" s="108">
        <v>0</v>
      </c>
      <c r="AC10" s="108">
        <v>0</v>
      </c>
      <c r="AD10" s="108">
        <v>0</v>
      </c>
      <c r="AE10" s="108">
        <v>0</v>
      </c>
      <c r="AF10" s="108">
        <v>0</v>
      </c>
      <c r="AG10" s="108">
        <v>0</v>
      </c>
      <c r="AH10" s="123">
        <v>0</v>
      </c>
      <c r="AI10" s="123">
        <v>0</v>
      </c>
      <c r="AJ10" s="123">
        <v>0</v>
      </c>
      <c r="AK10" s="123">
        <v>0</v>
      </c>
      <c r="AL10" s="123">
        <v>0</v>
      </c>
      <c r="AM10" s="123">
        <v>0</v>
      </c>
      <c r="AN10" s="123">
        <v>0</v>
      </c>
      <c r="AO10" s="123">
        <v>0</v>
      </c>
      <c r="AP10" s="123">
        <v>0</v>
      </c>
      <c r="AQ10" s="123">
        <v>0</v>
      </c>
      <c r="AR10" s="123">
        <v>0</v>
      </c>
      <c r="AS10" s="123">
        <v>0</v>
      </c>
      <c r="AT10" s="123">
        <v>0</v>
      </c>
      <c r="AU10" s="123">
        <v>0</v>
      </c>
      <c r="AV10" s="123">
        <v>0</v>
      </c>
      <c r="AW10" s="123">
        <v>0</v>
      </c>
      <c r="AX10" s="123">
        <v>0</v>
      </c>
      <c r="AY10" s="123">
        <v>0</v>
      </c>
      <c r="AZ10" s="123">
        <v>0</v>
      </c>
      <c r="BA10" s="123">
        <v>0</v>
      </c>
      <c r="BB10" s="123">
        <v>0</v>
      </c>
      <c r="BC10" s="123">
        <v>0</v>
      </c>
      <c r="BD10" s="123">
        <v>0</v>
      </c>
      <c r="BE10" s="123">
        <v>0</v>
      </c>
      <c r="BF10" s="123">
        <v>0</v>
      </c>
      <c r="BG10" s="123">
        <v>0</v>
      </c>
    </row>
    <row r="11" spans="1:59" ht="15" x14ac:dyDescent="0.25">
      <c r="A11" s="199">
        <f>PowellInflow.Unregulated!A11</f>
        <v>45170</v>
      </c>
      <c r="B11" s="101">
        <v>1</v>
      </c>
      <c r="C11" s="101">
        <v>1</v>
      </c>
      <c r="D11" s="101">
        <v>1</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s="123">
        <v>0</v>
      </c>
      <c r="AX11" s="123">
        <v>0</v>
      </c>
      <c r="AY11" s="123">
        <v>0</v>
      </c>
      <c r="AZ11" s="123">
        <v>0</v>
      </c>
      <c r="BA11" s="123">
        <v>0</v>
      </c>
      <c r="BB11" s="123">
        <v>0</v>
      </c>
      <c r="BC11" s="123">
        <v>0</v>
      </c>
      <c r="BD11" s="123">
        <v>0</v>
      </c>
      <c r="BE11" s="123">
        <v>0</v>
      </c>
      <c r="BF11" s="123">
        <v>0</v>
      </c>
      <c r="BG11" s="123">
        <v>0</v>
      </c>
    </row>
    <row r="12" spans="1:59" ht="15" x14ac:dyDescent="0.25">
      <c r="A12" s="199">
        <f>PowellInflow.Unregulated!A12</f>
        <v>45200</v>
      </c>
      <c r="B12" s="101">
        <v>1</v>
      </c>
      <c r="C12" s="101">
        <v>1</v>
      </c>
      <c r="D12" s="101">
        <v>1</v>
      </c>
      <c r="E12" s="108">
        <v>0</v>
      </c>
      <c r="F12" s="108">
        <v>0</v>
      </c>
      <c r="G12" s="108">
        <v>0</v>
      </c>
      <c r="H12" s="108">
        <v>0</v>
      </c>
      <c r="I12" s="108">
        <v>0</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c r="AA12" s="108">
        <v>0</v>
      </c>
      <c r="AB12" s="108">
        <v>0</v>
      </c>
      <c r="AC12" s="108">
        <v>0</v>
      </c>
      <c r="AD12" s="108">
        <v>0</v>
      </c>
      <c r="AE12" s="108">
        <v>0</v>
      </c>
      <c r="AF12" s="108">
        <v>0</v>
      </c>
      <c r="AG12" s="108">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s="123">
        <v>0</v>
      </c>
      <c r="AX12" s="123">
        <v>0</v>
      </c>
      <c r="AY12" s="123">
        <v>0</v>
      </c>
      <c r="AZ12" s="123">
        <v>0</v>
      </c>
      <c r="BA12" s="123">
        <v>0</v>
      </c>
      <c r="BB12" s="123">
        <v>0</v>
      </c>
      <c r="BC12" s="123">
        <v>0</v>
      </c>
      <c r="BD12" s="123">
        <v>0</v>
      </c>
      <c r="BE12" s="123">
        <v>0</v>
      </c>
      <c r="BF12" s="123">
        <v>0</v>
      </c>
      <c r="BG12" s="123">
        <v>0</v>
      </c>
    </row>
    <row r="13" spans="1:59" ht="15" x14ac:dyDescent="0.25">
      <c r="A13" s="199">
        <f>PowellInflow.Unregulated!A13</f>
        <v>45231</v>
      </c>
      <c r="B13" s="101">
        <v>1</v>
      </c>
      <c r="C13" s="101">
        <v>1</v>
      </c>
      <c r="D13" s="101">
        <v>1</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s="123">
        <v>0</v>
      </c>
      <c r="AX13" s="123">
        <v>0</v>
      </c>
      <c r="AY13" s="123">
        <v>0</v>
      </c>
      <c r="AZ13" s="123">
        <v>0</v>
      </c>
      <c r="BA13" s="123">
        <v>0</v>
      </c>
      <c r="BB13" s="123">
        <v>0</v>
      </c>
      <c r="BC13" s="123">
        <v>0</v>
      </c>
      <c r="BD13" s="123">
        <v>0</v>
      </c>
      <c r="BE13" s="123">
        <v>0</v>
      </c>
      <c r="BF13" s="123">
        <v>0</v>
      </c>
      <c r="BG13" s="123">
        <v>0</v>
      </c>
    </row>
    <row r="14" spans="1:59" ht="15" x14ac:dyDescent="0.25">
      <c r="A14" s="199">
        <f>PowellInflow.Unregulated!A14</f>
        <v>45261</v>
      </c>
      <c r="B14" s="101">
        <v>1</v>
      </c>
      <c r="C14" s="101">
        <v>1</v>
      </c>
      <c r="D14" s="101">
        <v>1</v>
      </c>
      <c r="E14" s="108">
        <v>0</v>
      </c>
      <c r="F14" s="108">
        <v>0</v>
      </c>
      <c r="G14" s="108">
        <v>0</v>
      </c>
      <c r="H14" s="108">
        <v>0</v>
      </c>
      <c r="I14" s="108">
        <v>0</v>
      </c>
      <c r="J14" s="108">
        <v>0</v>
      </c>
      <c r="K14" s="108">
        <v>0</v>
      </c>
      <c r="L14" s="108">
        <v>0</v>
      </c>
      <c r="M14" s="108">
        <v>0</v>
      </c>
      <c r="N14" s="108">
        <v>0</v>
      </c>
      <c r="O14" s="108">
        <v>0</v>
      </c>
      <c r="P14" s="108">
        <v>0</v>
      </c>
      <c r="Q14" s="108">
        <v>0</v>
      </c>
      <c r="R14" s="108">
        <v>0</v>
      </c>
      <c r="S14" s="108">
        <v>0</v>
      </c>
      <c r="T14" s="108">
        <v>0</v>
      </c>
      <c r="U14" s="108">
        <v>0</v>
      </c>
      <c r="V14" s="108">
        <v>0</v>
      </c>
      <c r="W14" s="108">
        <v>0</v>
      </c>
      <c r="X14" s="108">
        <v>0</v>
      </c>
      <c r="Y14" s="108">
        <v>0</v>
      </c>
      <c r="Z14" s="108">
        <v>0</v>
      </c>
      <c r="AA14" s="108">
        <v>0</v>
      </c>
      <c r="AB14" s="108">
        <v>0</v>
      </c>
      <c r="AC14" s="108">
        <v>0</v>
      </c>
      <c r="AD14" s="108">
        <v>0</v>
      </c>
      <c r="AE14" s="108">
        <v>0</v>
      </c>
      <c r="AF14" s="108">
        <v>0</v>
      </c>
      <c r="AG14" s="108">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s="123">
        <v>0</v>
      </c>
      <c r="AX14" s="123">
        <v>0</v>
      </c>
      <c r="AY14" s="123">
        <v>0</v>
      </c>
      <c r="AZ14" s="123">
        <v>0</v>
      </c>
      <c r="BA14" s="123">
        <v>0</v>
      </c>
      <c r="BB14" s="123">
        <v>0</v>
      </c>
      <c r="BC14" s="123">
        <v>0</v>
      </c>
      <c r="BD14" s="123">
        <v>0</v>
      </c>
      <c r="BE14" s="123">
        <v>0</v>
      </c>
      <c r="BF14" s="123">
        <v>0</v>
      </c>
      <c r="BG14" s="123">
        <v>0</v>
      </c>
    </row>
    <row r="15" spans="1:59" ht="15" x14ac:dyDescent="0.25">
      <c r="A15" s="199">
        <f>PowellInflow.Unregulated!A15</f>
        <v>45292</v>
      </c>
      <c r="B15" s="101">
        <v>1</v>
      </c>
      <c r="C15" s="101">
        <v>1</v>
      </c>
      <c r="D15" s="101">
        <v>1</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s="123">
        <v>0</v>
      </c>
      <c r="AX15" s="123">
        <v>0</v>
      </c>
      <c r="AY15" s="123">
        <v>0</v>
      </c>
      <c r="AZ15" s="123">
        <v>0</v>
      </c>
      <c r="BA15" s="123">
        <v>0</v>
      </c>
      <c r="BB15" s="123">
        <v>0</v>
      </c>
      <c r="BC15" s="123">
        <v>0</v>
      </c>
      <c r="BD15" s="123">
        <v>0</v>
      </c>
      <c r="BE15" s="123">
        <v>0</v>
      </c>
      <c r="BF15" s="123">
        <v>0</v>
      </c>
      <c r="BG15" s="123">
        <v>0</v>
      </c>
    </row>
    <row r="16" spans="1:59" ht="15" x14ac:dyDescent="0.25">
      <c r="A16" s="199">
        <f>PowellInflow.Unregulated!A16</f>
        <v>45323</v>
      </c>
      <c r="B16" s="101">
        <v>1</v>
      </c>
      <c r="C16" s="101">
        <v>1</v>
      </c>
      <c r="D16" s="101">
        <v>1</v>
      </c>
      <c r="E16" s="108">
        <v>0</v>
      </c>
      <c r="F16" s="108">
        <v>0</v>
      </c>
      <c r="G16" s="108">
        <v>0</v>
      </c>
      <c r="H16" s="108">
        <v>0</v>
      </c>
      <c r="I16" s="108">
        <v>0</v>
      </c>
      <c r="J16" s="108">
        <v>0</v>
      </c>
      <c r="K16" s="108">
        <v>0</v>
      </c>
      <c r="L16" s="108">
        <v>0</v>
      </c>
      <c r="M16" s="108">
        <v>0</v>
      </c>
      <c r="N16" s="108">
        <v>0</v>
      </c>
      <c r="O16" s="108">
        <v>0</v>
      </c>
      <c r="P16" s="108">
        <v>0</v>
      </c>
      <c r="Q16" s="108">
        <v>0</v>
      </c>
      <c r="R16" s="108">
        <v>0</v>
      </c>
      <c r="S16" s="108">
        <v>0</v>
      </c>
      <c r="T16" s="108">
        <v>0</v>
      </c>
      <c r="U16" s="108">
        <v>0</v>
      </c>
      <c r="V16" s="108">
        <v>0</v>
      </c>
      <c r="W16" s="108">
        <v>0</v>
      </c>
      <c r="X16" s="108">
        <v>0</v>
      </c>
      <c r="Y16" s="108">
        <v>0</v>
      </c>
      <c r="Z16" s="108">
        <v>0</v>
      </c>
      <c r="AA16" s="108">
        <v>0</v>
      </c>
      <c r="AB16" s="108">
        <v>0</v>
      </c>
      <c r="AC16" s="108">
        <v>0</v>
      </c>
      <c r="AD16" s="108">
        <v>0</v>
      </c>
      <c r="AE16" s="108">
        <v>0</v>
      </c>
      <c r="AF16" s="108">
        <v>0</v>
      </c>
      <c r="AG16" s="108">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s="123">
        <v>0</v>
      </c>
      <c r="AX16" s="123">
        <v>0</v>
      </c>
      <c r="AY16" s="123">
        <v>0</v>
      </c>
      <c r="AZ16" s="123">
        <v>0</v>
      </c>
      <c r="BA16" s="123">
        <v>0</v>
      </c>
      <c r="BB16" s="123">
        <v>0</v>
      </c>
      <c r="BC16" s="123">
        <v>0</v>
      </c>
      <c r="BD16" s="123">
        <v>0</v>
      </c>
      <c r="BE16" s="123">
        <v>0</v>
      </c>
      <c r="BF16" s="123">
        <v>0</v>
      </c>
      <c r="BG16" s="123">
        <v>0</v>
      </c>
    </row>
    <row r="17" spans="1:59" ht="15" x14ac:dyDescent="0.25">
      <c r="A17" s="199">
        <f>PowellInflow.Unregulated!A17</f>
        <v>45352</v>
      </c>
      <c r="B17" s="101">
        <v>1</v>
      </c>
      <c r="C17" s="101">
        <v>1</v>
      </c>
      <c r="D17" s="101">
        <v>1</v>
      </c>
      <c r="E17" s="108">
        <v>0</v>
      </c>
      <c r="F17" s="108">
        <v>0</v>
      </c>
      <c r="G17" s="108">
        <v>0</v>
      </c>
      <c r="H17" s="108">
        <v>0</v>
      </c>
      <c r="I17" s="108">
        <v>0</v>
      </c>
      <c r="J17" s="108">
        <v>0</v>
      </c>
      <c r="K17" s="108">
        <v>0</v>
      </c>
      <c r="L17" s="108">
        <v>0</v>
      </c>
      <c r="M17" s="108">
        <v>0</v>
      </c>
      <c r="N17" s="108">
        <v>0</v>
      </c>
      <c r="O17" s="108">
        <v>0</v>
      </c>
      <c r="P17" s="108">
        <v>0</v>
      </c>
      <c r="Q17" s="108">
        <v>0</v>
      </c>
      <c r="R17" s="108">
        <v>0</v>
      </c>
      <c r="S17" s="108">
        <v>0</v>
      </c>
      <c r="T17" s="108">
        <v>0</v>
      </c>
      <c r="U17" s="108">
        <v>0</v>
      </c>
      <c r="V17" s="108">
        <v>0</v>
      </c>
      <c r="W17" s="108">
        <v>0</v>
      </c>
      <c r="X17" s="108">
        <v>0</v>
      </c>
      <c r="Y17" s="108">
        <v>0</v>
      </c>
      <c r="Z17" s="108">
        <v>0</v>
      </c>
      <c r="AA17" s="108">
        <v>0</v>
      </c>
      <c r="AB17" s="108">
        <v>0</v>
      </c>
      <c r="AC17" s="108">
        <v>0</v>
      </c>
      <c r="AD17" s="108">
        <v>0</v>
      </c>
      <c r="AE17" s="108">
        <v>0</v>
      </c>
      <c r="AF17" s="108">
        <v>0</v>
      </c>
      <c r="AG17" s="108">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s="123">
        <v>0</v>
      </c>
      <c r="AX17" s="123">
        <v>0</v>
      </c>
      <c r="AY17" s="123">
        <v>0</v>
      </c>
      <c r="AZ17" s="123">
        <v>0</v>
      </c>
      <c r="BA17" s="123">
        <v>0</v>
      </c>
      <c r="BB17" s="123">
        <v>0</v>
      </c>
      <c r="BC17" s="123">
        <v>0</v>
      </c>
      <c r="BD17" s="123">
        <v>0</v>
      </c>
      <c r="BE17" s="123">
        <v>0</v>
      </c>
      <c r="BF17" s="123">
        <v>0</v>
      </c>
      <c r="BG17" s="123">
        <v>0</v>
      </c>
    </row>
    <row r="18" spans="1:59" ht="15" x14ac:dyDescent="0.25">
      <c r="A18" s="199">
        <f>PowellInflow.Unregulated!A18</f>
        <v>45383</v>
      </c>
      <c r="B18" s="101">
        <v>1</v>
      </c>
      <c r="C18" s="101">
        <v>1</v>
      </c>
      <c r="D18" s="101">
        <v>1</v>
      </c>
      <c r="E18" s="108">
        <v>0</v>
      </c>
      <c r="F18" s="108">
        <v>0</v>
      </c>
      <c r="G18" s="108">
        <v>0</v>
      </c>
      <c r="H18" s="108">
        <v>0</v>
      </c>
      <c r="I18" s="108">
        <v>0</v>
      </c>
      <c r="J18" s="108">
        <v>0</v>
      </c>
      <c r="K18" s="108">
        <v>0</v>
      </c>
      <c r="L18" s="108">
        <v>0</v>
      </c>
      <c r="M18" s="108">
        <v>0</v>
      </c>
      <c r="N18" s="108">
        <v>0</v>
      </c>
      <c r="O18" s="108">
        <v>0</v>
      </c>
      <c r="P18" s="108">
        <v>0</v>
      </c>
      <c r="Q18" s="108">
        <v>0</v>
      </c>
      <c r="R18" s="108">
        <v>0</v>
      </c>
      <c r="S18" s="108">
        <v>0</v>
      </c>
      <c r="T18" s="108">
        <v>0</v>
      </c>
      <c r="U18" s="108">
        <v>0</v>
      </c>
      <c r="V18" s="108">
        <v>0</v>
      </c>
      <c r="W18" s="108">
        <v>0</v>
      </c>
      <c r="X18" s="108">
        <v>0</v>
      </c>
      <c r="Y18" s="108">
        <v>0</v>
      </c>
      <c r="Z18" s="108">
        <v>0</v>
      </c>
      <c r="AA18" s="108">
        <v>0</v>
      </c>
      <c r="AB18" s="108">
        <v>0</v>
      </c>
      <c r="AC18" s="108">
        <v>0</v>
      </c>
      <c r="AD18" s="108">
        <v>0</v>
      </c>
      <c r="AE18" s="108">
        <v>0</v>
      </c>
      <c r="AF18" s="108">
        <v>0</v>
      </c>
      <c r="AG18" s="108">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s="123">
        <v>0</v>
      </c>
      <c r="AX18" s="123">
        <v>0</v>
      </c>
      <c r="AY18" s="123">
        <v>0</v>
      </c>
      <c r="AZ18" s="123">
        <v>0</v>
      </c>
      <c r="BA18" s="123">
        <v>0</v>
      </c>
      <c r="BB18" s="123">
        <v>0</v>
      </c>
      <c r="BC18" s="123">
        <v>0</v>
      </c>
      <c r="BD18" s="123">
        <v>0</v>
      </c>
      <c r="BE18" s="123">
        <v>0</v>
      </c>
      <c r="BF18" s="123">
        <v>0</v>
      </c>
      <c r="BG18" s="123">
        <v>0</v>
      </c>
    </row>
    <row r="19" spans="1:59" ht="15" x14ac:dyDescent="0.25">
      <c r="A19" s="199">
        <f>PowellInflow.Unregulated!A19</f>
        <v>45413</v>
      </c>
      <c r="B19" s="101">
        <v>1</v>
      </c>
      <c r="C19" s="101">
        <v>1</v>
      </c>
      <c r="D19" s="101">
        <v>1</v>
      </c>
      <c r="E19" s="108">
        <v>0</v>
      </c>
      <c r="F19" s="108">
        <v>0</v>
      </c>
      <c r="G19" s="108">
        <v>0</v>
      </c>
      <c r="H19" s="108">
        <v>0</v>
      </c>
      <c r="I19" s="108">
        <v>0</v>
      </c>
      <c r="J19" s="108">
        <v>0</v>
      </c>
      <c r="K19" s="108">
        <v>0</v>
      </c>
      <c r="L19" s="108">
        <v>0</v>
      </c>
      <c r="M19" s="108">
        <v>0</v>
      </c>
      <c r="N19" s="108">
        <v>0</v>
      </c>
      <c r="O19" s="108">
        <v>0</v>
      </c>
      <c r="P19" s="108">
        <v>0</v>
      </c>
      <c r="Q19" s="108">
        <v>0</v>
      </c>
      <c r="R19" s="108">
        <v>0</v>
      </c>
      <c r="S19" s="108">
        <v>0</v>
      </c>
      <c r="T19" s="108">
        <v>0</v>
      </c>
      <c r="U19" s="108">
        <v>0</v>
      </c>
      <c r="V19" s="108">
        <v>0</v>
      </c>
      <c r="W19" s="108">
        <v>0</v>
      </c>
      <c r="X19" s="108">
        <v>0</v>
      </c>
      <c r="Y19" s="108">
        <v>0</v>
      </c>
      <c r="Z19" s="108">
        <v>0</v>
      </c>
      <c r="AA19" s="108">
        <v>0</v>
      </c>
      <c r="AB19" s="108">
        <v>0</v>
      </c>
      <c r="AC19" s="108">
        <v>0</v>
      </c>
      <c r="AD19" s="108">
        <v>0</v>
      </c>
      <c r="AE19" s="108">
        <v>0</v>
      </c>
      <c r="AF19" s="108">
        <v>0</v>
      </c>
      <c r="AG19" s="108">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s="123">
        <v>0</v>
      </c>
      <c r="AX19" s="123">
        <v>0</v>
      </c>
      <c r="AY19" s="123">
        <v>0</v>
      </c>
      <c r="AZ19" s="123">
        <v>0</v>
      </c>
      <c r="BA19" s="123">
        <v>0</v>
      </c>
      <c r="BB19" s="123">
        <v>0</v>
      </c>
      <c r="BC19" s="123">
        <v>0</v>
      </c>
      <c r="BD19" s="123">
        <v>0</v>
      </c>
      <c r="BE19" s="123">
        <v>0</v>
      </c>
      <c r="BF19" s="123">
        <v>0</v>
      </c>
      <c r="BG19" s="123">
        <v>0</v>
      </c>
    </row>
    <row r="20" spans="1:59" ht="15" x14ac:dyDescent="0.25">
      <c r="A20" s="199">
        <f>PowellInflow.Unregulated!A20</f>
        <v>45444</v>
      </c>
      <c r="B20" s="101">
        <v>1</v>
      </c>
      <c r="C20" s="101">
        <v>1</v>
      </c>
      <c r="D20" s="101">
        <v>1</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s="123">
        <v>0</v>
      </c>
      <c r="AX20" s="123">
        <v>0</v>
      </c>
      <c r="AY20" s="123">
        <v>0</v>
      </c>
      <c r="AZ20" s="123">
        <v>0</v>
      </c>
      <c r="BA20" s="123">
        <v>0</v>
      </c>
      <c r="BB20" s="123">
        <v>0</v>
      </c>
      <c r="BC20" s="123">
        <v>0</v>
      </c>
      <c r="BD20" s="123">
        <v>0</v>
      </c>
      <c r="BE20" s="123">
        <v>0</v>
      </c>
      <c r="BF20" s="123">
        <v>0</v>
      </c>
      <c r="BG20" s="123">
        <v>0</v>
      </c>
    </row>
    <row r="21" spans="1:59" ht="15" x14ac:dyDescent="0.25">
      <c r="A21" s="199">
        <f>PowellInflow.Unregulated!A21</f>
        <v>45474</v>
      </c>
      <c r="B21" s="101">
        <v>1</v>
      </c>
      <c r="C21" s="101">
        <v>1</v>
      </c>
      <c r="D21" s="101">
        <v>1</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s="123">
        <v>0</v>
      </c>
      <c r="AX21" s="123">
        <v>0</v>
      </c>
      <c r="AY21" s="123">
        <v>0</v>
      </c>
      <c r="AZ21" s="123">
        <v>0</v>
      </c>
      <c r="BA21" s="123">
        <v>0</v>
      </c>
      <c r="BB21" s="123">
        <v>0</v>
      </c>
      <c r="BC21" s="123">
        <v>0</v>
      </c>
      <c r="BD21" s="123">
        <v>0</v>
      </c>
      <c r="BE21" s="123">
        <v>0</v>
      </c>
      <c r="BF21" s="123">
        <v>0</v>
      </c>
      <c r="BG21" s="123">
        <v>0</v>
      </c>
    </row>
    <row r="22" spans="1:59" ht="15" x14ac:dyDescent="0.25">
      <c r="A22" s="199">
        <f>PowellInflow.Unregulated!A22</f>
        <v>45505</v>
      </c>
      <c r="B22" s="101">
        <v>1</v>
      </c>
      <c r="C22" s="101">
        <v>1</v>
      </c>
      <c r="D22" s="101">
        <v>1</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0</v>
      </c>
      <c r="AW22" s="123">
        <v>0</v>
      </c>
      <c r="AX22" s="123">
        <v>0</v>
      </c>
      <c r="AY22" s="123">
        <v>0</v>
      </c>
      <c r="AZ22" s="123">
        <v>0</v>
      </c>
      <c r="BA22" s="123">
        <v>0</v>
      </c>
      <c r="BB22" s="123">
        <v>0</v>
      </c>
      <c r="BC22" s="123">
        <v>0</v>
      </c>
      <c r="BD22" s="123">
        <v>0</v>
      </c>
      <c r="BE22" s="123">
        <v>0</v>
      </c>
      <c r="BF22" s="123">
        <v>0</v>
      </c>
      <c r="BG22" s="123">
        <v>0</v>
      </c>
    </row>
    <row r="23" spans="1:59" ht="15" x14ac:dyDescent="0.25">
      <c r="A23" s="199">
        <f>PowellInflow.Unregulated!A23</f>
        <v>45536</v>
      </c>
      <c r="B23" s="101">
        <v>1</v>
      </c>
      <c r="C23" s="101">
        <v>1</v>
      </c>
      <c r="D23" s="101">
        <v>1</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s="123">
        <v>0</v>
      </c>
      <c r="AX23" s="123">
        <v>0</v>
      </c>
      <c r="AY23" s="123">
        <v>0</v>
      </c>
      <c r="AZ23" s="123">
        <v>0</v>
      </c>
      <c r="BA23" s="123">
        <v>0</v>
      </c>
      <c r="BB23" s="123">
        <v>0</v>
      </c>
      <c r="BC23" s="123">
        <v>0</v>
      </c>
      <c r="BD23" s="123">
        <v>0</v>
      </c>
      <c r="BE23" s="123">
        <v>0</v>
      </c>
      <c r="BF23" s="123">
        <v>0</v>
      </c>
      <c r="BG23" s="123">
        <v>0</v>
      </c>
    </row>
    <row r="24" spans="1:59" ht="15" x14ac:dyDescent="0.25">
      <c r="A24" s="199">
        <f>PowellInflow.Unregulated!A24</f>
        <v>45566</v>
      </c>
      <c r="B24" s="101">
        <v>1</v>
      </c>
      <c r="C24" s="101">
        <v>1</v>
      </c>
      <c r="D24" s="101">
        <v>1</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s="123">
        <v>0</v>
      </c>
      <c r="AX24" s="123">
        <v>0</v>
      </c>
      <c r="AY24" s="123">
        <v>0</v>
      </c>
      <c r="AZ24" s="123">
        <v>0</v>
      </c>
      <c r="BA24" s="123">
        <v>0</v>
      </c>
      <c r="BB24" s="123">
        <v>0</v>
      </c>
      <c r="BC24" s="123">
        <v>0</v>
      </c>
      <c r="BD24" s="123">
        <v>0</v>
      </c>
      <c r="BE24" s="123">
        <v>0</v>
      </c>
      <c r="BF24" s="123">
        <v>0</v>
      </c>
      <c r="BG24" s="123">
        <v>0</v>
      </c>
    </row>
    <row r="25" spans="1:59" ht="15" x14ac:dyDescent="0.25">
      <c r="A25" s="199">
        <f>PowellInflow.Unregulated!A25</f>
        <v>45597</v>
      </c>
      <c r="B25" s="101">
        <v>1</v>
      </c>
      <c r="C25" s="101">
        <v>1</v>
      </c>
      <c r="D25" s="101">
        <v>1</v>
      </c>
      <c r="E25" s="108">
        <v>0</v>
      </c>
      <c r="F25" s="108">
        <v>0</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s="123">
        <v>0</v>
      </c>
      <c r="AX25" s="123">
        <v>0</v>
      </c>
      <c r="AY25" s="123">
        <v>0</v>
      </c>
      <c r="AZ25" s="123">
        <v>0</v>
      </c>
      <c r="BA25" s="123">
        <v>0</v>
      </c>
      <c r="BB25" s="123">
        <v>0</v>
      </c>
      <c r="BC25" s="123">
        <v>0</v>
      </c>
      <c r="BD25" s="123">
        <v>0</v>
      </c>
      <c r="BE25" s="123">
        <v>0</v>
      </c>
      <c r="BF25" s="123">
        <v>0</v>
      </c>
      <c r="BG25" s="123">
        <v>0</v>
      </c>
    </row>
    <row r="26" spans="1:59" ht="15" x14ac:dyDescent="0.25">
      <c r="A26" s="199">
        <f>PowellInflow.Unregulated!A26</f>
        <v>45627</v>
      </c>
      <c r="B26" s="101">
        <v>1</v>
      </c>
      <c r="C26" s="101">
        <v>1</v>
      </c>
      <c r="D26" s="101">
        <v>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s="123">
        <v>0</v>
      </c>
      <c r="AX26" s="123">
        <v>0</v>
      </c>
      <c r="AY26" s="123">
        <v>0</v>
      </c>
      <c r="AZ26" s="123">
        <v>0</v>
      </c>
      <c r="BA26" s="123">
        <v>0</v>
      </c>
      <c r="BB26" s="123">
        <v>0</v>
      </c>
      <c r="BC26" s="123">
        <v>0</v>
      </c>
      <c r="BD26" s="123">
        <v>0</v>
      </c>
      <c r="BE26" s="123">
        <v>0</v>
      </c>
      <c r="BF26" s="123">
        <v>0</v>
      </c>
      <c r="BG26" s="123">
        <v>0</v>
      </c>
    </row>
    <row r="27" spans="1:59" ht="15" x14ac:dyDescent="0.25">
      <c r="A27" s="199">
        <f>PowellInflow.Unregulated!A27</f>
        <v>45658</v>
      </c>
      <c r="B27" s="101">
        <v>1</v>
      </c>
      <c r="C27" s="101">
        <v>1</v>
      </c>
      <c r="D27" s="101">
        <v>1</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23">
        <v>0</v>
      </c>
      <c r="AI27" s="123">
        <v>0</v>
      </c>
      <c r="AJ27" s="123">
        <v>0</v>
      </c>
      <c r="AK27" s="123">
        <v>0</v>
      </c>
      <c r="AL27" s="123">
        <v>0</v>
      </c>
      <c r="AM27" s="123">
        <v>0</v>
      </c>
      <c r="AN27" s="123">
        <v>0</v>
      </c>
      <c r="AO27" s="123">
        <v>0</v>
      </c>
      <c r="AP27" s="123">
        <v>0</v>
      </c>
      <c r="AQ27" s="123">
        <v>0</v>
      </c>
      <c r="AR27" s="123">
        <v>0</v>
      </c>
      <c r="AS27" s="123">
        <v>0</v>
      </c>
      <c r="AT27" s="123">
        <v>0</v>
      </c>
      <c r="AU27" s="123">
        <v>0</v>
      </c>
      <c r="AV27" s="123">
        <v>0</v>
      </c>
      <c r="AW27" s="123">
        <v>0</v>
      </c>
      <c r="AX27" s="123">
        <v>0</v>
      </c>
      <c r="AY27" s="123">
        <v>0</v>
      </c>
      <c r="AZ27" s="123">
        <v>0</v>
      </c>
      <c r="BA27" s="123">
        <v>0</v>
      </c>
      <c r="BB27" s="123">
        <v>0</v>
      </c>
      <c r="BC27" s="123">
        <v>0</v>
      </c>
      <c r="BD27" s="123">
        <v>0</v>
      </c>
      <c r="BE27" s="123">
        <v>0</v>
      </c>
      <c r="BF27" s="123">
        <v>0</v>
      </c>
      <c r="BG27" s="123">
        <v>0</v>
      </c>
    </row>
    <row r="28" spans="1:59" ht="15" x14ac:dyDescent="0.25">
      <c r="A28" s="199">
        <f>PowellInflow.Unregulated!A28</f>
        <v>45689</v>
      </c>
      <c r="B28" s="101">
        <v>1</v>
      </c>
      <c r="C28" s="101">
        <v>1</v>
      </c>
      <c r="D28" s="101">
        <v>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s="123">
        <v>0</v>
      </c>
      <c r="AX28" s="123">
        <v>0</v>
      </c>
      <c r="AY28" s="123">
        <v>0</v>
      </c>
      <c r="AZ28" s="123">
        <v>0</v>
      </c>
      <c r="BA28" s="123">
        <v>0</v>
      </c>
      <c r="BB28" s="123">
        <v>0</v>
      </c>
      <c r="BC28" s="123">
        <v>0</v>
      </c>
      <c r="BD28" s="123">
        <v>0</v>
      </c>
      <c r="BE28" s="123">
        <v>0</v>
      </c>
      <c r="BF28" s="123">
        <v>0</v>
      </c>
      <c r="BG28" s="123">
        <v>0</v>
      </c>
    </row>
    <row r="29" spans="1:59" ht="15" x14ac:dyDescent="0.25">
      <c r="A29" s="199">
        <f>PowellInflow.Unregulated!A29</f>
        <v>45717</v>
      </c>
      <c r="B29" s="101">
        <v>1</v>
      </c>
      <c r="C29" s="101">
        <v>1</v>
      </c>
      <c r="D29" s="101">
        <v>1</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23">
        <v>0</v>
      </c>
      <c r="AI29" s="123">
        <v>0</v>
      </c>
      <c r="AJ29" s="123">
        <v>0</v>
      </c>
      <c r="AK29" s="123">
        <v>0</v>
      </c>
      <c r="AL29" s="123">
        <v>0</v>
      </c>
      <c r="AM29" s="123">
        <v>0</v>
      </c>
      <c r="AN29" s="123">
        <v>0</v>
      </c>
      <c r="AO29" s="123">
        <v>0</v>
      </c>
      <c r="AP29" s="123">
        <v>0</v>
      </c>
      <c r="AQ29" s="123">
        <v>0</v>
      </c>
      <c r="AR29" s="123">
        <v>0</v>
      </c>
      <c r="AS29" s="123">
        <v>0</v>
      </c>
      <c r="AT29" s="123">
        <v>0</v>
      </c>
      <c r="AU29" s="123">
        <v>0</v>
      </c>
      <c r="AV29" s="123">
        <v>0</v>
      </c>
      <c r="AW29" s="123">
        <v>0</v>
      </c>
      <c r="AX29" s="123">
        <v>0</v>
      </c>
      <c r="AY29" s="123">
        <v>0</v>
      </c>
      <c r="AZ29" s="123">
        <v>0</v>
      </c>
      <c r="BA29" s="123">
        <v>0</v>
      </c>
      <c r="BB29" s="123">
        <v>0</v>
      </c>
      <c r="BC29" s="123">
        <v>0</v>
      </c>
      <c r="BD29" s="123">
        <v>0</v>
      </c>
      <c r="BE29" s="123">
        <v>0</v>
      </c>
      <c r="BF29" s="123">
        <v>0</v>
      </c>
      <c r="BG29" s="123">
        <v>0</v>
      </c>
    </row>
    <row r="30" spans="1:59" ht="15" x14ac:dyDescent="0.25">
      <c r="A30" s="199">
        <f>PowellInflow.Unregulated!A30</f>
        <v>45748</v>
      </c>
      <c r="B30" s="101">
        <v>1</v>
      </c>
      <c r="C30" s="101">
        <v>1</v>
      </c>
      <c r="D30" s="101">
        <v>1</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23">
        <v>0</v>
      </c>
      <c r="AI30" s="123">
        <v>0</v>
      </c>
      <c r="AJ30" s="123">
        <v>0</v>
      </c>
      <c r="AK30" s="123">
        <v>0</v>
      </c>
      <c r="AL30" s="123">
        <v>0</v>
      </c>
      <c r="AM30" s="123">
        <v>0</v>
      </c>
      <c r="AN30" s="123">
        <v>0</v>
      </c>
      <c r="AO30" s="123">
        <v>0</v>
      </c>
      <c r="AP30" s="123">
        <v>0</v>
      </c>
      <c r="AQ30" s="123">
        <v>0</v>
      </c>
      <c r="AR30" s="123">
        <v>0</v>
      </c>
      <c r="AS30" s="123">
        <v>0</v>
      </c>
      <c r="AT30" s="123">
        <v>0</v>
      </c>
      <c r="AU30" s="123">
        <v>0</v>
      </c>
      <c r="AV30" s="123">
        <v>0</v>
      </c>
      <c r="AW30" s="123">
        <v>0</v>
      </c>
      <c r="AX30" s="123">
        <v>0</v>
      </c>
      <c r="AY30" s="123">
        <v>0</v>
      </c>
      <c r="AZ30" s="123">
        <v>0</v>
      </c>
      <c r="BA30" s="123">
        <v>0</v>
      </c>
      <c r="BB30" s="123">
        <v>0</v>
      </c>
      <c r="BC30" s="123">
        <v>0</v>
      </c>
      <c r="BD30" s="123">
        <v>0</v>
      </c>
      <c r="BE30" s="123">
        <v>0</v>
      </c>
      <c r="BF30" s="123">
        <v>0</v>
      </c>
      <c r="BG30" s="123">
        <v>0</v>
      </c>
    </row>
    <row r="31" spans="1:59" ht="15" x14ac:dyDescent="0.25">
      <c r="A31" s="199">
        <f>PowellInflow.Unregulated!A31</f>
        <v>45778</v>
      </c>
      <c r="B31" s="101">
        <v>1</v>
      </c>
      <c r="C31" s="101">
        <v>1</v>
      </c>
      <c r="D31" s="101">
        <v>1</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s="123">
        <v>0</v>
      </c>
      <c r="AX31" s="123">
        <v>0</v>
      </c>
      <c r="AY31" s="123">
        <v>0</v>
      </c>
      <c r="AZ31" s="123">
        <v>0</v>
      </c>
      <c r="BA31" s="123">
        <v>0</v>
      </c>
      <c r="BB31" s="123">
        <v>0</v>
      </c>
      <c r="BC31" s="123">
        <v>0</v>
      </c>
      <c r="BD31" s="123">
        <v>0</v>
      </c>
      <c r="BE31" s="123">
        <v>0</v>
      </c>
      <c r="BF31" s="123">
        <v>0</v>
      </c>
      <c r="BG31" s="123">
        <v>0</v>
      </c>
    </row>
    <row r="32" spans="1:59" ht="15" x14ac:dyDescent="0.25">
      <c r="A32" s="199">
        <f>PowellInflow.Unregulated!A32</f>
        <v>45809</v>
      </c>
      <c r="B32" s="101">
        <v>1</v>
      </c>
      <c r="C32" s="101">
        <v>1</v>
      </c>
      <c r="D32" s="101">
        <v>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23">
        <v>0</v>
      </c>
      <c r="AI32" s="123">
        <v>0</v>
      </c>
      <c r="AJ32" s="123">
        <v>0</v>
      </c>
      <c r="AK32" s="123">
        <v>0</v>
      </c>
      <c r="AL32" s="123">
        <v>0</v>
      </c>
      <c r="AM32" s="123">
        <v>0</v>
      </c>
      <c r="AN32" s="123">
        <v>0</v>
      </c>
      <c r="AO32" s="123">
        <v>0</v>
      </c>
      <c r="AP32" s="123">
        <v>0</v>
      </c>
      <c r="AQ32" s="123">
        <v>0</v>
      </c>
      <c r="AR32" s="123">
        <v>0</v>
      </c>
      <c r="AS32" s="123">
        <v>0</v>
      </c>
      <c r="AT32" s="123">
        <v>0</v>
      </c>
      <c r="AU32" s="123">
        <v>0</v>
      </c>
      <c r="AV32" s="123">
        <v>0</v>
      </c>
      <c r="AW32" s="123">
        <v>0</v>
      </c>
      <c r="AX32" s="123">
        <v>0</v>
      </c>
      <c r="AY32" s="123">
        <v>0</v>
      </c>
      <c r="AZ32" s="123">
        <v>0</v>
      </c>
      <c r="BA32" s="123">
        <v>0</v>
      </c>
      <c r="BB32" s="123">
        <v>0</v>
      </c>
      <c r="BC32" s="123">
        <v>0</v>
      </c>
      <c r="BD32" s="123">
        <v>0</v>
      </c>
      <c r="BE32" s="123">
        <v>0</v>
      </c>
      <c r="BF32" s="123">
        <v>0</v>
      </c>
      <c r="BG32" s="123">
        <v>0</v>
      </c>
    </row>
    <row r="33" spans="1:59" ht="15" x14ac:dyDescent="0.25">
      <c r="A33" s="199">
        <f>PowellInflow.Unregulated!A33</f>
        <v>45839</v>
      </c>
      <c r="B33" s="101">
        <v>1</v>
      </c>
      <c r="C33" s="101">
        <v>1</v>
      </c>
      <c r="D33" s="101">
        <v>1</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23">
        <v>0</v>
      </c>
      <c r="AI33" s="123">
        <v>0</v>
      </c>
      <c r="AJ33" s="123">
        <v>0</v>
      </c>
      <c r="AK33" s="123">
        <v>0</v>
      </c>
      <c r="AL33" s="123">
        <v>0</v>
      </c>
      <c r="AM33" s="123">
        <v>0</v>
      </c>
      <c r="AN33" s="123">
        <v>0</v>
      </c>
      <c r="AO33" s="123">
        <v>0</v>
      </c>
      <c r="AP33" s="123">
        <v>0</v>
      </c>
      <c r="AQ33" s="123">
        <v>0</v>
      </c>
      <c r="AR33" s="123">
        <v>0</v>
      </c>
      <c r="AS33" s="123">
        <v>0</v>
      </c>
      <c r="AT33" s="123">
        <v>0</v>
      </c>
      <c r="AU33" s="123">
        <v>0</v>
      </c>
      <c r="AV33" s="123">
        <v>0</v>
      </c>
      <c r="AW33" s="123">
        <v>0</v>
      </c>
      <c r="AX33" s="123">
        <v>0</v>
      </c>
      <c r="AY33" s="123">
        <v>0</v>
      </c>
      <c r="AZ33" s="123">
        <v>0</v>
      </c>
      <c r="BA33" s="123">
        <v>0</v>
      </c>
      <c r="BB33" s="123">
        <v>0</v>
      </c>
      <c r="BC33" s="123">
        <v>0</v>
      </c>
      <c r="BD33" s="123">
        <v>0</v>
      </c>
      <c r="BE33" s="123">
        <v>0</v>
      </c>
      <c r="BF33" s="123">
        <v>0</v>
      </c>
      <c r="BG33" s="123">
        <v>0</v>
      </c>
    </row>
    <row r="34" spans="1:59" ht="15" x14ac:dyDescent="0.25">
      <c r="A34" s="199">
        <f>PowellInflow.Unregulated!A34</f>
        <v>45870</v>
      </c>
      <c r="B34" s="101">
        <v>1</v>
      </c>
      <c r="C34" s="101">
        <v>1</v>
      </c>
      <c r="D34" s="101">
        <v>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s="123">
        <v>0</v>
      </c>
      <c r="AX34" s="123">
        <v>0</v>
      </c>
      <c r="AY34" s="123">
        <v>0</v>
      </c>
      <c r="AZ34" s="123">
        <v>0</v>
      </c>
      <c r="BA34" s="123">
        <v>0</v>
      </c>
      <c r="BB34" s="123">
        <v>0</v>
      </c>
      <c r="BC34" s="123">
        <v>0</v>
      </c>
      <c r="BD34" s="123">
        <v>0</v>
      </c>
      <c r="BE34" s="123">
        <v>0</v>
      </c>
      <c r="BF34" s="123">
        <v>0</v>
      </c>
      <c r="BG34" s="123">
        <v>0</v>
      </c>
    </row>
    <row r="35" spans="1:59" ht="15" x14ac:dyDescent="0.25">
      <c r="A35" s="199">
        <f>PowellInflow.Unregulated!A35</f>
        <v>45901</v>
      </c>
      <c r="B35" s="101">
        <v>1</v>
      </c>
      <c r="C35" s="101">
        <v>1</v>
      </c>
      <c r="D35" s="101">
        <v>1</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23">
        <v>0</v>
      </c>
      <c r="AI35" s="123">
        <v>0</v>
      </c>
      <c r="AJ35" s="123">
        <v>0</v>
      </c>
      <c r="AK35" s="123">
        <v>0</v>
      </c>
      <c r="AL35" s="123">
        <v>0</v>
      </c>
      <c r="AM35" s="123">
        <v>0</v>
      </c>
      <c r="AN35" s="123">
        <v>0</v>
      </c>
      <c r="AO35" s="123">
        <v>0</v>
      </c>
      <c r="AP35" s="123">
        <v>0</v>
      </c>
      <c r="AQ35" s="123">
        <v>0</v>
      </c>
      <c r="AR35" s="123">
        <v>0</v>
      </c>
      <c r="AS35" s="123">
        <v>0</v>
      </c>
      <c r="AT35" s="123">
        <v>0</v>
      </c>
      <c r="AU35" s="123">
        <v>0</v>
      </c>
      <c r="AV35" s="123">
        <v>0</v>
      </c>
      <c r="AW35" s="123">
        <v>0</v>
      </c>
      <c r="AX35" s="123">
        <v>0</v>
      </c>
      <c r="AY35" s="123">
        <v>0</v>
      </c>
      <c r="AZ35" s="123">
        <v>0</v>
      </c>
      <c r="BA35" s="123">
        <v>0</v>
      </c>
      <c r="BB35" s="123">
        <v>0</v>
      </c>
      <c r="BC35" s="123">
        <v>0</v>
      </c>
      <c r="BD35" s="123">
        <v>0</v>
      </c>
      <c r="BE35" s="123">
        <v>0</v>
      </c>
      <c r="BF35" s="123">
        <v>0</v>
      </c>
      <c r="BG35" s="123">
        <v>0</v>
      </c>
    </row>
    <row r="36" spans="1:59" ht="15" x14ac:dyDescent="0.25">
      <c r="A36" s="199">
        <f>PowellInflow.Unregulated!A36</f>
        <v>45931</v>
      </c>
      <c r="B36" s="101">
        <v>1</v>
      </c>
      <c r="C36" s="101">
        <v>1</v>
      </c>
      <c r="D36" s="101">
        <v>1</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23">
        <v>0</v>
      </c>
      <c r="AI36" s="123">
        <v>0</v>
      </c>
      <c r="AJ36" s="123">
        <v>0</v>
      </c>
      <c r="AK36" s="123">
        <v>0</v>
      </c>
      <c r="AL36" s="123">
        <v>0</v>
      </c>
      <c r="AM36" s="123">
        <v>0</v>
      </c>
      <c r="AN36" s="123">
        <v>0</v>
      </c>
      <c r="AO36" s="123">
        <v>0</v>
      </c>
      <c r="AP36" s="123">
        <v>0</v>
      </c>
      <c r="AQ36" s="123">
        <v>0</v>
      </c>
      <c r="AR36" s="123">
        <v>0</v>
      </c>
      <c r="AS36" s="123">
        <v>0</v>
      </c>
      <c r="AT36" s="123">
        <v>0</v>
      </c>
      <c r="AU36" s="123">
        <v>0</v>
      </c>
      <c r="AV36" s="123">
        <v>0</v>
      </c>
      <c r="AW36" s="123">
        <v>0</v>
      </c>
      <c r="AX36" s="123">
        <v>0</v>
      </c>
      <c r="AY36" s="123">
        <v>0</v>
      </c>
      <c r="AZ36" s="123">
        <v>0</v>
      </c>
      <c r="BA36" s="123">
        <v>0</v>
      </c>
      <c r="BB36" s="123">
        <v>0</v>
      </c>
      <c r="BC36" s="123">
        <v>0</v>
      </c>
      <c r="BD36" s="123">
        <v>0</v>
      </c>
      <c r="BE36" s="123">
        <v>0</v>
      </c>
      <c r="BF36" s="123">
        <v>0</v>
      </c>
      <c r="BG36" s="123">
        <v>0</v>
      </c>
    </row>
    <row r="37" spans="1:59" ht="15" x14ac:dyDescent="0.25">
      <c r="A37" s="199">
        <f>PowellInflow.Unregulated!A37</f>
        <v>45962</v>
      </c>
      <c r="B37" s="101">
        <v>1</v>
      </c>
      <c r="C37" s="101">
        <v>1</v>
      </c>
      <c r="D37" s="101">
        <v>1</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23">
        <v>0</v>
      </c>
      <c r="AI37" s="123">
        <v>0</v>
      </c>
      <c r="AJ37" s="123">
        <v>0</v>
      </c>
      <c r="AK37" s="123">
        <v>0</v>
      </c>
      <c r="AL37" s="123">
        <v>0</v>
      </c>
      <c r="AM37" s="123">
        <v>0</v>
      </c>
      <c r="AN37" s="123">
        <v>0</v>
      </c>
      <c r="AO37" s="123">
        <v>0</v>
      </c>
      <c r="AP37" s="123">
        <v>0</v>
      </c>
      <c r="AQ37" s="123">
        <v>0</v>
      </c>
      <c r="AR37" s="123">
        <v>0</v>
      </c>
      <c r="AS37" s="123">
        <v>0</v>
      </c>
      <c r="AT37" s="123">
        <v>0</v>
      </c>
      <c r="AU37" s="123">
        <v>0</v>
      </c>
      <c r="AV37" s="123">
        <v>0</v>
      </c>
      <c r="AW37" s="123">
        <v>0</v>
      </c>
      <c r="AX37" s="123">
        <v>0</v>
      </c>
      <c r="AY37" s="123">
        <v>0</v>
      </c>
      <c r="AZ37" s="123">
        <v>0</v>
      </c>
      <c r="BA37" s="123">
        <v>0</v>
      </c>
      <c r="BB37" s="123">
        <v>0</v>
      </c>
      <c r="BC37" s="123">
        <v>0</v>
      </c>
      <c r="BD37" s="123">
        <v>0</v>
      </c>
      <c r="BE37" s="123">
        <v>0</v>
      </c>
      <c r="BF37" s="123">
        <v>0</v>
      </c>
      <c r="BG37" s="123">
        <v>0</v>
      </c>
    </row>
    <row r="38" spans="1:59" ht="15" x14ac:dyDescent="0.25">
      <c r="A38" s="199">
        <f>PowellInflow.Unregulated!A38</f>
        <v>45992</v>
      </c>
      <c r="B38" s="101">
        <v>1</v>
      </c>
      <c r="C38" s="101">
        <v>1</v>
      </c>
      <c r="D38" s="101">
        <v>1</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23">
        <v>0</v>
      </c>
      <c r="AI38" s="123">
        <v>0</v>
      </c>
      <c r="AJ38" s="123">
        <v>0</v>
      </c>
      <c r="AK38" s="123">
        <v>0</v>
      </c>
      <c r="AL38" s="123">
        <v>0</v>
      </c>
      <c r="AM38" s="123">
        <v>0</v>
      </c>
      <c r="AN38" s="123">
        <v>0</v>
      </c>
      <c r="AO38" s="123">
        <v>0</v>
      </c>
      <c r="AP38" s="123">
        <v>0</v>
      </c>
      <c r="AQ38" s="123">
        <v>0</v>
      </c>
      <c r="AR38" s="123">
        <v>0</v>
      </c>
      <c r="AS38" s="123">
        <v>0</v>
      </c>
      <c r="AT38" s="123">
        <v>0</v>
      </c>
      <c r="AU38" s="123">
        <v>0</v>
      </c>
      <c r="AV38" s="123">
        <v>0</v>
      </c>
      <c r="AW38" s="123">
        <v>0</v>
      </c>
      <c r="AX38" s="123">
        <v>0</v>
      </c>
      <c r="AY38" s="123">
        <v>0</v>
      </c>
      <c r="AZ38" s="123">
        <v>0</v>
      </c>
      <c r="BA38" s="123">
        <v>0</v>
      </c>
      <c r="BB38" s="123">
        <v>0</v>
      </c>
      <c r="BC38" s="123">
        <v>0</v>
      </c>
      <c r="BD38" s="123">
        <v>0</v>
      </c>
      <c r="BE38" s="123">
        <v>0</v>
      </c>
      <c r="BF38" s="123">
        <v>0</v>
      </c>
      <c r="BG38" s="123">
        <v>0</v>
      </c>
    </row>
    <row r="39" spans="1:59" ht="15" x14ac:dyDescent="0.25">
      <c r="A39" s="199">
        <f>PowellInflow.Unregulated!A39</f>
        <v>46023</v>
      </c>
      <c r="B39" s="101">
        <v>1</v>
      </c>
      <c r="C39" s="101">
        <v>1</v>
      </c>
      <c r="D39" s="101">
        <v>1</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23">
        <v>0</v>
      </c>
      <c r="AI39" s="123">
        <v>0</v>
      </c>
      <c r="AJ39" s="123">
        <v>0</v>
      </c>
      <c r="AK39" s="123">
        <v>0</v>
      </c>
      <c r="AL39" s="123">
        <v>0</v>
      </c>
      <c r="AM39" s="123">
        <v>0</v>
      </c>
      <c r="AN39" s="123">
        <v>0</v>
      </c>
      <c r="AO39" s="123">
        <v>0</v>
      </c>
      <c r="AP39" s="123">
        <v>0</v>
      </c>
      <c r="AQ39" s="123">
        <v>0</v>
      </c>
      <c r="AR39" s="123">
        <v>0</v>
      </c>
      <c r="AS39" s="123">
        <v>0</v>
      </c>
      <c r="AT39" s="123">
        <v>0</v>
      </c>
      <c r="AU39" s="123">
        <v>0</v>
      </c>
      <c r="AV39" s="123">
        <v>0</v>
      </c>
      <c r="AW39" s="123">
        <v>0</v>
      </c>
      <c r="AX39" s="123">
        <v>0</v>
      </c>
      <c r="AY39" s="123">
        <v>0</v>
      </c>
      <c r="AZ39" s="123">
        <v>0</v>
      </c>
      <c r="BA39" s="123">
        <v>0</v>
      </c>
      <c r="BB39" s="123">
        <v>0</v>
      </c>
      <c r="BC39" s="123">
        <v>0</v>
      </c>
      <c r="BD39" s="123">
        <v>0</v>
      </c>
      <c r="BE39" s="123">
        <v>0</v>
      </c>
      <c r="BF39" s="123">
        <v>0</v>
      </c>
      <c r="BG39" s="123">
        <v>0</v>
      </c>
    </row>
    <row r="40" spans="1:59" ht="15" x14ac:dyDescent="0.25">
      <c r="A40" s="199">
        <f>PowellInflow.Unregulated!A40</f>
        <v>46054</v>
      </c>
      <c r="B40" s="101">
        <v>1</v>
      </c>
      <c r="C40" s="101">
        <v>1</v>
      </c>
      <c r="D40" s="101">
        <v>1</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23">
        <v>0</v>
      </c>
      <c r="AI40" s="123">
        <v>0</v>
      </c>
      <c r="AJ40" s="123">
        <v>0</v>
      </c>
      <c r="AK40" s="123">
        <v>0</v>
      </c>
      <c r="AL40" s="123">
        <v>0</v>
      </c>
      <c r="AM40" s="123">
        <v>0</v>
      </c>
      <c r="AN40" s="123">
        <v>0</v>
      </c>
      <c r="AO40" s="123">
        <v>0</v>
      </c>
      <c r="AP40" s="123">
        <v>0</v>
      </c>
      <c r="AQ40" s="123">
        <v>0</v>
      </c>
      <c r="AR40" s="123">
        <v>0</v>
      </c>
      <c r="AS40" s="123">
        <v>0</v>
      </c>
      <c r="AT40" s="123">
        <v>0</v>
      </c>
      <c r="AU40" s="123">
        <v>0</v>
      </c>
      <c r="AV40" s="123">
        <v>0</v>
      </c>
      <c r="AW40" s="123">
        <v>0</v>
      </c>
      <c r="AX40" s="123">
        <v>0</v>
      </c>
      <c r="AY40" s="123">
        <v>0</v>
      </c>
      <c r="AZ40" s="123">
        <v>0</v>
      </c>
      <c r="BA40" s="123">
        <v>0</v>
      </c>
      <c r="BB40" s="123">
        <v>0</v>
      </c>
      <c r="BC40" s="123">
        <v>0</v>
      </c>
      <c r="BD40" s="123">
        <v>0</v>
      </c>
      <c r="BE40" s="123">
        <v>0</v>
      </c>
      <c r="BF40" s="123">
        <v>0</v>
      </c>
      <c r="BG40" s="123">
        <v>0</v>
      </c>
    </row>
    <row r="41" spans="1:59" ht="15" x14ac:dyDescent="0.25">
      <c r="A41" s="199">
        <f>PowellInflow.Unregulated!A41</f>
        <v>46082</v>
      </c>
      <c r="B41" s="101">
        <v>1</v>
      </c>
      <c r="C41" s="101">
        <v>1</v>
      </c>
      <c r="D41" s="101">
        <v>1</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23">
        <v>0</v>
      </c>
      <c r="AI41" s="123">
        <v>0</v>
      </c>
      <c r="AJ41" s="123">
        <v>0</v>
      </c>
      <c r="AK41" s="123">
        <v>0</v>
      </c>
      <c r="AL41" s="123">
        <v>0</v>
      </c>
      <c r="AM41" s="123">
        <v>0</v>
      </c>
      <c r="AN41" s="123">
        <v>0</v>
      </c>
      <c r="AO41" s="123">
        <v>0</v>
      </c>
      <c r="AP41" s="123">
        <v>0</v>
      </c>
      <c r="AQ41" s="123">
        <v>0</v>
      </c>
      <c r="AR41" s="123">
        <v>0</v>
      </c>
      <c r="AS41" s="123">
        <v>0</v>
      </c>
      <c r="AT41" s="123">
        <v>0</v>
      </c>
      <c r="AU41" s="123">
        <v>0</v>
      </c>
      <c r="AV41" s="123">
        <v>0</v>
      </c>
      <c r="AW41" s="123">
        <v>0</v>
      </c>
      <c r="AX41" s="123">
        <v>0</v>
      </c>
      <c r="AY41" s="123">
        <v>0</v>
      </c>
      <c r="AZ41" s="123">
        <v>0</v>
      </c>
      <c r="BA41" s="123">
        <v>0</v>
      </c>
      <c r="BB41" s="123">
        <v>0</v>
      </c>
      <c r="BC41" s="123">
        <v>0</v>
      </c>
      <c r="BD41" s="123">
        <v>0</v>
      </c>
      <c r="BE41" s="123">
        <v>0</v>
      </c>
      <c r="BF41" s="123">
        <v>0</v>
      </c>
      <c r="BG41" s="123">
        <v>0</v>
      </c>
    </row>
    <row r="42" spans="1:59" ht="15" x14ac:dyDescent="0.25">
      <c r="A42" s="199">
        <f>PowellInflow.Unregulated!A42</f>
        <v>46113</v>
      </c>
      <c r="B42" s="101">
        <v>1</v>
      </c>
      <c r="C42" s="101">
        <v>1</v>
      </c>
      <c r="D42" s="101">
        <v>1</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23">
        <v>0</v>
      </c>
      <c r="AI42" s="123">
        <v>0</v>
      </c>
      <c r="AJ42" s="123">
        <v>0</v>
      </c>
      <c r="AK42" s="123">
        <v>0</v>
      </c>
      <c r="AL42" s="123">
        <v>0</v>
      </c>
      <c r="AM42" s="123">
        <v>0</v>
      </c>
      <c r="AN42" s="123">
        <v>0</v>
      </c>
      <c r="AO42" s="123">
        <v>0</v>
      </c>
      <c r="AP42" s="123">
        <v>0</v>
      </c>
      <c r="AQ42" s="123">
        <v>0</v>
      </c>
      <c r="AR42" s="123">
        <v>0</v>
      </c>
      <c r="AS42" s="123">
        <v>0</v>
      </c>
      <c r="AT42" s="123">
        <v>0</v>
      </c>
      <c r="AU42" s="123">
        <v>0</v>
      </c>
      <c r="AV42" s="123">
        <v>0</v>
      </c>
      <c r="AW42" s="123">
        <v>0</v>
      </c>
      <c r="AX42" s="123">
        <v>0</v>
      </c>
      <c r="AY42" s="123">
        <v>0</v>
      </c>
      <c r="AZ42" s="123">
        <v>0</v>
      </c>
      <c r="BA42" s="123">
        <v>0</v>
      </c>
      <c r="BB42" s="123">
        <v>0</v>
      </c>
      <c r="BC42" s="123">
        <v>0</v>
      </c>
      <c r="BD42" s="123">
        <v>0</v>
      </c>
      <c r="BE42" s="123">
        <v>0</v>
      </c>
      <c r="BF42" s="123">
        <v>0</v>
      </c>
      <c r="BG42" s="123">
        <v>0</v>
      </c>
    </row>
    <row r="43" spans="1:59" ht="15" x14ac:dyDescent="0.25">
      <c r="A43" s="199">
        <f>PowellInflow.Unregulated!A43</f>
        <v>46143</v>
      </c>
      <c r="B43" s="101">
        <v>1</v>
      </c>
      <c r="C43" s="101">
        <v>1</v>
      </c>
      <c r="D43" s="101">
        <v>1</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23">
        <v>0</v>
      </c>
      <c r="AI43" s="123">
        <v>0</v>
      </c>
      <c r="AJ43" s="123">
        <v>0</v>
      </c>
      <c r="AK43" s="123">
        <v>0</v>
      </c>
      <c r="AL43" s="123">
        <v>0</v>
      </c>
      <c r="AM43" s="123">
        <v>0</v>
      </c>
      <c r="AN43" s="123">
        <v>0</v>
      </c>
      <c r="AO43" s="123">
        <v>0</v>
      </c>
      <c r="AP43" s="123">
        <v>0</v>
      </c>
      <c r="AQ43" s="123">
        <v>0</v>
      </c>
      <c r="AR43" s="123">
        <v>0</v>
      </c>
      <c r="AS43" s="123">
        <v>0</v>
      </c>
      <c r="AT43" s="123">
        <v>0</v>
      </c>
      <c r="AU43" s="123">
        <v>0</v>
      </c>
      <c r="AV43" s="123">
        <v>0</v>
      </c>
      <c r="AW43" s="123">
        <v>0</v>
      </c>
      <c r="AX43" s="123">
        <v>0</v>
      </c>
      <c r="AY43" s="123">
        <v>0</v>
      </c>
      <c r="AZ43" s="123">
        <v>0</v>
      </c>
      <c r="BA43" s="123">
        <v>0</v>
      </c>
      <c r="BB43" s="123">
        <v>0</v>
      </c>
      <c r="BC43" s="123">
        <v>0</v>
      </c>
      <c r="BD43" s="123">
        <v>0</v>
      </c>
      <c r="BE43" s="123">
        <v>0</v>
      </c>
      <c r="BF43" s="123">
        <v>0</v>
      </c>
      <c r="BG43" s="123">
        <v>0</v>
      </c>
    </row>
    <row r="44" spans="1:59" ht="15" x14ac:dyDescent="0.25">
      <c r="A44" s="199">
        <f>PowellInflow.Unregulated!A44</f>
        <v>46174</v>
      </c>
      <c r="B44" s="101">
        <v>1</v>
      </c>
      <c r="C44" s="101">
        <v>1</v>
      </c>
      <c r="D44" s="101">
        <v>1</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23">
        <v>0</v>
      </c>
      <c r="AI44" s="123">
        <v>0</v>
      </c>
      <c r="AJ44" s="123">
        <v>0</v>
      </c>
      <c r="AK44" s="123">
        <v>0</v>
      </c>
      <c r="AL44" s="123">
        <v>0</v>
      </c>
      <c r="AM44" s="123">
        <v>0</v>
      </c>
      <c r="AN44" s="123">
        <v>0</v>
      </c>
      <c r="AO44" s="123">
        <v>0</v>
      </c>
      <c r="AP44" s="123">
        <v>0</v>
      </c>
      <c r="AQ44" s="123">
        <v>0</v>
      </c>
      <c r="AR44" s="123">
        <v>0</v>
      </c>
      <c r="AS44" s="123">
        <v>0</v>
      </c>
      <c r="AT44" s="123">
        <v>0</v>
      </c>
      <c r="AU44" s="123">
        <v>0</v>
      </c>
      <c r="AV44" s="123">
        <v>0</v>
      </c>
      <c r="AW44" s="123">
        <v>0</v>
      </c>
      <c r="AX44" s="123">
        <v>0</v>
      </c>
      <c r="AY44" s="123">
        <v>0</v>
      </c>
      <c r="AZ44" s="123">
        <v>0</v>
      </c>
      <c r="BA44" s="123">
        <v>0</v>
      </c>
      <c r="BB44" s="123">
        <v>0</v>
      </c>
      <c r="BC44" s="123">
        <v>0</v>
      </c>
      <c r="BD44" s="123">
        <v>0</v>
      </c>
      <c r="BE44" s="123">
        <v>0</v>
      </c>
      <c r="BF44" s="123">
        <v>0</v>
      </c>
      <c r="BG44" s="123">
        <v>0</v>
      </c>
    </row>
    <row r="45" spans="1:59" ht="15" x14ac:dyDescent="0.25">
      <c r="A45" s="199">
        <f>PowellInflow.Unregulated!A45</f>
        <v>46204</v>
      </c>
      <c r="B45" s="101">
        <v>1</v>
      </c>
      <c r="C45" s="101">
        <v>1</v>
      </c>
      <c r="D45" s="101">
        <v>1</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23">
        <v>0</v>
      </c>
      <c r="AI45" s="123">
        <v>0</v>
      </c>
      <c r="AJ45" s="123">
        <v>0</v>
      </c>
      <c r="AK45" s="123">
        <v>0</v>
      </c>
      <c r="AL45" s="123">
        <v>0</v>
      </c>
      <c r="AM45" s="123">
        <v>0</v>
      </c>
      <c r="AN45" s="123">
        <v>0</v>
      </c>
      <c r="AO45" s="123">
        <v>0</v>
      </c>
      <c r="AP45" s="123">
        <v>0</v>
      </c>
      <c r="AQ45" s="123">
        <v>0</v>
      </c>
      <c r="AR45" s="123">
        <v>0</v>
      </c>
      <c r="AS45" s="123">
        <v>0</v>
      </c>
      <c r="AT45" s="123">
        <v>0</v>
      </c>
      <c r="AU45" s="123">
        <v>0</v>
      </c>
      <c r="AV45" s="123">
        <v>0</v>
      </c>
      <c r="AW45" s="123">
        <v>0</v>
      </c>
      <c r="AX45" s="123">
        <v>0</v>
      </c>
      <c r="AY45" s="123">
        <v>0</v>
      </c>
      <c r="AZ45" s="123">
        <v>0</v>
      </c>
      <c r="BA45" s="123">
        <v>0</v>
      </c>
      <c r="BB45" s="123">
        <v>0</v>
      </c>
      <c r="BC45" s="123">
        <v>0</v>
      </c>
      <c r="BD45" s="123">
        <v>0</v>
      </c>
      <c r="BE45" s="123">
        <v>0</v>
      </c>
      <c r="BF45" s="123">
        <v>0</v>
      </c>
      <c r="BG45" s="123">
        <v>0</v>
      </c>
    </row>
    <row r="46" spans="1:59" ht="15" x14ac:dyDescent="0.25">
      <c r="A46" s="199">
        <f>PowellInflow.Unregulated!A46</f>
        <v>46235</v>
      </c>
      <c r="B46" s="101">
        <v>1</v>
      </c>
      <c r="C46" s="101">
        <v>1</v>
      </c>
      <c r="D46" s="101">
        <v>1</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23">
        <v>0</v>
      </c>
      <c r="AI46" s="123">
        <v>0</v>
      </c>
      <c r="AJ46" s="123">
        <v>0</v>
      </c>
      <c r="AK46" s="123">
        <v>0</v>
      </c>
      <c r="AL46" s="123">
        <v>0</v>
      </c>
      <c r="AM46" s="123">
        <v>0</v>
      </c>
      <c r="AN46" s="123">
        <v>0</v>
      </c>
      <c r="AO46" s="123">
        <v>0</v>
      </c>
      <c r="AP46" s="123">
        <v>0</v>
      </c>
      <c r="AQ46" s="123">
        <v>0</v>
      </c>
      <c r="AR46" s="123">
        <v>0</v>
      </c>
      <c r="AS46" s="123">
        <v>0</v>
      </c>
      <c r="AT46" s="123">
        <v>0</v>
      </c>
      <c r="AU46" s="123">
        <v>0</v>
      </c>
      <c r="AV46" s="123">
        <v>0</v>
      </c>
      <c r="AW46" s="123">
        <v>0</v>
      </c>
      <c r="AX46" s="123">
        <v>0</v>
      </c>
      <c r="AY46" s="123">
        <v>0</v>
      </c>
      <c r="AZ46" s="123">
        <v>0</v>
      </c>
      <c r="BA46" s="123">
        <v>0</v>
      </c>
      <c r="BB46" s="123">
        <v>0</v>
      </c>
      <c r="BC46" s="123">
        <v>0</v>
      </c>
      <c r="BD46" s="123">
        <v>0</v>
      </c>
      <c r="BE46" s="123">
        <v>0</v>
      </c>
      <c r="BF46" s="123">
        <v>0</v>
      </c>
      <c r="BG46" s="123">
        <v>0</v>
      </c>
    </row>
    <row r="47" spans="1:59" ht="15" x14ac:dyDescent="0.25">
      <c r="A47" s="199">
        <f>PowellInflow.Unregulated!A47</f>
        <v>46266</v>
      </c>
      <c r="B47" s="101">
        <v>1</v>
      </c>
      <c r="C47" s="101">
        <v>1</v>
      </c>
      <c r="D47" s="101">
        <v>1</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23">
        <v>0</v>
      </c>
      <c r="AI47" s="123">
        <v>0</v>
      </c>
      <c r="AJ47" s="123">
        <v>0</v>
      </c>
      <c r="AK47" s="123">
        <v>0</v>
      </c>
      <c r="AL47" s="123">
        <v>0</v>
      </c>
      <c r="AM47" s="123">
        <v>0</v>
      </c>
      <c r="AN47" s="123">
        <v>0</v>
      </c>
      <c r="AO47" s="123">
        <v>0</v>
      </c>
      <c r="AP47" s="123">
        <v>0</v>
      </c>
      <c r="AQ47" s="123">
        <v>0</v>
      </c>
      <c r="AR47" s="123">
        <v>0</v>
      </c>
      <c r="AS47" s="123">
        <v>0</v>
      </c>
      <c r="AT47" s="123">
        <v>0</v>
      </c>
      <c r="AU47" s="123">
        <v>0</v>
      </c>
      <c r="AV47" s="123">
        <v>0</v>
      </c>
      <c r="AW47" s="123">
        <v>0</v>
      </c>
      <c r="AX47" s="123">
        <v>0</v>
      </c>
      <c r="AY47" s="123">
        <v>0</v>
      </c>
      <c r="AZ47" s="123">
        <v>0</v>
      </c>
      <c r="BA47" s="123">
        <v>0</v>
      </c>
      <c r="BB47" s="123">
        <v>0</v>
      </c>
      <c r="BC47" s="123">
        <v>0</v>
      </c>
      <c r="BD47" s="123">
        <v>0</v>
      </c>
      <c r="BE47" s="123">
        <v>0</v>
      </c>
      <c r="BF47" s="123">
        <v>0</v>
      </c>
      <c r="BG47" s="123">
        <v>0</v>
      </c>
    </row>
    <row r="48" spans="1:59" ht="15" x14ac:dyDescent="0.25">
      <c r="A48" s="199">
        <f>PowellInflow.Unregulated!A48</f>
        <v>46296</v>
      </c>
      <c r="B48" s="101">
        <v>1</v>
      </c>
      <c r="C48" s="101">
        <v>1</v>
      </c>
      <c r="D48" s="101">
        <v>1</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23">
        <v>0</v>
      </c>
      <c r="AI48" s="123">
        <v>0</v>
      </c>
      <c r="AJ48" s="123">
        <v>0</v>
      </c>
      <c r="AK48" s="123">
        <v>0</v>
      </c>
      <c r="AL48" s="123">
        <v>0</v>
      </c>
      <c r="AM48" s="123">
        <v>0</v>
      </c>
      <c r="AN48" s="123">
        <v>0</v>
      </c>
      <c r="AO48" s="123">
        <v>0</v>
      </c>
      <c r="AP48" s="123">
        <v>0</v>
      </c>
      <c r="AQ48" s="123">
        <v>0</v>
      </c>
      <c r="AR48" s="123">
        <v>0</v>
      </c>
      <c r="AS48" s="123">
        <v>0</v>
      </c>
      <c r="AT48" s="123">
        <v>0</v>
      </c>
      <c r="AU48" s="123">
        <v>0</v>
      </c>
      <c r="AV48" s="123">
        <v>0</v>
      </c>
      <c r="AW48" s="123">
        <v>0</v>
      </c>
      <c r="AX48" s="123">
        <v>0</v>
      </c>
      <c r="AY48" s="123">
        <v>0</v>
      </c>
      <c r="AZ48" s="123">
        <v>0</v>
      </c>
      <c r="BA48" s="123">
        <v>0</v>
      </c>
      <c r="BB48" s="123">
        <v>0</v>
      </c>
      <c r="BC48" s="123">
        <v>0</v>
      </c>
      <c r="BD48" s="123">
        <v>0</v>
      </c>
      <c r="BE48" s="123">
        <v>0</v>
      </c>
      <c r="BF48" s="123">
        <v>0</v>
      </c>
      <c r="BG48" s="123">
        <v>0</v>
      </c>
    </row>
    <row r="49" spans="1:59" ht="15" x14ac:dyDescent="0.25">
      <c r="A49" s="199">
        <f>PowellInflow.Unregulated!A49</f>
        <v>46327</v>
      </c>
      <c r="B49" s="101">
        <v>1</v>
      </c>
      <c r="C49" s="101">
        <v>1</v>
      </c>
      <c r="D49" s="101">
        <v>1</v>
      </c>
      <c r="E49" s="108">
        <v>0</v>
      </c>
      <c r="F49" s="108">
        <v>0</v>
      </c>
      <c r="G49" s="108">
        <v>0</v>
      </c>
      <c r="H49" s="108">
        <v>0</v>
      </c>
      <c r="I49" s="108">
        <v>0</v>
      </c>
      <c r="J49" s="108">
        <v>0</v>
      </c>
      <c r="K49" s="108">
        <v>0</v>
      </c>
      <c r="L49" s="108">
        <v>0</v>
      </c>
      <c r="M49" s="108">
        <v>0</v>
      </c>
      <c r="N49" s="108">
        <v>0</v>
      </c>
      <c r="O49" s="108">
        <v>0</v>
      </c>
      <c r="P49" s="108">
        <v>0</v>
      </c>
      <c r="Q49" s="108">
        <v>0</v>
      </c>
      <c r="R49" s="108">
        <v>0</v>
      </c>
      <c r="S49" s="108">
        <v>0</v>
      </c>
      <c r="T49" s="108">
        <v>0</v>
      </c>
      <c r="U49" s="108">
        <v>0</v>
      </c>
      <c r="V49" s="108">
        <v>0</v>
      </c>
      <c r="W49" s="108">
        <v>0</v>
      </c>
      <c r="X49" s="108">
        <v>0</v>
      </c>
      <c r="Y49" s="108">
        <v>0</v>
      </c>
      <c r="Z49" s="108">
        <v>0</v>
      </c>
      <c r="AA49" s="108">
        <v>0</v>
      </c>
      <c r="AB49" s="108">
        <v>0</v>
      </c>
      <c r="AC49" s="108">
        <v>0</v>
      </c>
      <c r="AD49" s="108">
        <v>0</v>
      </c>
      <c r="AE49" s="108">
        <v>0</v>
      </c>
      <c r="AF49" s="108">
        <v>0</v>
      </c>
      <c r="AG49" s="108">
        <v>0</v>
      </c>
      <c r="AH49" s="123">
        <v>0</v>
      </c>
      <c r="AI49" s="123">
        <v>0</v>
      </c>
      <c r="AJ49" s="123">
        <v>0</v>
      </c>
      <c r="AK49" s="123">
        <v>0</v>
      </c>
      <c r="AL49" s="123">
        <v>0</v>
      </c>
      <c r="AM49" s="123">
        <v>0</v>
      </c>
      <c r="AN49" s="123">
        <v>0</v>
      </c>
      <c r="AO49" s="123">
        <v>0</v>
      </c>
      <c r="AP49" s="123">
        <v>0</v>
      </c>
      <c r="AQ49" s="123">
        <v>0</v>
      </c>
      <c r="AR49" s="123">
        <v>0</v>
      </c>
      <c r="AS49" s="123">
        <v>0</v>
      </c>
      <c r="AT49" s="123">
        <v>0</v>
      </c>
      <c r="AU49" s="123">
        <v>0</v>
      </c>
      <c r="AV49" s="123">
        <v>0</v>
      </c>
      <c r="AW49" s="123">
        <v>0</v>
      </c>
      <c r="AX49" s="123">
        <v>0</v>
      </c>
      <c r="AY49" s="123">
        <v>0</v>
      </c>
      <c r="AZ49" s="123">
        <v>0</v>
      </c>
      <c r="BA49" s="123">
        <v>0</v>
      </c>
      <c r="BB49" s="123">
        <v>0</v>
      </c>
      <c r="BC49" s="123">
        <v>0</v>
      </c>
      <c r="BD49" s="123">
        <v>0</v>
      </c>
      <c r="BE49" s="123">
        <v>0</v>
      </c>
      <c r="BF49" s="123">
        <v>0</v>
      </c>
      <c r="BG49" s="123">
        <v>0</v>
      </c>
    </row>
    <row r="50" spans="1:59" ht="15" x14ac:dyDescent="0.25">
      <c r="A50" s="199">
        <f>PowellInflow.Unregulated!A50</f>
        <v>46357</v>
      </c>
      <c r="B50" s="101">
        <v>1</v>
      </c>
      <c r="C50" s="101">
        <v>1</v>
      </c>
      <c r="D50" s="101">
        <v>1</v>
      </c>
      <c r="E50" s="108">
        <v>0</v>
      </c>
      <c r="F50" s="108">
        <v>0</v>
      </c>
      <c r="G50" s="108">
        <v>0</v>
      </c>
      <c r="H50" s="108">
        <v>0</v>
      </c>
      <c r="I50" s="108">
        <v>0</v>
      </c>
      <c r="J50" s="108">
        <v>0</v>
      </c>
      <c r="K50" s="108">
        <v>0</v>
      </c>
      <c r="L50" s="108">
        <v>0</v>
      </c>
      <c r="M50" s="108">
        <v>0</v>
      </c>
      <c r="N50" s="108">
        <v>0</v>
      </c>
      <c r="O50" s="108">
        <v>0</v>
      </c>
      <c r="P50" s="108">
        <v>0</v>
      </c>
      <c r="Q50" s="108">
        <v>0</v>
      </c>
      <c r="R50" s="108">
        <v>0</v>
      </c>
      <c r="S50" s="108">
        <v>0</v>
      </c>
      <c r="T50" s="108">
        <v>0</v>
      </c>
      <c r="U50" s="108">
        <v>0</v>
      </c>
      <c r="V50" s="108">
        <v>0</v>
      </c>
      <c r="W50" s="108">
        <v>0</v>
      </c>
      <c r="X50" s="108">
        <v>0</v>
      </c>
      <c r="Y50" s="108">
        <v>0</v>
      </c>
      <c r="Z50" s="108">
        <v>0</v>
      </c>
      <c r="AA50" s="108">
        <v>0</v>
      </c>
      <c r="AB50" s="108">
        <v>0</v>
      </c>
      <c r="AC50" s="108">
        <v>0</v>
      </c>
      <c r="AD50" s="108">
        <v>0</v>
      </c>
      <c r="AE50" s="108">
        <v>0</v>
      </c>
      <c r="AF50" s="108">
        <v>0</v>
      </c>
      <c r="AG50" s="108">
        <v>0</v>
      </c>
      <c r="AH50" s="123">
        <v>0</v>
      </c>
      <c r="AI50" s="123">
        <v>0</v>
      </c>
      <c r="AJ50" s="123">
        <v>0</v>
      </c>
      <c r="AK50" s="123">
        <v>0</v>
      </c>
      <c r="AL50" s="123">
        <v>0</v>
      </c>
      <c r="AM50" s="123">
        <v>0</v>
      </c>
      <c r="AN50" s="123">
        <v>0</v>
      </c>
      <c r="AO50" s="123">
        <v>0</v>
      </c>
      <c r="AP50" s="123">
        <v>0</v>
      </c>
      <c r="AQ50" s="123">
        <v>0</v>
      </c>
      <c r="AR50" s="123">
        <v>0</v>
      </c>
      <c r="AS50" s="123">
        <v>0</v>
      </c>
      <c r="AT50" s="123">
        <v>0</v>
      </c>
      <c r="AU50" s="123">
        <v>0</v>
      </c>
      <c r="AV50" s="123">
        <v>0</v>
      </c>
      <c r="AW50" s="123">
        <v>0</v>
      </c>
      <c r="AX50" s="123">
        <v>0</v>
      </c>
      <c r="AY50" s="123">
        <v>0</v>
      </c>
      <c r="AZ50" s="123">
        <v>0</v>
      </c>
      <c r="BA50" s="123">
        <v>0</v>
      </c>
      <c r="BB50" s="123">
        <v>0</v>
      </c>
      <c r="BC50" s="123">
        <v>0</v>
      </c>
      <c r="BD50" s="123">
        <v>0</v>
      </c>
      <c r="BE50" s="123">
        <v>0</v>
      </c>
      <c r="BF50" s="123">
        <v>0</v>
      </c>
      <c r="BG50" s="123">
        <v>0</v>
      </c>
    </row>
    <row r="51" spans="1:59" ht="15" x14ac:dyDescent="0.25">
      <c r="A51" s="199">
        <f>PowellInflow.Unregulated!A51</f>
        <v>46388</v>
      </c>
      <c r="B51" s="101">
        <v>1</v>
      </c>
      <c r="C51" s="101">
        <v>1</v>
      </c>
      <c r="D51" s="101">
        <v>1</v>
      </c>
      <c r="E51" s="108">
        <v>0</v>
      </c>
      <c r="F51" s="108">
        <v>0</v>
      </c>
      <c r="G51" s="108">
        <v>0</v>
      </c>
      <c r="H51" s="108">
        <v>0</v>
      </c>
      <c r="I51" s="108">
        <v>0</v>
      </c>
      <c r="J51" s="108">
        <v>0</v>
      </c>
      <c r="K51" s="108">
        <v>0</v>
      </c>
      <c r="L51" s="108">
        <v>0</v>
      </c>
      <c r="M51" s="108">
        <v>0</v>
      </c>
      <c r="N51" s="108">
        <v>0</v>
      </c>
      <c r="O51" s="108">
        <v>0</v>
      </c>
      <c r="P51" s="108">
        <v>0</v>
      </c>
      <c r="Q51" s="108">
        <v>0</v>
      </c>
      <c r="R51" s="108">
        <v>0</v>
      </c>
      <c r="S51" s="108">
        <v>0</v>
      </c>
      <c r="T51" s="108">
        <v>0</v>
      </c>
      <c r="U51" s="108">
        <v>0</v>
      </c>
      <c r="V51" s="108">
        <v>0</v>
      </c>
      <c r="W51" s="108">
        <v>0</v>
      </c>
      <c r="X51" s="108">
        <v>0</v>
      </c>
      <c r="Y51" s="108">
        <v>0</v>
      </c>
      <c r="Z51" s="108">
        <v>0</v>
      </c>
      <c r="AA51" s="108">
        <v>0</v>
      </c>
      <c r="AB51" s="108">
        <v>0</v>
      </c>
      <c r="AC51" s="108">
        <v>0</v>
      </c>
      <c r="AD51" s="108">
        <v>0</v>
      </c>
      <c r="AE51" s="108">
        <v>0</v>
      </c>
      <c r="AF51" s="108">
        <v>0</v>
      </c>
      <c r="AG51" s="108">
        <v>0</v>
      </c>
      <c r="AH51" s="123">
        <v>0</v>
      </c>
      <c r="AI51" s="123">
        <v>0</v>
      </c>
      <c r="AJ51" s="123">
        <v>0</v>
      </c>
      <c r="AK51" s="123">
        <v>0</v>
      </c>
      <c r="AL51" s="123">
        <v>0</v>
      </c>
      <c r="AM51" s="123">
        <v>0</v>
      </c>
      <c r="AN51" s="123">
        <v>0</v>
      </c>
      <c r="AO51" s="123">
        <v>0</v>
      </c>
      <c r="AP51" s="123">
        <v>0</v>
      </c>
      <c r="AQ51" s="123">
        <v>0</v>
      </c>
      <c r="AR51" s="123">
        <v>0</v>
      </c>
      <c r="AS51" s="123">
        <v>0</v>
      </c>
      <c r="AT51" s="123">
        <v>0</v>
      </c>
      <c r="AU51" s="123">
        <v>0</v>
      </c>
      <c r="AV51" s="123">
        <v>0</v>
      </c>
      <c r="AW51" s="123">
        <v>0</v>
      </c>
      <c r="AX51" s="123">
        <v>0</v>
      </c>
      <c r="AY51" s="123">
        <v>0</v>
      </c>
      <c r="AZ51" s="123">
        <v>0</v>
      </c>
      <c r="BA51" s="123">
        <v>0</v>
      </c>
      <c r="BB51" s="123">
        <v>0</v>
      </c>
      <c r="BC51" s="123">
        <v>0</v>
      </c>
      <c r="BD51" s="123">
        <v>0</v>
      </c>
      <c r="BE51" s="123">
        <v>0</v>
      </c>
      <c r="BF51" s="123">
        <v>0</v>
      </c>
      <c r="BG51" s="123">
        <v>0</v>
      </c>
    </row>
    <row r="52" spans="1:59" ht="15" x14ac:dyDescent="0.25">
      <c r="A52" s="199">
        <f>PowellInflow.Unregulated!A52</f>
        <v>46419</v>
      </c>
      <c r="B52" s="101">
        <v>1</v>
      </c>
      <c r="C52" s="101">
        <v>1</v>
      </c>
      <c r="D52" s="101">
        <v>1</v>
      </c>
      <c r="E52" s="108">
        <v>0</v>
      </c>
      <c r="F52" s="108">
        <v>0</v>
      </c>
      <c r="G52" s="108">
        <v>0</v>
      </c>
      <c r="H52" s="108">
        <v>0</v>
      </c>
      <c r="I52" s="108">
        <v>0</v>
      </c>
      <c r="J52" s="108">
        <v>0</v>
      </c>
      <c r="K52" s="108">
        <v>0</v>
      </c>
      <c r="L52" s="108">
        <v>0</v>
      </c>
      <c r="M52" s="108">
        <v>0</v>
      </c>
      <c r="N52" s="108">
        <v>0</v>
      </c>
      <c r="O52" s="108">
        <v>0</v>
      </c>
      <c r="P52" s="108">
        <v>0</v>
      </c>
      <c r="Q52" s="108">
        <v>0</v>
      </c>
      <c r="R52" s="108">
        <v>0</v>
      </c>
      <c r="S52" s="108">
        <v>0</v>
      </c>
      <c r="T52" s="108">
        <v>0</v>
      </c>
      <c r="U52" s="108">
        <v>0</v>
      </c>
      <c r="V52" s="108">
        <v>0</v>
      </c>
      <c r="W52" s="108">
        <v>0</v>
      </c>
      <c r="X52" s="108">
        <v>0</v>
      </c>
      <c r="Y52" s="108">
        <v>0</v>
      </c>
      <c r="Z52" s="108">
        <v>0</v>
      </c>
      <c r="AA52" s="108">
        <v>0</v>
      </c>
      <c r="AB52" s="108">
        <v>0</v>
      </c>
      <c r="AC52" s="108">
        <v>0</v>
      </c>
      <c r="AD52" s="108">
        <v>0</v>
      </c>
      <c r="AE52" s="108">
        <v>0</v>
      </c>
      <c r="AF52" s="108">
        <v>0</v>
      </c>
      <c r="AG52" s="108">
        <v>0</v>
      </c>
      <c r="AH52" s="123">
        <v>0</v>
      </c>
      <c r="AI52" s="123">
        <v>0</v>
      </c>
      <c r="AJ52" s="123">
        <v>0</v>
      </c>
      <c r="AK52" s="123">
        <v>0</v>
      </c>
      <c r="AL52" s="123">
        <v>0</v>
      </c>
      <c r="AM52" s="123">
        <v>0</v>
      </c>
      <c r="AN52" s="123">
        <v>0</v>
      </c>
      <c r="AO52" s="123">
        <v>0</v>
      </c>
      <c r="AP52" s="123">
        <v>0</v>
      </c>
      <c r="AQ52" s="123">
        <v>0</v>
      </c>
      <c r="AR52" s="123">
        <v>0</v>
      </c>
      <c r="AS52" s="123">
        <v>0</v>
      </c>
      <c r="AT52" s="123">
        <v>0</v>
      </c>
      <c r="AU52" s="123">
        <v>0</v>
      </c>
      <c r="AV52" s="123">
        <v>0</v>
      </c>
      <c r="AW52" s="123">
        <v>0</v>
      </c>
      <c r="AX52" s="123">
        <v>0</v>
      </c>
      <c r="AY52" s="123">
        <v>0</v>
      </c>
      <c r="AZ52" s="123">
        <v>0</v>
      </c>
      <c r="BA52" s="123">
        <v>0</v>
      </c>
      <c r="BB52" s="123">
        <v>0</v>
      </c>
      <c r="BC52" s="123">
        <v>0</v>
      </c>
      <c r="BD52" s="123">
        <v>0</v>
      </c>
      <c r="BE52" s="123">
        <v>0</v>
      </c>
      <c r="BF52" s="123">
        <v>0</v>
      </c>
      <c r="BG52" s="123">
        <v>0</v>
      </c>
    </row>
    <row r="53" spans="1:59" ht="15" x14ac:dyDescent="0.25">
      <c r="A53" s="199">
        <f>PowellInflow.Unregulated!A53</f>
        <v>46447</v>
      </c>
      <c r="B53" s="101">
        <v>1</v>
      </c>
      <c r="C53" s="101">
        <v>1</v>
      </c>
      <c r="D53" s="101">
        <v>1</v>
      </c>
      <c r="E53" s="108">
        <v>0</v>
      </c>
      <c r="F53" s="108">
        <v>0</v>
      </c>
      <c r="G53" s="108">
        <v>0</v>
      </c>
      <c r="H53" s="108">
        <v>0</v>
      </c>
      <c r="I53" s="108">
        <v>0</v>
      </c>
      <c r="J53" s="108">
        <v>0</v>
      </c>
      <c r="K53" s="108">
        <v>0</v>
      </c>
      <c r="L53" s="108">
        <v>0</v>
      </c>
      <c r="M53" s="108">
        <v>0</v>
      </c>
      <c r="N53" s="108">
        <v>0</v>
      </c>
      <c r="O53" s="108">
        <v>0</v>
      </c>
      <c r="P53" s="108">
        <v>0</v>
      </c>
      <c r="Q53" s="108">
        <v>0</v>
      </c>
      <c r="R53" s="108">
        <v>0</v>
      </c>
      <c r="S53" s="108">
        <v>0</v>
      </c>
      <c r="T53" s="108">
        <v>0</v>
      </c>
      <c r="U53" s="108">
        <v>0</v>
      </c>
      <c r="V53" s="108">
        <v>0</v>
      </c>
      <c r="W53" s="108">
        <v>0</v>
      </c>
      <c r="X53" s="108">
        <v>0</v>
      </c>
      <c r="Y53" s="108">
        <v>0</v>
      </c>
      <c r="Z53" s="108">
        <v>0</v>
      </c>
      <c r="AA53" s="108">
        <v>0</v>
      </c>
      <c r="AB53" s="108">
        <v>0</v>
      </c>
      <c r="AC53" s="108">
        <v>0</v>
      </c>
      <c r="AD53" s="108">
        <v>0</v>
      </c>
      <c r="AE53" s="108">
        <v>0</v>
      </c>
      <c r="AF53" s="108">
        <v>0</v>
      </c>
      <c r="AG53" s="108">
        <v>0</v>
      </c>
      <c r="AH53" s="123">
        <v>0</v>
      </c>
      <c r="AI53" s="123">
        <v>0</v>
      </c>
      <c r="AJ53" s="123">
        <v>0</v>
      </c>
      <c r="AK53" s="123">
        <v>0</v>
      </c>
      <c r="AL53" s="123">
        <v>0</v>
      </c>
      <c r="AM53" s="123">
        <v>0</v>
      </c>
      <c r="AN53" s="123">
        <v>0</v>
      </c>
      <c r="AO53" s="123">
        <v>0</v>
      </c>
      <c r="AP53" s="123">
        <v>0</v>
      </c>
      <c r="AQ53" s="123">
        <v>0</v>
      </c>
      <c r="AR53" s="123">
        <v>0</v>
      </c>
      <c r="AS53" s="123">
        <v>0</v>
      </c>
      <c r="AT53" s="123">
        <v>0</v>
      </c>
      <c r="AU53" s="123">
        <v>0</v>
      </c>
      <c r="AV53" s="123">
        <v>0</v>
      </c>
      <c r="AW53" s="123">
        <v>0</v>
      </c>
      <c r="AX53" s="123">
        <v>0</v>
      </c>
      <c r="AY53" s="123">
        <v>0</v>
      </c>
      <c r="AZ53" s="123">
        <v>0</v>
      </c>
      <c r="BA53" s="123">
        <v>0</v>
      </c>
      <c r="BB53" s="123">
        <v>0</v>
      </c>
      <c r="BC53" s="123">
        <v>0</v>
      </c>
      <c r="BD53" s="123">
        <v>0</v>
      </c>
      <c r="BE53" s="123">
        <v>0</v>
      </c>
      <c r="BF53" s="123">
        <v>0</v>
      </c>
      <c r="BG53" s="123">
        <v>0</v>
      </c>
    </row>
    <row r="54" spans="1:59" ht="15" x14ac:dyDescent="0.25">
      <c r="A54" s="199">
        <f>PowellInflow.Unregulated!A54</f>
        <v>46478</v>
      </c>
      <c r="B54" s="101">
        <v>1</v>
      </c>
      <c r="C54" s="101">
        <v>1</v>
      </c>
      <c r="D54" s="101">
        <v>1</v>
      </c>
      <c r="E54" s="108">
        <v>0</v>
      </c>
      <c r="F54" s="108">
        <v>0</v>
      </c>
      <c r="G54" s="108">
        <v>0</v>
      </c>
      <c r="H54" s="108">
        <v>0</v>
      </c>
      <c r="I54" s="108">
        <v>0</v>
      </c>
      <c r="J54" s="108">
        <v>0</v>
      </c>
      <c r="K54" s="108">
        <v>0</v>
      </c>
      <c r="L54" s="108">
        <v>0</v>
      </c>
      <c r="M54" s="108">
        <v>0</v>
      </c>
      <c r="N54" s="108">
        <v>0</v>
      </c>
      <c r="O54" s="108">
        <v>0</v>
      </c>
      <c r="P54" s="108">
        <v>0</v>
      </c>
      <c r="Q54" s="108">
        <v>0</v>
      </c>
      <c r="R54" s="108">
        <v>0</v>
      </c>
      <c r="S54" s="108">
        <v>0</v>
      </c>
      <c r="T54" s="108">
        <v>0</v>
      </c>
      <c r="U54" s="108">
        <v>0</v>
      </c>
      <c r="V54" s="108">
        <v>0</v>
      </c>
      <c r="W54" s="108">
        <v>0</v>
      </c>
      <c r="X54" s="108">
        <v>0</v>
      </c>
      <c r="Y54" s="108">
        <v>0</v>
      </c>
      <c r="Z54" s="108">
        <v>0</v>
      </c>
      <c r="AA54" s="108">
        <v>0</v>
      </c>
      <c r="AB54" s="108">
        <v>0</v>
      </c>
      <c r="AC54" s="108">
        <v>0</v>
      </c>
      <c r="AD54" s="108">
        <v>0</v>
      </c>
      <c r="AE54" s="108">
        <v>0</v>
      </c>
      <c r="AF54" s="108">
        <v>0</v>
      </c>
      <c r="AG54" s="108">
        <v>0</v>
      </c>
      <c r="AH54" s="123">
        <v>0</v>
      </c>
      <c r="AI54" s="123">
        <v>0</v>
      </c>
      <c r="AJ54" s="123">
        <v>0</v>
      </c>
      <c r="AK54" s="123">
        <v>0</v>
      </c>
      <c r="AL54" s="123">
        <v>0</v>
      </c>
      <c r="AM54" s="123">
        <v>0</v>
      </c>
      <c r="AN54" s="123">
        <v>0</v>
      </c>
      <c r="AO54" s="123">
        <v>0</v>
      </c>
      <c r="AP54" s="123">
        <v>0</v>
      </c>
      <c r="AQ54" s="123">
        <v>0</v>
      </c>
      <c r="AR54" s="123">
        <v>0</v>
      </c>
      <c r="AS54" s="123">
        <v>0</v>
      </c>
      <c r="AT54" s="123">
        <v>0</v>
      </c>
      <c r="AU54" s="123">
        <v>0</v>
      </c>
      <c r="AV54" s="123">
        <v>0</v>
      </c>
      <c r="AW54" s="123">
        <v>0</v>
      </c>
      <c r="AX54" s="123">
        <v>0</v>
      </c>
      <c r="AY54" s="123">
        <v>0</v>
      </c>
      <c r="AZ54" s="123">
        <v>0</v>
      </c>
      <c r="BA54" s="123">
        <v>0</v>
      </c>
      <c r="BB54" s="123">
        <v>0</v>
      </c>
      <c r="BC54" s="123">
        <v>0</v>
      </c>
      <c r="BD54" s="123">
        <v>0</v>
      </c>
      <c r="BE54" s="123">
        <v>0</v>
      </c>
      <c r="BF54" s="123">
        <v>0</v>
      </c>
      <c r="BG54" s="123">
        <v>0</v>
      </c>
    </row>
    <row r="55" spans="1:59" ht="15" x14ac:dyDescent="0.25">
      <c r="A55" s="199">
        <f>PowellInflow.Unregulated!A55</f>
        <v>46508</v>
      </c>
      <c r="B55" s="101">
        <v>1</v>
      </c>
      <c r="C55" s="101">
        <v>1</v>
      </c>
      <c r="D55" s="101">
        <v>1</v>
      </c>
      <c r="E55" s="108">
        <v>0</v>
      </c>
      <c r="F55" s="108">
        <v>0</v>
      </c>
      <c r="G55" s="108">
        <v>0</v>
      </c>
      <c r="H55" s="108">
        <v>0</v>
      </c>
      <c r="I55" s="108">
        <v>0</v>
      </c>
      <c r="J55" s="108">
        <v>0</v>
      </c>
      <c r="K55" s="108">
        <v>0</v>
      </c>
      <c r="L55" s="108">
        <v>0</v>
      </c>
      <c r="M55" s="108">
        <v>0</v>
      </c>
      <c r="N55" s="108">
        <v>0</v>
      </c>
      <c r="O55" s="108">
        <v>0</v>
      </c>
      <c r="P55" s="108">
        <v>0</v>
      </c>
      <c r="Q55" s="108">
        <v>0</v>
      </c>
      <c r="R55" s="108">
        <v>0</v>
      </c>
      <c r="S55" s="108">
        <v>0</v>
      </c>
      <c r="T55" s="108">
        <v>0</v>
      </c>
      <c r="U55" s="108">
        <v>0</v>
      </c>
      <c r="V55" s="108">
        <v>0</v>
      </c>
      <c r="W55" s="108">
        <v>0</v>
      </c>
      <c r="X55" s="108">
        <v>0</v>
      </c>
      <c r="Y55" s="108">
        <v>0</v>
      </c>
      <c r="Z55" s="108">
        <v>0</v>
      </c>
      <c r="AA55" s="108">
        <v>0</v>
      </c>
      <c r="AB55" s="108">
        <v>0</v>
      </c>
      <c r="AC55" s="108">
        <v>0</v>
      </c>
      <c r="AD55" s="108">
        <v>0</v>
      </c>
      <c r="AE55" s="108">
        <v>0</v>
      </c>
      <c r="AF55" s="108">
        <v>0</v>
      </c>
      <c r="AG55" s="108">
        <v>0</v>
      </c>
      <c r="AH55" s="123">
        <v>0</v>
      </c>
      <c r="AI55" s="123">
        <v>0</v>
      </c>
      <c r="AJ55" s="123">
        <v>0</v>
      </c>
      <c r="AK55" s="123">
        <v>0</v>
      </c>
      <c r="AL55" s="123">
        <v>0</v>
      </c>
      <c r="AM55" s="123">
        <v>0</v>
      </c>
      <c r="AN55" s="123">
        <v>0</v>
      </c>
      <c r="AO55" s="123">
        <v>0</v>
      </c>
      <c r="AP55" s="123">
        <v>0</v>
      </c>
      <c r="AQ55" s="123">
        <v>0</v>
      </c>
      <c r="AR55" s="123">
        <v>0</v>
      </c>
      <c r="AS55" s="123">
        <v>0</v>
      </c>
      <c r="AT55" s="123">
        <v>0</v>
      </c>
      <c r="AU55" s="123">
        <v>0</v>
      </c>
      <c r="AV55" s="123">
        <v>0</v>
      </c>
      <c r="AW55" s="123">
        <v>0</v>
      </c>
      <c r="AX55" s="123">
        <v>0</v>
      </c>
      <c r="AY55" s="123">
        <v>0</v>
      </c>
      <c r="AZ55" s="123">
        <v>0</v>
      </c>
      <c r="BA55" s="123">
        <v>0</v>
      </c>
      <c r="BB55" s="123">
        <v>0</v>
      </c>
      <c r="BC55" s="123">
        <v>0</v>
      </c>
      <c r="BD55" s="123">
        <v>0</v>
      </c>
      <c r="BE55" s="123">
        <v>0</v>
      </c>
      <c r="BF55" s="123">
        <v>0</v>
      </c>
      <c r="BG55" s="123">
        <v>0</v>
      </c>
    </row>
    <row r="56" spans="1:59" ht="15" x14ac:dyDescent="0.25">
      <c r="A56" s="199">
        <f>PowellInflow.Unregulated!A56</f>
        <v>46539</v>
      </c>
      <c r="B56" s="101">
        <v>1</v>
      </c>
      <c r="C56" s="101">
        <v>1</v>
      </c>
      <c r="D56" s="101">
        <v>1</v>
      </c>
      <c r="E56" s="108">
        <v>0</v>
      </c>
      <c r="F56" s="108">
        <v>0</v>
      </c>
      <c r="G56" s="108">
        <v>0</v>
      </c>
      <c r="H56" s="108">
        <v>0</v>
      </c>
      <c r="I56" s="108">
        <v>0</v>
      </c>
      <c r="J56" s="108">
        <v>0</v>
      </c>
      <c r="K56" s="108">
        <v>0</v>
      </c>
      <c r="L56" s="108">
        <v>0</v>
      </c>
      <c r="M56" s="108">
        <v>0</v>
      </c>
      <c r="N56" s="108">
        <v>0</v>
      </c>
      <c r="O56" s="108">
        <v>0</v>
      </c>
      <c r="P56" s="108">
        <v>0</v>
      </c>
      <c r="Q56" s="108">
        <v>0</v>
      </c>
      <c r="R56" s="108">
        <v>0</v>
      </c>
      <c r="S56" s="108">
        <v>0</v>
      </c>
      <c r="T56" s="108">
        <v>0</v>
      </c>
      <c r="U56" s="108">
        <v>0</v>
      </c>
      <c r="V56" s="108">
        <v>0</v>
      </c>
      <c r="W56" s="108">
        <v>0</v>
      </c>
      <c r="X56" s="108">
        <v>0</v>
      </c>
      <c r="Y56" s="108">
        <v>0</v>
      </c>
      <c r="Z56" s="108">
        <v>0</v>
      </c>
      <c r="AA56" s="108">
        <v>0</v>
      </c>
      <c r="AB56" s="108">
        <v>0</v>
      </c>
      <c r="AC56" s="108">
        <v>0</v>
      </c>
      <c r="AD56" s="108">
        <v>0</v>
      </c>
      <c r="AE56" s="108">
        <v>0</v>
      </c>
      <c r="AF56" s="108">
        <v>0</v>
      </c>
      <c r="AG56" s="108">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0</v>
      </c>
      <c r="AW56" s="123">
        <v>0</v>
      </c>
      <c r="AX56" s="123">
        <v>0</v>
      </c>
      <c r="AY56" s="123">
        <v>0</v>
      </c>
      <c r="AZ56" s="123">
        <v>0</v>
      </c>
      <c r="BA56" s="123">
        <v>0</v>
      </c>
      <c r="BB56" s="123">
        <v>0</v>
      </c>
      <c r="BC56" s="123">
        <v>0</v>
      </c>
      <c r="BD56" s="123">
        <v>0</v>
      </c>
      <c r="BE56" s="123">
        <v>0</v>
      </c>
      <c r="BF56" s="123">
        <v>0</v>
      </c>
      <c r="BG56" s="123">
        <v>0</v>
      </c>
    </row>
    <row r="57" spans="1:59" ht="15" x14ac:dyDescent="0.25">
      <c r="A57" s="199">
        <f>PowellInflow.Unregulated!A57</f>
        <v>46569</v>
      </c>
      <c r="B57" s="101">
        <v>1</v>
      </c>
      <c r="C57" s="101">
        <v>1</v>
      </c>
      <c r="D57" s="101">
        <v>1</v>
      </c>
      <c r="E57" s="108">
        <v>0</v>
      </c>
      <c r="F57" s="108">
        <v>0</v>
      </c>
      <c r="G57" s="108">
        <v>0</v>
      </c>
      <c r="H57" s="108">
        <v>0</v>
      </c>
      <c r="I57" s="108">
        <v>0</v>
      </c>
      <c r="J57" s="108">
        <v>0</v>
      </c>
      <c r="K57" s="108">
        <v>0</v>
      </c>
      <c r="L57" s="108">
        <v>0</v>
      </c>
      <c r="M57" s="108">
        <v>0</v>
      </c>
      <c r="N57" s="108">
        <v>0</v>
      </c>
      <c r="O57" s="108">
        <v>0</v>
      </c>
      <c r="P57" s="108">
        <v>0</v>
      </c>
      <c r="Q57" s="108">
        <v>0</v>
      </c>
      <c r="R57" s="108">
        <v>0</v>
      </c>
      <c r="S57" s="108">
        <v>0</v>
      </c>
      <c r="T57" s="108">
        <v>0</v>
      </c>
      <c r="U57" s="108">
        <v>0</v>
      </c>
      <c r="V57" s="108">
        <v>0</v>
      </c>
      <c r="W57" s="108">
        <v>0</v>
      </c>
      <c r="X57" s="108">
        <v>0</v>
      </c>
      <c r="Y57" s="108">
        <v>0</v>
      </c>
      <c r="Z57" s="108">
        <v>0</v>
      </c>
      <c r="AA57" s="108">
        <v>0</v>
      </c>
      <c r="AB57" s="108">
        <v>0</v>
      </c>
      <c r="AC57" s="108">
        <v>0</v>
      </c>
      <c r="AD57" s="108">
        <v>0</v>
      </c>
      <c r="AE57" s="108">
        <v>0</v>
      </c>
      <c r="AF57" s="108">
        <v>0</v>
      </c>
      <c r="AG57" s="108">
        <v>0</v>
      </c>
      <c r="AH57" s="123">
        <v>0</v>
      </c>
      <c r="AI57" s="123">
        <v>0</v>
      </c>
      <c r="AJ57" s="123">
        <v>0</v>
      </c>
      <c r="AK57" s="123">
        <v>0</v>
      </c>
      <c r="AL57" s="123">
        <v>0</v>
      </c>
      <c r="AM57" s="123">
        <v>0</v>
      </c>
      <c r="AN57" s="123">
        <v>0</v>
      </c>
      <c r="AO57" s="123">
        <v>0</v>
      </c>
      <c r="AP57" s="123">
        <v>0</v>
      </c>
      <c r="AQ57" s="123">
        <v>0</v>
      </c>
      <c r="AR57" s="123">
        <v>0</v>
      </c>
      <c r="AS57" s="123">
        <v>0</v>
      </c>
      <c r="AT57" s="123">
        <v>0</v>
      </c>
      <c r="AU57" s="123">
        <v>0</v>
      </c>
      <c r="AV57" s="123">
        <v>0</v>
      </c>
      <c r="AW57" s="123">
        <v>0</v>
      </c>
      <c r="AX57" s="123">
        <v>0</v>
      </c>
      <c r="AY57" s="123">
        <v>0</v>
      </c>
      <c r="AZ57" s="123">
        <v>0</v>
      </c>
      <c r="BA57" s="123">
        <v>0</v>
      </c>
      <c r="BB57" s="123">
        <v>0</v>
      </c>
      <c r="BC57" s="123">
        <v>0</v>
      </c>
      <c r="BD57" s="123">
        <v>0</v>
      </c>
      <c r="BE57" s="123">
        <v>0</v>
      </c>
      <c r="BF57" s="123">
        <v>0</v>
      </c>
      <c r="BG57" s="123">
        <v>0</v>
      </c>
    </row>
    <row r="58" spans="1:59" ht="15" x14ac:dyDescent="0.25">
      <c r="A58" s="199">
        <f>PowellInflow.Unregulated!A58</f>
        <v>46600</v>
      </c>
      <c r="B58" s="101">
        <v>1</v>
      </c>
      <c r="C58" s="101">
        <v>1</v>
      </c>
      <c r="D58" s="101">
        <v>1</v>
      </c>
      <c r="E58" s="108">
        <v>0</v>
      </c>
      <c r="F58" s="108">
        <v>0</v>
      </c>
      <c r="G58" s="108">
        <v>0</v>
      </c>
      <c r="H58" s="108">
        <v>0</v>
      </c>
      <c r="I58" s="108">
        <v>0</v>
      </c>
      <c r="J58" s="108">
        <v>0</v>
      </c>
      <c r="K58" s="108">
        <v>0</v>
      </c>
      <c r="L58" s="108">
        <v>0</v>
      </c>
      <c r="M58" s="108">
        <v>0</v>
      </c>
      <c r="N58" s="108">
        <v>0</v>
      </c>
      <c r="O58" s="108">
        <v>0</v>
      </c>
      <c r="P58" s="108">
        <v>0</v>
      </c>
      <c r="Q58" s="108">
        <v>0</v>
      </c>
      <c r="R58" s="108">
        <v>0</v>
      </c>
      <c r="S58" s="108">
        <v>0</v>
      </c>
      <c r="T58" s="108">
        <v>0</v>
      </c>
      <c r="U58" s="108">
        <v>0</v>
      </c>
      <c r="V58" s="108">
        <v>0</v>
      </c>
      <c r="W58" s="108">
        <v>0</v>
      </c>
      <c r="X58" s="108">
        <v>0</v>
      </c>
      <c r="Y58" s="108">
        <v>0</v>
      </c>
      <c r="Z58" s="108">
        <v>0</v>
      </c>
      <c r="AA58" s="108">
        <v>0</v>
      </c>
      <c r="AB58" s="108">
        <v>0</v>
      </c>
      <c r="AC58" s="108">
        <v>0</v>
      </c>
      <c r="AD58" s="108">
        <v>0</v>
      </c>
      <c r="AE58" s="108">
        <v>0</v>
      </c>
      <c r="AF58" s="108">
        <v>0</v>
      </c>
      <c r="AG58" s="108">
        <v>0</v>
      </c>
      <c r="AH58" s="123">
        <v>0</v>
      </c>
      <c r="AI58" s="123">
        <v>0</v>
      </c>
      <c r="AJ58" s="123">
        <v>0</v>
      </c>
      <c r="AK58" s="123">
        <v>0</v>
      </c>
      <c r="AL58" s="123">
        <v>0</v>
      </c>
      <c r="AM58" s="123">
        <v>0</v>
      </c>
      <c r="AN58" s="123">
        <v>0</v>
      </c>
      <c r="AO58" s="123">
        <v>0</v>
      </c>
      <c r="AP58" s="123">
        <v>0</v>
      </c>
      <c r="AQ58" s="123">
        <v>0</v>
      </c>
      <c r="AR58" s="123">
        <v>0</v>
      </c>
      <c r="AS58" s="123">
        <v>0</v>
      </c>
      <c r="AT58" s="123">
        <v>0</v>
      </c>
      <c r="AU58" s="123">
        <v>0</v>
      </c>
      <c r="AV58" s="123">
        <v>0</v>
      </c>
      <c r="AW58" s="123">
        <v>0</v>
      </c>
      <c r="AX58" s="123">
        <v>0</v>
      </c>
      <c r="AY58" s="123">
        <v>0</v>
      </c>
      <c r="AZ58" s="123">
        <v>0</v>
      </c>
      <c r="BA58" s="123">
        <v>0</v>
      </c>
      <c r="BB58" s="123">
        <v>0</v>
      </c>
      <c r="BC58" s="123">
        <v>0</v>
      </c>
      <c r="BD58" s="123">
        <v>0</v>
      </c>
      <c r="BE58" s="123">
        <v>0</v>
      </c>
      <c r="BF58" s="123">
        <v>0</v>
      </c>
      <c r="BG58" s="123">
        <v>0</v>
      </c>
    </row>
    <row r="59" spans="1:59" ht="15" x14ac:dyDescent="0.25">
      <c r="A59" s="199">
        <f>PowellInflow.Unregulated!A59</f>
        <v>46631</v>
      </c>
      <c r="B59" s="101">
        <v>1</v>
      </c>
      <c r="C59" s="101">
        <v>1</v>
      </c>
      <c r="D59" s="101">
        <v>1</v>
      </c>
      <c r="E59" s="108">
        <v>0</v>
      </c>
      <c r="F59" s="108">
        <v>0</v>
      </c>
      <c r="G59" s="108">
        <v>0</v>
      </c>
      <c r="H59" s="108">
        <v>0</v>
      </c>
      <c r="I59" s="108">
        <v>0</v>
      </c>
      <c r="J59" s="108">
        <v>0</v>
      </c>
      <c r="K59" s="108">
        <v>0</v>
      </c>
      <c r="L59" s="108">
        <v>0</v>
      </c>
      <c r="M59" s="108">
        <v>0</v>
      </c>
      <c r="N59" s="108">
        <v>0</v>
      </c>
      <c r="O59" s="108">
        <v>0</v>
      </c>
      <c r="P59" s="108">
        <v>0</v>
      </c>
      <c r="Q59" s="108">
        <v>0</v>
      </c>
      <c r="R59" s="108">
        <v>0</v>
      </c>
      <c r="S59" s="108">
        <v>0</v>
      </c>
      <c r="T59" s="108">
        <v>0</v>
      </c>
      <c r="U59" s="108">
        <v>0</v>
      </c>
      <c r="V59" s="108">
        <v>0</v>
      </c>
      <c r="W59" s="108">
        <v>0</v>
      </c>
      <c r="X59" s="108">
        <v>0</v>
      </c>
      <c r="Y59" s="108">
        <v>0</v>
      </c>
      <c r="Z59" s="108">
        <v>0</v>
      </c>
      <c r="AA59" s="108">
        <v>0</v>
      </c>
      <c r="AB59" s="108">
        <v>0</v>
      </c>
      <c r="AC59" s="108">
        <v>0</v>
      </c>
      <c r="AD59" s="108">
        <v>0</v>
      </c>
      <c r="AE59" s="108">
        <v>0</v>
      </c>
      <c r="AF59" s="108">
        <v>0</v>
      </c>
      <c r="AG59" s="108">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0</v>
      </c>
      <c r="AW59" s="123">
        <v>0</v>
      </c>
      <c r="AX59" s="123">
        <v>0</v>
      </c>
      <c r="AY59" s="123">
        <v>0</v>
      </c>
      <c r="AZ59" s="123">
        <v>0</v>
      </c>
      <c r="BA59" s="123">
        <v>0</v>
      </c>
      <c r="BB59" s="123">
        <v>0</v>
      </c>
      <c r="BC59" s="123">
        <v>0</v>
      </c>
      <c r="BD59" s="123">
        <v>0</v>
      </c>
      <c r="BE59" s="123">
        <v>0</v>
      </c>
      <c r="BF59" s="123">
        <v>0</v>
      </c>
      <c r="BG59" s="123">
        <v>0</v>
      </c>
    </row>
    <row r="60" spans="1:59" ht="15" x14ac:dyDescent="0.25">
      <c r="A60" s="199">
        <f>PowellInflow.Unregulated!A60</f>
        <v>46661</v>
      </c>
      <c r="B60" s="101">
        <v>1</v>
      </c>
      <c r="C60" s="101">
        <v>1</v>
      </c>
      <c r="D60" s="101">
        <v>1</v>
      </c>
      <c r="E60" s="108">
        <v>0</v>
      </c>
      <c r="F60" s="108">
        <v>0</v>
      </c>
      <c r="G60" s="108">
        <v>0</v>
      </c>
      <c r="H60" s="108">
        <v>0</v>
      </c>
      <c r="I60" s="108">
        <v>0</v>
      </c>
      <c r="J60" s="108">
        <v>0</v>
      </c>
      <c r="K60" s="108">
        <v>0</v>
      </c>
      <c r="L60" s="108">
        <v>0</v>
      </c>
      <c r="M60" s="108">
        <v>0</v>
      </c>
      <c r="N60" s="108">
        <v>0</v>
      </c>
      <c r="O60" s="108">
        <v>0</v>
      </c>
      <c r="P60" s="108">
        <v>0</v>
      </c>
      <c r="Q60" s="108">
        <v>0</v>
      </c>
      <c r="R60" s="108">
        <v>0</v>
      </c>
      <c r="S60" s="108">
        <v>0</v>
      </c>
      <c r="T60" s="108">
        <v>0</v>
      </c>
      <c r="U60" s="108">
        <v>0</v>
      </c>
      <c r="V60" s="108">
        <v>0</v>
      </c>
      <c r="W60" s="108">
        <v>0</v>
      </c>
      <c r="X60" s="108">
        <v>0</v>
      </c>
      <c r="Y60" s="108">
        <v>0</v>
      </c>
      <c r="Z60" s="108">
        <v>0</v>
      </c>
      <c r="AA60" s="108">
        <v>0</v>
      </c>
      <c r="AB60" s="108">
        <v>0</v>
      </c>
      <c r="AC60" s="108">
        <v>0</v>
      </c>
      <c r="AD60" s="108">
        <v>0</v>
      </c>
      <c r="AE60" s="108">
        <v>0</v>
      </c>
      <c r="AF60" s="108">
        <v>0</v>
      </c>
      <c r="AG60" s="108">
        <v>0</v>
      </c>
      <c r="AH60" s="123">
        <v>0</v>
      </c>
      <c r="AI60" s="123">
        <v>0</v>
      </c>
      <c r="AJ60" s="123">
        <v>0</v>
      </c>
      <c r="AK60" s="123">
        <v>0</v>
      </c>
      <c r="AL60" s="123">
        <v>0</v>
      </c>
      <c r="AM60" s="123">
        <v>0</v>
      </c>
      <c r="AN60" s="123">
        <v>0</v>
      </c>
      <c r="AO60" s="123">
        <v>0</v>
      </c>
      <c r="AP60" s="123">
        <v>0</v>
      </c>
      <c r="AQ60" s="123">
        <v>0</v>
      </c>
      <c r="AR60" s="123">
        <v>0</v>
      </c>
      <c r="AS60" s="123">
        <v>0</v>
      </c>
      <c r="AT60" s="123">
        <v>0</v>
      </c>
      <c r="AU60" s="123">
        <v>0</v>
      </c>
      <c r="AV60" s="123">
        <v>0</v>
      </c>
      <c r="AW60" s="123">
        <v>0</v>
      </c>
      <c r="AX60" s="123">
        <v>0</v>
      </c>
      <c r="AY60" s="123">
        <v>0</v>
      </c>
      <c r="AZ60" s="123">
        <v>0</v>
      </c>
      <c r="BA60" s="123">
        <v>0</v>
      </c>
      <c r="BB60" s="123">
        <v>0</v>
      </c>
      <c r="BC60" s="123">
        <v>0</v>
      </c>
      <c r="BD60" s="123">
        <v>0</v>
      </c>
      <c r="BE60" s="123">
        <v>0</v>
      </c>
      <c r="BF60" s="123">
        <v>0</v>
      </c>
      <c r="BG60" s="123">
        <v>0</v>
      </c>
    </row>
    <row r="61" spans="1:59" ht="15" x14ac:dyDescent="0.25">
      <c r="A61" s="199">
        <f>PowellInflow.Unregulated!A61</f>
        <v>46692</v>
      </c>
      <c r="B61" s="101">
        <v>1</v>
      </c>
      <c r="C61" s="101">
        <v>1</v>
      </c>
      <c r="D61" s="101">
        <v>1</v>
      </c>
      <c r="E61" s="108">
        <v>0</v>
      </c>
      <c r="F61" s="108">
        <v>0</v>
      </c>
      <c r="G61" s="108">
        <v>0</v>
      </c>
      <c r="H61" s="108">
        <v>0</v>
      </c>
      <c r="I61" s="108">
        <v>0</v>
      </c>
      <c r="J61" s="108">
        <v>0</v>
      </c>
      <c r="K61" s="108">
        <v>0</v>
      </c>
      <c r="L61" s="108">
        <v>0</v>
      </c>
      <c r="M61" s="108">
        <v>0</v>
      </c>
      <c r="N61" s="108">
        <v>0</v>
      </c>
      <c r="O61" s="108">
        <v>0</v>
      </c>
      <c r="P61" s="108">
        <v>0</v>
      </c>
      <c r="Q61" s="108">
        <v>0</v>
      </c>
      <c r="R61" s="108">
        <v>0</v>
      </c>
      <c r="S61" s="108">
        <v>0</v>
      </c>
      <c r="T61" s="108">
        <v>0</v>
      </c>
      <c r="U61" s="108">
        <v>0</v>
      </c>
      <c r="V61" s="108">
        <v>0</v>
      </c>
      <c r="W61" s="108">
        <v>0</v>
      </c>
      <c r="X61" s="108">
        <v>0</v>
      </c>
      <c r="Y61" s="108">
        <v>0</v>
      </c>
      <c r="Z61" s="108">
        <v>0</v>
      </c>
      <c r="AA61" s="108">
        <v>0</v>
      </c>
      <c r="AB61" s="108">
        <v>0</v>
      </c>
      <c r="AC61" s="108">
        <v>0</v>
      </c>
      <c r="AD61" s="108">
        <v>0</v>
      </c>
      <c r="AE61" s="108">
        <v>0</v>
      </c>
      <c r="AF61" s="108">
        <v>0</v>
      </c>
      <c r="AG61" s="108">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0</v>
      </c>
      <c r="AW61" s="123">
        <v>0</v>
      </c>
      <c r="AX61" s="123">
        <v>0</v>
      </c>
      <c r="AY61" s="123">
        <v>0</v>
      </c>
      <c r="AZ61" s="123">
        <v>0</v>
      </c>
      <c r="BA61" s="123">
        <v>0</v>
      </c>
      <c r="BB61" s="123">
        <v>0</v>
      </c>
      <c r="BC61" s="123">
        <v>0</v>
      </c>
      <c r="BD61" s="123">
        <v>0</v>
      </c>
      <c r="BE61" s="123">
        <v>0</v>
      </c>
      <c r="BF61" s="123">
        <v>0</v>
      </c>
      <c r="BG61" s="123">
        <v>0</v>
      </c>
    </row>
    <row r="62" spans="1:59" ht="15" x14ac:dyDescent="0.25">
      <c r="A62" s="199">
        <f>PowellInflow.Unregulated!A62</f>
        <v>46722</v>
      </c>
      <c r="B62" s="101">
        <v>1</v>
      </c>
      <c r="C62" s="101">
        <v>1</v>
      </c>
      <c r="D62" s="101">
        <v>1</v>
      </c>
      <c r="E62" s="108">
        <v>0</v>
      </c>
      <c r="F62" s="108">
        <v>0</v>
      </c>
      <c r="G62" s="108">
        <v>0</v>
      </c>
      <c r="H62" s="108">
        <v>0</v>
      </c>
      <c r="I62" s="108">
        <v>0</v>
      </c>
      <c r="J62" s="108">
        <v>0</v>
      </c>
      <c r="K62" s="108">
        <v>0</v>
      </c>
      <c r="L62" s="108">
        <v>0</v>
      </c>
      <c r="M62" s="108">
        <v>0</v>
      </c>
      <c r="N62" s="108">
        <v>0</v>
      </c>
      <c r="O62" s="108">
        <v>0</v>
      </c>
      <c r="P62" s="108">
        <v>0</v>
      </c>
      <c r="Q62" s="108">
        <v>0</v>
      </c>
      <c r="R62" s="108">
        <v>0</v>
      </c>
      <c r="S62" s="108">
        <v>0</v>
      </c>
      <c r="T62" s="108">
        <v>0</v>
      </c>
      <c r="U62" s="108">
        <v>0</v>
      </c>
      <c r="V62" s="108">
        <v>0</v>
      </c>
      <c r="W62" s="108">
        <v>0</v>
      </c>
      <c r="X62" s="108">
        <v>0</v>
      </c>
      <c r="Y62" s="108">
        <v>0</v>
      </c>
      <c r="Z62" s="108">
        <v>0</v>
      </c>
      <c r="AA62" s="108">
        <v>0</v>
      </c>
      <c r="AB62" s="108">
        <v>0</v>
      </c>
      <c r="AC62" s="108">
        <v>0</v>
      </c>
      <c r="AD62" s="108">
        <v>0</v>
      </c>
      <c r="AE62" s="108">
        <v>0</v>
      </c>
      <c r="AF62" s="108">
        <v>0</v>
      </c>
      <c r="AG62" s="108">
        <v>0</v>
      </c>
      <c r="AH62" s="123">
        <v>0</v>
      </c>
      <c r="AI62" s="123">
        <v>0</v>
      </c>
      <c r="AJ62" s="123">
        <v>0</v>
      </c>
      <c r="AK62" s="123">
        <v>0</v>
      </c>
      <c r="AL62" s="123">
        <v>0</v>
      </c>
      <c r="AM62" s="123">
        <v>0</v>
      </c>
      <c r="AN62" s="123">
        <v>0</v>
      </c>
      <c r="AO62" s="123">
        <v>0</v>
      </c>
      <c r="AP62" s="123">
        <v>0</v>
      </c>
      <c r="AQ62" s="123">
        <v>0</v>
      </c>
      <c r="AR62" s="123">
        <v>0</v>
      </c>
      <c r="AS62" s="123">
        <v>0</v>
      </c>
      <c r="AT62" s="123">
        <v>0</v>
      </c>
      <c r="AU62" s="123">
        <v>0</v>
      </c>
      <c r="AV62" s="123">
        <v>0</v>
      </c>
      <c r="AW62" s="123">
        <v>0</v>
      </c>
      <c r="AX62" s="123">
        <v>0</v>
      </c>
      <c r="AY62" s="123">
        <v>0</v>
      </c>
      <c r="AZ62" s="123">
        <v>0</v>
      </c>
      <c r="BA62" s="123">
        <v>0</v>
      </c>
      <c r="BB62" s="123">
        <v>0</v>
      </c>
      <c r="BC62" s="123">
        <v>0</v>
      </c>
      <c r="BD62" s="123">
        <v>0</v>
      </c>
      <c r="BE62" s="123">
        <v>0</v>
      </c>
      <c r="BF62" s="123">
        <v>0</v>
      </c>
      <c r="BG62" s="123">
        <v>0</v>
      </c>
    </row>
    <row r="63" spans="1:59" ht="15" x14ac:dyDescent="0.25">
      <c r="A63" s="199">
        <f>PowellInflow.Unregulated!A63</f>
        <v>46753</v>
      </c>
      <c r="B63" s="101">
        <v>1</v>
      </c>
      <c r="C63" s="101">
        <v>1</v>
      </c>
      <c r="D63" s="101">
        <v>1</v>
      </c>
      <c r="E63" s="108">
        <v>0</v>
      </c>
      <c r="F63" s="108">
        <v>0</v>
      </c>
      <c r="G63" s="108">
        <v>0</v>
      </c>
      <c r="H63" s="108">
        <v>0</v>
      </c>
      <c r="I63" s="108">
        <v>0</v>
      </c>
      <c r="J63" s="108">
        <v>0</v>
      </c>
      <c r="K63" s="108">
        <v>0</v>
      </c>
      <c r="L63" s="108">
        <v>0</v>
      </c>
      <c r="M63" s="108">
        <v>0</v>
      </c>
      <c r="N63" s="108">
        <v>0</v>
      </c>
      <c r="O63" s="108">
        <v>0</v>
      </c>
      <c r="P63" s="108">
        <v>0</v>
      </c>
      <c r="Q63" s="108">
        <v>0</v>
      </c>
      <c r="R63" s="108">
        <v>0</v>
      </c>
      <c r="S63" s="108">
        <v>0</v>
      </c>
      <c r="T63" s="108">
        <v>0</v>
      </c>
      <c r="U63" s="108">
        <v>0</v>
      </c>
      <c r="V63" s="108">
        <v>0</v>
      </c>
      <c r="W63" s="108">
        <v>0</v>
      </c>
      <c r="X63" s="108">
        <v>0</v>
      </c>
      <c r="Y63" s="108">
        <v>0</v>
      </c>
      <c r="Z63" s="108">
        <v>0</v>
      </c>
      <c r="AA63" s="108">
        <v>0</v>
      </c>
      <c r="AB63" s="108">
        <v>0</v>
      </c>
      <c r="AC63" s="108">
        <v>0</v>
      </c>
      <c r="AD63" s="108">
        <v>0</v>
      </c>
      <c r="AE63" s="108">
        <v>0</v>
      </c>
      <c r="AF63" s="108">
        <v>0</v>
      </c>
      <c r="AG63" s="108">
        <v>0</v>
      </c>
      <c r="AH63" s="123">
        <v>0</v>
      </c>
      <c r="AI63" s="123">
        <v>0</v>
      </c>
      <c r="AJ63" s="123">
        <v>0</v>
      </c>
      <c r="AK63" s="123">
        <v>0</v>
      </c>
      <c r="AL63" s="123">
        <v>0</v>
      </c>
      <c r="AM63" s="123">
        <v>0</v>
      </c>
      <c r="AN63" s="123">
        <v>0</v>
      </c>
      <c r="AO63" s="123">
        <v>0</v>
      </c>
      <c r="AP63" s="123">
        <v>0</v>
      </c>
      <c r="AQ63" s="123">
        <v>0</v>
      </c>
      <c r="AR63" s="123">
        <v>0</v>
      </c>
      <c r="AS63" s="123">
        <v>0</v>
      </c>
      <c r="AT63" s="123">
        <v>0</v>
      </c>
      <c r="AU63" s="123">
        <v>0</v>
      </c>
      <c r="AV63" s="123">
        <v>0</v>
      </c>
      <c r="AW63" s="123">
        <v>0</v>
      </c>
      <c r="AX63" s="123">
        <v>0</v>
      </c>
      <c r="AY63" s="123">
        <v>0</v>
      </c>
      <c r="AZ63" s="123">
        <v>0</v>
      </c>
      <c r="BA63" s="123">
        <v>0</v>
      </c>
      <c r="BB63" s="123">
        <v>0</v>
      </c>
      <c r="BC63" s="123">
        <v>0</v>
      </c>
      <c r="BD63" s="123">
        <v>0</v>
      </c>
      <c r="BE63" s="123">
        <v>0</v>
      </c>
      <c r="BF63" s="123">
        <v>0</v>
      </c>
      <c r="BG63" s="123">
        <v>0</v>
      </c>
    </row>
    <row r="64" spans="1:59" ht="15" x14ac:dyDescent="0.25">
      <c r="A64" s="199">
        <f>PowellInflow.Unregulated!A64</f>
        <v>46784</v>
      </c>
      <c r="B64" s="101">
        <v>1</v>
      </c>
      <c r="C64" s="101">
        <v>1</v>
      </c>
      <c r="D64" s="101">
        <v>1</v>
      </c>
      <c r="E64" s="108">
        <v>0</v>
      </c>
      <c r="F64" s="108">
        <v>0</v>
      </c>
      <c r="G64" s="108">
        <v>0</v>
      </c>
      <c r="H64" s="108">
        <v>0</v>
      </c>
      <c r="I64" s="108">
        <v>0</v>
      </c>
      <c r="J64" s="108">
        <v>0</v>
      </c>
      <c r="K64" s="108">
        <v>0</v>
      </c>
      <c r="L64" s="108">
        <v>0</v>
      </c>
      <c r="M64" s="108">
        <v>0</v>
      </c>
      <c r="N64" s="108">
        <v>0</v>
      </c>
      <c r="O64" s="108">
        <v>0</v>
      </c>
      <c r="P64" s="108">
        <v>0</v>
      </c>
      <c r="Q64" s="108">
        <v>0</v>
      </c>
      <c r="R64" s="108">
        <v>0</v>
      </c>
      <c r="S64" s="108">
        <v>0</v>
      </c>
      <c r="T64" s="108">
        <v>0</v>
      </c>
      <c r="U64" s="108">
        <v>0</v>
      </c>
      <c r="V64" s="108">
        <v>0</v>
      </c>
      <c r="W64" s="108">
        <v>0</v>
      </c>
      <c r="X64" s="108">
        <v>0</v>
      </c>
      <c r="Y64" s="108">
        <v>0</v>
      </c>
      <c r="Z64" s="108">
        <v>0</v>
      </c>
      <c r="AA64" s="108">
        <v>0</v>
      </c>
      <c r="AB64" s="108">
        <v>0</v>
      </c>
      <c r="AC64" s="108">
        <v>0</v>
      </c>
      <c r="AD64" s="108">
        <v>0</v>
      </c>
      <c r="AE64" s="108">
        <v>0</v>
      </c>
      <c r="AF64" s="108">
        <v>0</v>
      </c>
      <c r="AG64" s="108">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0</v>
      </c>
      <c r="AW64" s="123">
        <v>0</v>
      </c>
      <c r="AX64" s="123">
        <v>0</v>
      </c>
      <c r="AY64" s="123">
        <v>0</v>
      </c>
      <c r="AZ64" s="123">
        <v>0</v>
      </c>
      <c r="BA64" s="123">
        <v>0</v>
      </c>
      <c r="BB64" s="123">
        <v>0</v>
      </c>
      <c r="BC64" s="123">
        <v>0</v>
      </c>
      <c r="BD64" s="123">
        <v>0</v>
      </c>
      <c r="BE64" s="123">
        <v>0</v>
      </c>
      <c r="BF64" s="123">
        <v>0</v>
      </c>
      <c r="BG64" s="123">
        <v>0</v>
      </c>
    </row>
    <row r="65" spans="1:59" ht="15" x14ac:dyDescent="0.25">
      <c r="A65" s="199">
        <f>PowellInflow.Unregulated!A65</f>
        <v>46813</v>
      </c>
      <c r="B65" s="101">
        <v>1</v>
      </c>
      <c r="C65" s="101">
        <v>1</v>
      </c>
      <c r="D65" s="101">
        <v>1</v>
      </c>
      <c r="E65" s="108">
        <v>0</v>
      </c>
      <c r="F65" s="108">
        <v>0</v>
      </c>
      <c r="G65" s="108">
        <v>0</v>
      </c>
      <c r="H65" s="108">
        <v>0</v>
      </c>
      <c r="I65" s="108">
        <v>0</v>
      </c>
      <c r="J65" s="108">
        <v>0</v>
      </c>
      <c r="K65" s="108">
        <v>0</v>
      </c>
      <c r="L65" s="108">
        <v>0</v>
      </c>
      <c r="M65" s="108">
        <v>0</v>
      </c>
      <c r="N65" s="108">
        <v>0</v>
      </c>
      <c r="O65" s="108">
        <v>0</v>
      </c>
      <c r="P65" s="108">
        <v>0</v>
      </c>
      <c r="Q65" s="108">
        <v>0</v>
      </c>
      <c r="R65" s="108">
        <v>0</v>
      </c>
      <c r="S65" s="108">
        <v>0</v>
      </c>
      <c r="T65" s="108">
        <v>0</v>
      </c>
      <c r="U65" s="108">
        <v>0</v>
      </c>
      <c r="V65" s="108">
        <v>0</v>
      </c>
      <c r="W65" s="108">
        <v>0</v>
      </c>
      <c r="X65" s="108">
        <v>0</v>
      </c>
      <c r="Y65" s="108">
        <v>0</v>
      </c>
      <c r="Z65" s="108">
        <v>0</v>
      </c>
      <c r="AA65" s="108">
        <v>0</v>
      </c>
      <c r="AB65" s="108">
        <v>0</v>
      </c>
      <c r="AC65" s="108">
        <v>0</v>
      </c>
      <c r="AD65" s="108">
        <v>0</v>
      </c>
      <c r="AE65" s="108">
        <v>0</v>
      </c>
      <c r="AF65" s="108">
        <v>0</v>
      </c>
      <c r="AG65" s="108">
        <v>0</v>
      </c>
      <c r="AH65" s="123">
        <v>0</v>
      </c>
      <c r="AI65" s="123">
        <v>0</v>
      </c>
      <c r="AJ65" s="123">
        <v>0</v>
      </c>
      <c r="AK65" s="123">
        <v>0</v>
      </c>
      <c r="AL65" s="123">
        <v>0</v>
      </c>
      <c r="AM65" s="123">
        <v>0</v>
      </c>
      <c r="AN65" s="123">
        <v>0</v>
      </c>
      <c r="AO65" s="123">
        <v>0</v>
      </c>
      <c r="AP65" s="123">
        <v>0</v>
      </c>
      <c r="AQ65" s="123">
        <v>0</v>
      </c>
      <c r="AR65" s="123">
        <v>0</v>
      </c>
      <c r="AS65" s="123">
        <v>0</v>
      </c>
      <c r="AT65" s="123">
        <v>0</v>
      </c>
      <c r="AU65" s="123">
        <v>0</v>
      </c>
      <c r="AV65" s="123">
        <v>0</v>
      </c>
      <c r="AW65" s="123">
        <v>0</v>
      </c>
      <c r="AX65" s="123">
        <v>0</v>
      </c>
      <c r="AY65" s="123">
        <v>0</v>
      </c>
      <c r="AZ65" s="123">
        <v>0</v>
      </c>
      <c r="BA65" s="123">
        <v>0</v>
      </c>
      <c r="BB65" s="123">
        <v>0</v>
      </c>
      <c r="BC65" s="123">
        <v>0</v>
      </c>
      <c r="BD65" s="123">
        <v>0</v>
      </c>
      <c r="BE65" s="123">
        <v>0</v>
      </c>
      <c r="BF65" s="123">
        <v>0</v>
      </c>
      <c r="BG65" s="123">
        <v>0</v>
      </c>
    </row>
    <row r="66" spans="1:59" ht="15" x14ac:dyDescent="0.25">
      <c r="A66" s="199">
        <f>PowellInflow.Unregulated!A66</f>
        <v>46844</v>
      </c>
      <c r="B66" s="101">
        <v>1</v>
      </c>
      <c r="C66" s="101">
        <v>1</v>
      </c>
      <c r="D66" s="101">
        <v>1</v>
      </c>
      <c r="E66" s="108">
        <v>0</v>
      </c>
      <c r="F66" s="108">
        <v>0</v>
      </c>
      <c r="G66" s="108">
        <v>0</v>
      </c>
      <c r="H66" s="108">
        <v>0</v>
      </c>
      <c r="I66" s="108">
        <v>0</v>
      </c>
      <c r="J66" s="108">
        <v>0</v>
      </c>
      <c r="K66" s="108">
        <v>0</v>
      </c>
      <c r="L66" s="108">
        <v>0</v>
      </c>
      <c r="M66" s="108">
        <v>0</v>
      </c>
      <c r="N66" s="108">
        <v>0</v>
      </c>
      <c r="O66" s="108">
        <v>0</v>
      </c>
      <c r="P66" s="108">
        <v>0</v>
      </c>
      <c r="Q66" s="108">
        <v>0</v>
      </c>
      <c r="R66" s="108">
        <v>0</v>
      </c>
      <c r="S66" s="108">
        <v>0</v>
      </c>
      <c r="T66" s="108">
        <v>0</v>
      </c>
      <c r="U66" s="108">
        <v>0</v>
      </c>
      <c r="V66" s="108">
        <v>0</v>
      </c>
      <c r="W66" s="108">
        <v>0</v>
      </c>
      <c r="X66" s="108">
        <v>0</v>
      </c>
      <c r="Y66" s="108">
        <v>0</v>
      </c>
      <c r="Z66" s="108">
        <v>0</v>
      </c>
      <c r="AA66" s="108">
        <v>0</v>
      </c>
      <c r="AB66" s="108">
        <v>0</v>
      </c>
      <c r="AC66" s="108">
        <v>0</v>
      </c>
      <c r="AD66" s="108">
        <v>0</v>
      </c>
      <c r="AE66" s="108">
        <v>0</v>
      </c>
      <c r="AF66" s="108">
        <v>0</v>
      </c>
      <c r="AG66" s="108">
        <v>0</v>
      </c>
      <c r="AH66" s="123">
        <v>0</v>
      </c>
      <c r="AI66" s="123">
        <v>0</v>
      </c>
      <c r="AJ66" s="123">
        <v>0</v>
      </c>
      <c r="AK66" s="123">
        <v>0</v>
      </c>
      <c r="AL66" s="123">
        <v>0</v>
      </c>
      <c r="AM66" s="123">
        <v>0</v>
      </c>
      <c r="AN66" s="123">
        <v>0</v>
      </c>
      <c r="AO66" s="123">
        <v>0</v>
      </c>
      <c r="AP66" s="123">
        <v>0</v>
      </c>
      <c r="AQ66" s="123">
        <v>0</v>
      </c>
      <c r="AR66" s="123">
        <v>0</v>
      </c>
      <c r="AS66" s="123">
        <v>0</v>
      </c>
      <c r="AT66" s="123">
        <v>0</v>
      </c>
      <c r="AU66" s="123">
        <v>0</v>
      </c>
      <c r="AV66" s="123">
        <v>0</v>
      </c>
      <c r="AW66" s="123">
        <v>0</v>
      </c>
      <c r="AX66" s="123">
        <v>0</v>
      </c>
      <c r="AY66" s="123">
        <v>0</v>
      </c>
      <c r="AZ66" s="123">
        <v>0</v>
      </c>
      <c r="BA66" s="123">
        <v>0</v>
      </c>
      <c r="BB66" s="123">
        <v>0</v>
      </c>
      <c r="BC66" s="123">
        <v>0</v>
      </c>
      <c r="BD66" s="123">
        <v>0</v>
      </c>
      <c r="BE66" s="123">
        <v>0</v>
      </c>
      <c r="BF66" s="123">
        <v>0</v>
      </c>
      <c r="BG66" s="123">
        <v>0</v>
      </c>
    </row>
    <row r="67" spans="1:59" ht="15" x14ac:dyDescent="0.25">
      <c r="A67" s="199">
        <f>PowellInflow.Unregulated!A67</f>
        <v>46874</v>
      </c>
      <c r="B67" s="101">
        <v>1</v>
      </c>
      <c r="C67" s="101">
        <v>1</v>
      </c>
      <c r="D67" s="101">
        <v>1</v>
      </c>
      <c r="E67" s="108">
        <v>0</v>
      </c>
      <c r="F67" s="108">
        <v>0</v>
      </c>
      <c r="G67" s="108">
        <v>0</v>
      </c>
      <c r="H67" s="108">
        <v>0</v>
      </c>
      <c r="I67" s="108">
        <v>0</v>
      </c>
      <c r="J67" s="108">
        <v>0</v>
      </c>
      <c r="K67" s="108">
        <v>0</v>
      </c>
      <c r="L67" s="108">
        <v>0</v>
      </c>
      <c r="M67" s="108">
        <v>0</v>
      </c>
      <c r="N67" s="108">
        <v>0</v>
      </c>
      <c r="O67" s="108">
        <v>0</v>
      </c>
      <c r="P67" s="108">
        <v>0</v>
      </c>
      <c r="Q67" s="108">
        <v>0</v>
      </c>
      <c r="R67" s="108">
        <v>0</v>
      </c>
      <c r="S67" s="108">
        <v>0</v>
      </c>
      <c r="T67" s="108">
        <v>0</v>
      </c>
      <c r="U67" s="108">
        <v>0</v>
      </c>
      <c r="V67" s="108">
        <v>0</v>
      </c>
      <c r="W67" s="108">
        <v>0</v>
      </c>
      <c r="X67" s="108">
        <v>0</v>
      </c>
      <c r="Y67" s="108">
        <v>0</v>
      </c>
      <c r="Z67" s="108">
        <v>0</v>
      </c>
      <c r="AA67" s="108">
        <v>0</v>
      </c>
      <c r="AB67" s="108">
        <v>0</v>
      </c>
      <c r="AC67" s="108">
        <v>0</v>
      </c>
      <c r="AD67" s="108">
        <v>0</v>
      </c>
      <c r="AE67" s="108">
        <v>0</v>
      </c>
      <c r="AF67" s="108">
        <v>0</v>
      </c>
      <c r="AG67" s="108">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s="123">
        <v>0</v>
      </c>
      <c r="AX67" s="123">
        <v>0</v>
      </c>
      <c r="AY67" s="123">
        <v>0</v>
      </c>
      <c r="AZ67" s="123">
        <v>0</v>
      </c>
      <c r="BA67" s="123">
        <v>0</v>
      </c>
      <c r="BB67" s="123">
        <v>0</v>
      </c>
      <c r="BC67" s="123">
        <v>0</v>
      </c>
      <c r="BD67" s="123">
        <v>0</v>
      </c>
      <c r="BE67" s="123">
        <v>0</v>
      </c>
      <c r="BF67" s="123">
        <v>0</v>
      </c>
      <c r="BG67" s="123">
        <v>0</v>
      </c>
    </row>
    <row r="68" spans="1:59" ht="15" x14ac:dyDescent="0.25">
      <c r="A68" s="199">
        <f>PowellInflow.Unregulated!A68</f>
        <v>46905</v>
      </c>
      <c r="B68" s="101">
        <v>1</v>
      </c>
      <c r="C68" s="101">
        <v>1</v>
      </c>
      <c r="D68" s="101">
        <v>1</v>
      </c>
      <c r="E68" s="108">
        <v>0</v>
      </c>
      <c r="F68" s="108">
        <v>0</v>
      </c>
      <c r="G68" s="108">
        <v>0</v>
      </c>
      <c r="H68" s="108">
        <v>0</v>
      </c>
      <c r="I68" s="108">
        <v>0</v>
      </c>
      <c r="J68" s="108">
        <v>0</v>
      </c>
      <c r="K68" s="108">
        <v>0</v>
      </c>
      <c r="L68" s="108">
        <v>0</v>
      </c>
      <c r="M68" s="108">
        <v>0</v>
      </c>
      <c r="N68" s="108">
        <v>0</v>
      </c>
      <c r="O68" s="108">
        <v>0</v>
      </c>
      <c r="P68" s="108">
        <v>0</v>
      </c>
      <c r="Q68" s="108">
        <v>0</v>
      </c>
      <c r="R68" s="108">
        <v>0</v>
      </c>
      <c r="S68" s="108">
        <v>0</v>
      </c>
      <c r="T68" s="108">
        <v>0</v>
      </c>
      <c r="U68" s="108">
        <v>0</v>
      </c>
      <c r="V68" s="108">
        <v>0</v>
      </c>
      <c r="W68" s="108">
        <v>0</v>
      </c>
      <c r="X68" s="108">
        <v>0</v>
      </c>
      <c r="Y68" s="108">
        <v>0</v>
      </c>
      <c r="Z68" s="108">
        <v>0</v>
      </c>
      <c r="AA68" s="108">
        <v>0</v>
      </c>
      <c r="AB68" s="108">
        <v>0</v>
      </c>
      <c r="AC68" s="108">
        <v>0</v>
      </c>
      <c r="AD68" s="108">
        <v>0</v>
      </c>
      <c r="AE68" s="108">
        <v>0</v>
      </c>
      <c r="AF68" s="108">
        <v>0</v>
      </c>
      <c r="AG68" s="108">
        <v>0</v>
      </c>
      <c r="AH68" s="123">
        <v>0</v>
      </c>
      <c r="AI68" s="123">
        <v>0</v>
      </c>
      <c r="AJ68" s="123">
        <v>0</v>
      </c>
      <c r="AK68" s="123">
        <v>0</v>
      </c>
      <c r="AL68" s="123">
        <v>0</v>
      </c>
      <c r="AM68" s="123">
        <v>0</v>
      </c>
      <c r="AN68" s="123">
        <v>0</v>
      </c>
      <c r="AO68" s="123">
        <v>0</v>
      </c>
      <c r="AP68" s="123">
        <v>0</v>
      </c>
      <c r="AQ68" s="123">
        <v>0</v>
      </c>
      <c r="AR68" s="123">
        <v>0</v>
      </c>
      <c r="AS68" s="123">
        <v>0</v>
      </c>
      <c r="AT68" s="123">
        <v>0</v>
      </c>
      <c r="AU68" s="123">
        <v>0</v>
      </c>
      <c r="AV68" s="123">
        <v>0</v>
      </c>
      <c r="AW68" s="123">
        <v>0</v>
      </c>
      <c r="AX68" s="123">
        <v>0</v>
      </c>
      <c r="AY68" s="123">
        <v>0</v>
      </c>
      <c r="AZ68" s="123">
        <v>0</v>
      </c>
      <c r="BA68" s="123">
        <v>0</v>
      </c>
      <c r="BB68" s="123">
        <v>0</v>
      </c>
      <c r="BC68" s="123">
        <v>0</v>
      </c>
      <c r="BD68" s="123">
        <v>0</v>
      </c>
      <c r="BE68" s="123">
        <v>0</v>
      </c>
      <c r="BF68" s="123">
        <v>0</v>
      </c>
      <c r="BG68" s="123">
        <v>0</v>
      </c>
    </row>
    <row r="69" spans="1:59" ht="15" x14ac:dyDescent="0.25">
      <c r="A69" s="199">
        <f>PowellInflow.Unregulated!A69</f>
        <v>46935</v>
      </c>
      <c r="B69" s="101">
        <v>1</v>
      </c>
      <c r="C69" s="101">
        <v>1</v>
      </c>
      <c r="D69" s="101">
        <v>1</v>
      </c>
      <c r="E69" s="108">
        <v>0</v>
      </c>
      <c r="F69" s="108">
        <v>0</v>
      </c>
      <c r="G69" s="108">
        <v>0</v>
      </c>
      <c r="H69" s="108">
        <v>0</v>
      </c>
      <c r="I69" s="108">
        <v>0</v>
      </c>
      <c r="J69" s="108">
        <v>0</v>
      </c>
      <c r="K69" s="108">
        <v>0</v>
      </c>
      <c r="L69" s="108">
        <v>0</v>
      </c>
      <c r="M69" s="108">
        <v>0</v>
      </c>
      <c r="N69" s="108">
        <v>0</v>
      </c>
      <c r="O69" s="108">
        <v>0</v>
      </c>
      <c r="P69" s="108">
        <v>0</v>
      </c>
      <c r="Q69" s="108">
        <v>0</v>
      </c>
      <c r="R69" s="108">
        <v>0</v>
      </c>
      <c r="S69" s="108">
        <v>0</v>
      </c>
      <c r="T69" s="108">
        <v>0</v>
      </c>
      <c r="U69" s="108">
        <v>0</v>
      </c>
      <c r="V69" s="108">
        <v>0</v>
      </c>
      <c r="W69" s="108">
        <v>0</v>
      </c>
      <c r="X69" s="108">
        <v>0</v>
      </c>
      <c r="Y69" s="108">
        <v>0</v>
      </c>
      <c r="Z69" s="108">
        <v>0</v>
      </c>
      <c r="AA69" s="108">
        <v>0</v>
      </c>
      <c r="AB69" s="108">
        <v>0</v>
      </c>
      <c r="AC69" s="108">
        <v>0</v>
      </c>
      <c r="AD69" s="108">
        <v>0</v>
      </c>
      <c r="AE69" s="108">
        <v>0</v>
      </c>
      <c r="AF69" s="108">
        <v>0</v>
      </c>
      <c r="AG69" s="108">
        <v>0</v>
      </c>
      <c r="AH69" s="123">
        <v>0</v>
      </c>
      <c r="AI69" s="123">
        <v>0</v>
      </c>
      <c r="AJ69" s="123">
        <v>0</v>
      </c>
      <c r="AK69" s="123">
        <v>0</v>
      </c>
      <c r="AL69" s="123">
        <v>0</v>
      </c>
      <c r="AM69" s="123">
        <v>0</v>
      </c>
      <c r="AN69" s="123">
        <v>0</v>
      </c>
      <c r="AO69" s="123">
        <v>0</v>
      </c>
      <c r="AP69" s="123">
        <v>0</v>
      </c>
      <c r="AQ69" s="123">
        <v>0</v>
      </c>
      <c r="AR69" s="123">
        <v>0</v>
      </c>
      <c r="AS69" s="123">
        <v>0</v>
      </c>
      <c r="AT69" s="123">
        <v>0</v>
      </c>
      <c r="AU69" s="123">
        <v>0</v>
      </c>
      <c r="AV69" s="123">
        <v>0</v>
      </c>
      <c r="AW69" s="123">
        <v>0</v>
      </c>
      <c r="AX69" s="123">
        <v>0</v>
      </c>
      <c r="AY69" s="123">
        <v>0</v>
      </c>
      <c r="AZ69" s="123">
        <v>0</v>
      </c>
      <c r="BA69" s="123">
        <v>0</v>
      </c>
      <c r="BB69" s="123">
        <v>0</v>
      </c>
      <c r="BC69" s="123">
        <v>0</v>
      </c>
      <c r="BD69" s="123">
        <v>0</v>
      </c>
      <c r="BE69" s="123">
        <v>0</v>
      </c>
      <c r="BF69" s="123">
        <v>0</v>
      </c>
      <c r="BG69" s="123">
        <v>0</v>
      </c>
    </row>
    <row r="70" spans="1:59" ht="15" x14ac:dyDescent="0.25">
      <c r="A70" s="199">
        <f>PowellInflow.Unregulated!A70</f>
        <v>46966</v>
      </c>
      <c r="B70" s="101">
        <v>1</v>
      </c>
      <c r="C70" s="101">
        <v>1</v>
      </c>
      <c r="D70" s="101">
        <v>1</v>
      </c>
      <c r="E70" s="108">
        <v>0</v>
      </c>
      <c r="F70" s="108">
        <v>0</v>
      </c>
      <c r="G70" s="108">
        <v>0</v>
      </c>
      <c r="H70" s="108">
        <v>0</v>
      </c>
      <c r="I70" s="108">
        <v>0</v>
      </c>
      <c r="J70" s="108">
        <v>0</v>
      </c>
      <c r="K70" s="108">
        <v>0</v>
      </c>
      <c r="L70" s="108">
        <v>0</v>
      </c>
      <c r="M70" s="108">
        <v>0</v>
      </c>
      <c r="N70" s="108">
        <v>0</v>
      </c>
      <c r="O70" s="108">
        <v>0</v>
      </c>
      <c r="P70" s="108">
        <v>0</v>
      </c>
      <c r="Q70" s="108">
        <v>0</v>
      </c>
      <c r="R70" s="108">
        <v>0</v>
      </c>
      <c r="S70" s="108">
        <v>0</v>
      </c>
      <c r="T70" s="108">
        <v>0</v>
      </c>
      <c r="U70" s="108">
        <v>0</v>
      </c>
      <c r="V70" s="108">
        <v>0</v>
      </c>
      <c r="W70" s="108">
        <v>0</v>
      </c>
      <c r="X70" s="108">
        <v>0</v>
      </c>
      <c r="Y70" s="108">
        <v>0</v>
      </c>
      <c r="Z70" s="108">
        <v>0</v>
      </c>
      <c r="AA70" s="108">
        <v>0</v>
      </c>
      <c r="AB70" s="108">
        <v>0</v>
      </c>
      <c r="AC70" s="108">
        <v>0</v>
      </c>
      <c r="AD70" s="108">
        <v>0</v>
      </c>
      <c r="AE70" s="108">
        <v>0</v>
      </c>
      <c r="AF70" s="108">
        <v>0</v>
      </c>
      <c r="AG70" s="108">
        <v>0</v>
      </c>
      <c r="AH70" s="123">
        <v>0</v>
      </c>
      <c r="AI70" s="123">
        <v>0</v>
      </c>
      <c r="AJ70" s="123">
        <v>0</v>
      </c>
      <c r="AK70" s="123">
        <v>0</v>
      </c>
      <c r="AL70" s="123">
        <v>0</v>
      </c>
      <c r="AM70" s="123">
        <v>0</v>
      </c>
      <c r="AN70" s="123">
        <v>0</v>
      </c>
      <c r="AO70" s="123">
        <v>0</v>
      </c>
      <c r="AP70" s="123">
        <v>0</v>
      </c>
      <c r="AQ70" s="123">
        <v>0</v>
      </c>
      <c r="AR70" s="123">
        <v>0</v>
      </c>
      <c r="AS70" s="123">
        <v>0</v>
      </c>
      <c r="AT70" s="123">
        <v>0</v>
      </c>
      <c r="AU70" s="123">
        <v>0</v>
      </c>
      <c r="AV70" s="123">
        <v>0</v>
      </c>
      <c r="AW70" s="123">
        <v>0</v>
      </c>
      <c r="AX70" s="123">
        <v>0</v>
      </c>
      <c r="AY70" s="123">
        <v>0</v>
      </c>
      <c r="AZ70" s="123">
        <v>0</v>
      </c>
      <c r="BA70" s="123">
        <v>0</v>
      </c>
      <c r="BB70" s="123">
        <v>0</v>
      </c>
      <c r="BC70" s="123">
        <v>0</v>
      </c>
      <c r="BD70" s="123">
        <v>0</v>
      </c>
      <c r="BE70" s="123">
        <v>0</v>
      </c>
      <c r="BF70" s="123">
        <v>0</v>
      </c>
      <c r="BG70" s="123">
        <v>0</v>
      </c>
    </row>
    <row r="71" spans="1:59" ht="15" x14ac:dyDescent="0.25">
      <c r="A71" s="199">
        <f>PowellInflow.Unregulated!A71</f>
        <v>46997</v>
      </c>
      <c r="B71" s="101">
        <v>1</v>
      </c>
      <c r="C71" s="101">
        <v>1</v>
      </c>
      <c r="D71" s="101">
        <v>1</v>
      </c>
      <c r="E71" s="108">
        <v>0</v>
      </c>
      <c r="F71" s="108">
        <v>0</v>
      </c>
      <c r="G71" s="108">
        <v>0</v>
      </c>
      <c r="H71" s="108">
        <v>0</v>
      </c>
      <c r="I71" s="108">
        <v>0</v>
      </c>
      <c r="J71" s="108">
        <v>0</v>
      </c>
      <c r="K71" s="108">
        <v>0</v>
      </c>
      <c r="L71" s="108">
        <v>0</v>
      </c>
      <c r="M71" s="108">
        <v>0</v>
      </c>
      <c r="N71" s="108">
        <v>0</v>
      </c>
      <c r="O71" s="108">
        <v>0</v>
      </c>
      <c r="P71" s="108">
        <v>0</v>
      </c>
      <c r="Q71" s="108">
        <v>0</v>
      </c>
      <c r="R71" s="108">
        <v>0</v>
      </c>
      <c r="S71" s="108">
        <v>0</v>
      </c>
      <c r="T71" s="108">
        <v>0</v>
      </c>
      <c r="U71" s="108">
        <v>0</v>
      </c>
      <c r="V71" s="108">
        <v>0</v>
      </c>
      <c r="W71" s="108">
        <v>0</v>
      </c>
      <c r="X71" s="108">
        <v>0</v>
      </c>
      <c r="Y71" s="108">
        <v>0</v>
      </c>
      <c r="Z71" s="108">
        <v>0</v>
      </c>
      <c r="AA71" s="108">
        <v>0</v>
      </c>
      <c r="AB71" s="108">
        <v>0</v>
      </c>
      <c r="AC71" s="108">
        <v>0</v>
      </c>
      <c r="AD71" s="108">
        <v>0</v>
      </c>
      <c r="AE71" s="108">
        <v>0</v>
      </c>
      <c r="AF71" s="108">
        <v>0</v>
      </c>
      <c r="AG71" s="108">
        <v>0</v>
      </c>
      <c r="AH71" s="123">
        <v>0</v>
      </c>
      <c r="AI71" s="123">
        <v>0</v>
      </c>
      <c r="AJ71" s="123">
        <v>0</v>
      </c>
      <c r="AK71" s="123">
        <v>0</v>
      </c>
      <c r="AL71" s="123">
        <v>0</v>
      </c>
      <c r="AM71" s="123">
        <v>0</v>
      </c>
      <c r="AN71" s="123">
        <v>0</v>
      </c>
      <c r="AO71" s="123">
        <v>0</v>
      </c>
      <c r="AP71" s="123">
        <v>0</v>
      </c>
      <c r="AQ71" s="123">
        <v>0</v>
      </c>
      <c r="AR71" s="123">
        <v>0</v>
      </c>
      <c r="AS71" s="123">
        <v>0</v>
      </c>
      <c r="AT71" s="123">
        <v>0</v>
      </c>
      <c r="AU71" s="123">
        <v>0</v>
      </c>
      <c r="AV71" s="123">
        <v>0</v>
      </c>
      <c r="AW71" s="123">
        <v>0</v>
      </c>
      <c r="AX71" s="123">
        <v>0</v>
      </c>
      <c r="AY71" s="123">
        <v>0</v>
      </c>
      <c r="AZ71" s="123">
        <v>0</v>
      </c>
      <c r="BA71" s="123">
        <v>0</v>
      </c>
      <c r="BB71" s="123">
        <v>0</v>
      </c>
      <c r="BC71" s="123">
        <v>0</v>
      </c>
      <c r="BD71" s="123">
        <v>0</v>
      </c>
      <c r="BE71" s="123">
        <v>0</v>
      </c>
      <c r="BF71" s="123">
        <v>0</v>
      </c>
      <c r="BG71" s="123">
        <v>0</v>
      </c>
    </row>
    <row r="72" spans="1:59" ht="15" x14ac:dyDescent="0.25">
      <c r="A72" s="199">
        <f>PowellInflow.Unregulated!A72</f>
        <v>0</v>
      </c>
      <c r="B72" s="122">
        <v>1</v>
      </c>
      <c r="C72" s="122">
        <v>1</v>
      </c>
      <c r="D72" s="122">
        <v>1</v>
      </c>
      <c r="E72" s="123">
        <v>0</v>
      </c>
      <c r="F72" s="123">
        <v>0</v>
      </c>
      <c r="G72" s="123">
        <v>0</v>
      </c>
      <c r="H72" s="123">
        <v>0</v>
      </c>
      <c r="I72" s="123">
        <v>0</v>
      </c>
      <c r="J72" s="123">
        <v>0</v>
      </c>
      <c r="K72" s="123">
        <v>0</v>
      </c>
      <c r="L72" s="123">
        <v>0</v>
      </c>
      <c r="M72" s="123">
        <v>0</v>
      </c>
      <c r="N72" s="123">
        <v>0</v>
      </c>
      <c r="O72" s="123">
        <v>0</v>
      </c>
      <c r="P72" s="123">
        <v>0</v>
      </c>
      <c r="Q72" s="123">
        <v>0</v>
      </c>
      <c r="R72" s="123">
        <v>0</v>
      </c>
      <c r="S72" s="123">
        <v>0</v>
      </c>
      <c r="T72" s="123">
        <v>0</v>
      </c>
      <c r="U72" s="123">
        <v>0</v>
      </c>
      <c r="V72" s="123">
        <v>0</v>
      </c>
      <c r="W72" s="123">
        <v>0</v>
      </c>
      <c r="X72" s="123">
        <v>0</v>
      </c>
      <c r="Y72" s="123">
        <v>0</v>
      </c>
      <c r="Z72" s="123">
        <v>0</v>
      </c>
      <c r="AA72" s="123">
        <v>0</v>
      </c>
      <c r="AB72" s="123">
        <v>0</v>
      </c>
      <c r="AC72" s="123">
        <v>0</v>
      </c>
      <c r="AD72" s="123">
        <v>0</v>
      </c>
      <c r="AE72" s="123">
        <v>0</v>
      </c>
      <c r="AF72" s="123">
        <v>0</v>
      </c>
      <c r="AG72" s="123">
        <v>0</v>
      </c>
      <c r="AH72" s="123">
        <v>0</v>
      </c>
      <c r="AI72" s="123">
        <v>0</v>
      </c>
      <c r="AJ72" s="123">
        <v>0</v>
      </c>
      <c r="AK72" s="123">
        <v>0</v>
      </c>
      <c r="AL72" s="123">
        <v>0</v>
      </c>
      <c r="AM72" s="123">
        <v>0</v>
      </c>
      <c r="AN72" s="123">
        <v>0</v>
      </c>
      <c r="AO72" s="123">
        <v>0</v>
      </c>
      <c r="AP72" s="123">
        <v>0</v>
      </c>
      <c r="AQ72" s="123">
        <v>0</v>
      </c>
      <c r="AR72" s="123">
        <v>0</v>
      </c>
      <c r="AS72" s="123">
        <v>0</v>
      </c>
      <c r="AT72" s="123">
        <v>0</v>
      </c>
      <c r="AU72" s="123">
        <v>0</v>
      </c>
      <c r="AV72" s="123">
        <v>0</v>
      </c>
      <c r="AW72" s="123">
        <v>0</v>
      </c>
      <c r="AX72" s="123">
        <v>0</v>
      </c>
      <c r="AY72" s="123">
        <v>0</v>
      </c>
      <c r="AZ72" s="123">
        <v>0</v>
      </c>
      <c r="BA72" s="123">
        <v>0</v>
      </c>
      <c r="BB72" s="123">
        <v>0</v>
      </c>
      <c r="BC72" s="123">
        <v>0</v>
      </c>
      <c r="BD72" s="123">
        <v>0</v>
      </c>
      <c r="BE72" s="123">
        <v>0</v>
      </c>
      <c r="BF72" s="123">
        <v>0</v>
      </c>
      <c r="BG72" s="123">
        <v>0</v>
      </c>
    </row>
    <row r="73" spans="1:59" ht="15" x14ac:dyDescent="0.25">
      <c r="A73" s="199">
        <f>PowellInflow.Unregulated!A73</f>
        <v>0</v>
      </c>
      <c r="B73" s="122">
        <v>1</v>
      </c>
      <c r="C73" s="122">
        <v>1</v>
      </c>
      <c r="D73" s="122">
        <v>1</v>
      </c>
      <c r="E73" s="123">
        <v>0</v>
      </c>
      <c r="F73" s="123">
        <v>0</v>
      </c>
      <c r="G73" s="123">
        <v>0</v>
      </c>
      <c r="H73" s="123">
        <v>0</v>
      </c>
      <c r="I73" s="123">
        <v>0</v>
      </c>
      <c r="J73" s="123">
        <v>0</v>
      </c>
      <c r="K73" s="123">
        <v>0</v>
      </c>
      <c r="L73" s="123">
        <v>0</v>
      </c>
      <c r="M73" s="123">
        <v>0</v>
      </c>
      <c r="N73" s="123">
        <v>0</v>
      </c>
      <c r="O73" s="123">
        <v>0</v>
      </c>
      <c r="P73" s="123">
        <v>0</v>
      </c>
      <c r="Q73" s="123">
        <v>0</v>
      </c>
      <c r="R73" s="123">
        <v>0</v>
      </c>
      <c r="S73" s="123">
        <v>0</v>
      </c>
      <c r="T73" s="123">
        <v>0</v>
      </c>
      <c r="U73" s="123">
        <v>0</v>
      </c>
      <c r="V73" s="123">
        <v>0</v>
      </c>
      <c r="W73" s="123">
        <v>0</v>
      </c>
      <c r="X73" s="123">
        <v>0</v>
      </c>
      <c r="Y73" s="123">
        <v>0</v>
      </c>
      <c r="Z73" s="123">
        <v>0</v>
      </c>
      <c r="AA73" s="123">
        <v>0</v>
      </c>
      <c r="AB73" s="123">
        <v>0</v>
      </c>
      <c r="AC73" s="123">
        <v>0</v>
      </c>
      <c r="AD73" s="123">
        <v>0</v>
      </c>
      <c r="AE73" s="123">
        <v>0</v>
      </c>
      <c r="AF73" s="123">
        <v>0</v>
      </c>
      <c r="AG73" s="123">
        <v>0</v>
      </c>
      <c r="AH73" s="123">
        <v>0</v>
      </c>
      <c r="AI73" s="123">
        <v>0</v>
      </c>
      <c r="AJ73" s="123">
        <v>0</v>
      </c>
      <c r="AK73" s="123">
        <v>0</v>
      </c>
      <c r="AL73" s="123">
        <v>0</v>
      </c>
      <c r="AM73" s="123">
        <v>0</v>
      </c>
      <c r="AN73" s="123">
        <v>0</v>
      </c>
      <c r="AO73" s="123">
        <v>0</v>
      </c>
      <c r="AP73" s="123">
        <v>0</v>
      </c>
      <c r="AQ73" s="123">
        <v>0</v>
      </c>
      <c r="AR73" s="123">
        <v>0</v>
      </c>
      <c r="AS73" s="123">
        <v>0</v>
      </c>
      <c r="AT73" s="123">
        <v>0</v>
      </c>
      <c r="AU73" s="123">
        <v>0</v>
      </c>
      <c r="AV73" s="123">
        <v>0</v>
      </c>
      <c r="AW73" s="123">
        <v>0</v>
      </c>
      <c r="AX73" s="123">
        <v>0</v>
      </c>
      <c r="AY73" s="123">
        <v>0</v>
      </c>
      <c r="AZ73" s="123">
        <v>0</v>
      </c>
      <c r="BA73" s="123">
        <v>0</v>
      </c>
      <c r="BB73" s="123">
        <v>0</v>
      </c>
      <c r="BC73" s="123">
        <v>0</v>
      </c>
      <c r="BD73" s="123">
        <v>0</v>
      </c>
      <c r="BE73" s="123">
        <v>0</v>
      </c>
      <c r="BF73" s="123">
        <v>0</v>
      </c>
      <c r="BG73" s="123">
        <v>0</v>
      </c>
    </row>
    <row r="74" spans="1:59" ht="15" x14ac:dyDescent="0.25">
      <c r="A74" s="199">
        <f>PowellInflow.Unregulated!A74</f>
        <v>0</v>
      </c>
      <c r="B74" s="122">
        <v>1</v>
      </c>
      <c r="C74" s="122">
        <v>1</v>
      </c>
      <c r="D74" s="122">
        <v>1</v>
      </c>
      <c r="E74" s="123">
        <v>0</v>
      </c>
      <c r="F74" s="123">
        <v>0</v>
      </c>
      <c r="G74" s="123">
        <v>0</v>
      </c>
      <c r="H74" s="123">
        <v>0</v>
      </c>
      <c r="I74" s="123">
        <v>0</v>
      </c>
      <c r="J74" s="123">
        <v>0</v>
      </c>
      <c r="K74" s="123">
        <v>0</v>
      </c>
      <c r="L74" s="123">
        <v>0</v>
      </c>
      <c r="M74" s="123">
        <v>0</v>
      </c>
      <c r="N74" s="123">
        <v>0</v>
      </c>
      <c r="O74" s="123">
        <v>0</v>
      </c>
      <c r="P74" s="123">
        <v>0</v>
      </c>
      <c r="Q74" s="123">
        <v>0</v>
      </c>
      <c r="R74" s="123">
        <v>0</v>
      </c>
      <c r="S74" s="123">
        <v>0</v>
      </c>
      <c r="T74" s="123">
        <v>0</v>
      </c>
      <c r="U74" s="123">
        <v>0</v>
      </c>
      <c r="V74" s="123">
        <v>0</v>
      </c>
      <c r="W74" s="123">
        <v>0</v>
      </c>
      <c r="X74" s="123">
        <v>0</v>
      </c>
      <c r="Y74" s="123">
        <v>0</v>
      </c>
      <c r="Z74" s="123">
        <v>0</v>
      </c>
      <c r="AA74" s="123">
        <v>0</v>
      </c>
      <c r="AB74" s="123">
        <v>0</v>
      </c>
      <c r="AC74" s="123">
        <v>0</v>
      </c>
      <c r="AD74" s="123">
        <v>0</v>
      </c>
      <c r="AE74" s="123">
        <v>0</v>
      </c>
      <c r="AF74" s="123">
        <v>0</v>
      </c>
      <c r="AG74" s="123">
        <v>0</v>
      </c>
      <c r="AH74" s="123">
        <v>0</v>
      </c>
      <c r="AI74" s="123">
        <v>0</v>
      </c>
      <c r="AJ74" s="123">
        <v>0</v>
      </c>
      <c r="AK74" s="123">
        <v>0</v>
      </c>
      <c r="AL74" s="123">
        <v>0</v>
      </c>
      <c r="AM74" s="123">
        <v>0</v>
      </c>
      <c r="AN74" s="123">
        <v>0</v>
      </c>
      <c r="AO74" s="123">
        <v>0</v>
      </c>
      <c r="AP74" s="123">
        <v>0</v>
      </c>
      <c r="AQ74" s="123">
        <v>0</v>
      </c>
      <c r="AR74" s="123">
        <v>0</v>
      </c>
      <c r="AS74" s="123">
        <v>0</v>
      </c>
      <c r="AT74" s="123">
        <v>0</v>
      </c>
      <c r="AU74" s="123">
        <v>0</v>
      </c>
      <c r="AV74" s="123">
        <v>0</v>
      </c>
      <c r="AW74" s="123">
        <v>0</v>
      </c>
      <c r="AX74" s="123">
        <v>0</v>
      </c>
      <c r="AY74" s="123">
        <v>0</v>
      </c>
      <c r="AZ74" s="123">
        <v>0</v>
      </c>
      <c r="BA74" s="123">
        <v>0</v>
      </c>
      <c r="BB74" s="123">
        <v>0</v>
      </c>
      <c r="BC74" s="123">
        <v>0</v>
      </c>
      <c r="BD74" s="123">
        <v>0</v>
      </c>
      <c r="BE74" s="123">
        <v>0</v>
      </c>
      <c r="BF74" s="123">
        <v>0</v>
      </c>
      <c r="BG74" s="123">
        <v>0</v>
      </c>
    </row>
    <row r="75" spans="1:59" ht="15" x14ac:dyDescent="0.25">
      <c r="A75" s="199">
        <f>PowellInflow.Unregulated!A75</f>
        <v>0</v>
      </c>
      <c r="B75" s="122">
        <v>1</v>
      </c>
      <c r="C75" s="122">
        <v>1</v>
      </c>
      <c r="D75" s="122">
        <v>1</v>
      </c>
      <c r="E75" s="123">
        <v>0</v>
      </c>
      <c r="F75" s="123">
        <v>0</v>
      </c>
      <c r="G75" s="123">
        <v>0</v>
      </c>
      <c r="H75" s="123">
        <v>0</v>
      </c>
      <c r="I75" s="123">
        <v>0</v>
      </c>
      <c r="J75" s="123">
        <v>0</v>
      </c>
      <c r="K75" s="123">
        <v>0</v>
      </c>
      <c r="L75" s="123">
        <v>0</v>
      </c>
      <c r="M75" s="123">
        <v>0</v>
      </c>
      <c r="N75" s="123">
        <v>0</v>
      </c>
      <c r="O75" s="123">
        <v>0</v>
      </c>
      <c r="P75" s="123">
        <v>0</v>
      </c>
      <c r="Q75" s="123">
        <v>0</v>
      </c>
      <c r="R75" s="123">
        <v>0</v>
      </c>
      <c r="S75" s="123">
        <v>0</v>
      </c>
      <c r="T75" s="123">
        <v>0</v>
      </c>
      <c r="U75" s="123">
        <v>0</v>
      </c>
      <c r="V75" s="123">
        <v>0</v>
      </c>
      <c r="W75" s="123">
        <v>0</v>
      </c>
      <c r="X75" s="123">
        <v>0</v>
      </c>
      <c r="Y75" s="123">
        <v>0</v>
      </c>
      <c r="Z75" s="123">
        <v>0</v>
      </c>
      <c r="AA75" s="123">
        <v>0</v>
      </c>
      <c r="AB75" s="123">
        <v>0</v>
      </c>
      <c r="AC75" s="123">
        <v>0</v>
      </c>
      <c r="AD75" s="123">
        <v>0</v>
      </c>
      <c r="AE75" s="123">
        <v>0</v>
      </c>
      <c r="AF75" s="123">
        <v>0</v>
      </c>
      <c r="AG75" s="123">
        <v>0</v>
      </c>
      <c r="AH75" s="123">
        <v>0</v>
      </c>
      <c r="AI75" s="123">
        <v>0</v>
      </c>
      <c r="AJ75" s="123">
        <v>0</v>
      </c>
      <c r="AK75" s="123">
        <v>0</v>
      </c>
      <c r="AL75" s="123">
        <v>0</v>
      </c>
      <c r="AM75" s="123">
        <v>0</v>
      </c>
      <c r="AN75" s="123">
        <v>0</v>
      </c>
      <c r="AO75" s="123">
        <v>0</v>
      </c>
      <c r="AP75" s="123">
        <v>0</v>
      </c>
      <c r="AQ75" s="123">
        <v>0</v>
      </c>
      <c r="AR75" s="123">
        <v>0</v>
      </c>
      <c r="AS75" s="123">
        <v>0</v>
      </c>
      <c r="AT75" s="123">
        <v>0</v>
      </c>
      <c r="AU75" s="123">
        <v>0</v>
      </c>
      <c r="AV75" s="123">
        <v>0</v>
      </c>
      <c r="AW75" s="123">
        <v>0</v>
      </c>
      <c r="AX75" s="123">
        <v>0</v>
      </c>
      <c r="AY75" s="123">
        <v>0</v>
      </c>
      <c r="AZ75" s="123">
        <v>0</v>
      </c>
      <c r="BA75" s="123">
        <v>0</v>
      </c>
      <c r="BB75" s="123">
        <v>0</v>
      </c>
      <c r="BC75" s="123">
        <v>0</v>
      </c>
      <c r="BD75" s="123">
        <v>0</v>
      </c>
      <c r="BE75" s="123">
        <v>0</v>
      </c>
      <c r="BF75" s="123">
        <v>0</v>
      </c>
      <c r="BG75" s="123">
        <v>0</v>
      </c>
    </row>
    <row r="76" spans="1:59" ht="15" x14ac:dyDescent="0.25">
      <c r="A76" s="199">
        <f>PowellInflow.Unregulated!A76</f>
        <v>0</v>
      </c>
      <c r="B76" s="122">
        <v>1</v>
      </c>
      <c r="C76" s="122">
        <v>1</v>
      </c>
      <c r="D76" s="122">
        <v>1</v>
      </c>
      <c r="E76" s="123">
        <v>0</v>
      </c>
      <c r="F76" s="123">
        <v>0</v>
      </c>
      <c r="G76" s="123">
        <v>0</v>
      </c>
      <c r="H76" s="123">
        <v>0</v>
      </c>
      <c r="I76" s="123">
        <v>0</v>
      </c>
      <c r="J76" s="123">
        <v>0</v>
      </c>
      <c r="K76" s="123">
        <v>0</v>
      </c>
      <c r="L76" s="123">
        <v>0</v>
      </c>
      <c r="M76" s="123">
        <v>0</v>
      </c>
      <c r="N76" s="123">
        <v>0</v>
      </c>
      <c r="O76" s="123">
        <v>0</v>
      </c>
      <c r="P76" s="123">
        <v>0</v>
      </c>
      <c r="Q76" s="123">
        <v>0</v>
      </c>
      <c r="R76" s="123">
        <v>0</v>
      </c>
      <c r="S76" s="123">
        <v>0</v>
      </c>
      <c r="T76" s="123">
        <v>0</v>
      </c>
      <c r="U76" s="123">
        <v>0</v>
      </c>
      <c r="V76" s="123">
        <v>0</v>
      </c>
      <c r="W76" s="123">
        <v>0</v>
      </c>
      <c r="X76" s="123">
        <v>0</v>
      </c>
      <c r="Y76" s="123">
        <v>0</v>
      </c>
      <c r="Z76" s="123">
        <v>0</v>
      </c>
      <c r="AA76" s="123">
        <v>0</v>
      </c>
      <c r="AB76" s="123">
        <v>0</v>
      </c>
      <c r="AC76" s="123">
        <v>0</v>
      </c>
      <c r="AD76" s="123">
        <v>0</v>
      </c>
      <c r="AE76" s="123">
        <v>0</v>
      </c>
      <c r="AF76" s="123">
        <v>0</v>
      </c>
      <c r="AG76" s="123">
        <v>0</v>
      </c>
      <c r="AH76" s="123">
        <v>0</v>
      </c>
      <c r="AI76" s="123">
        <v>0</v>
      </c>
      <c r="AJ76" s="123">
        <v>0</v>
      </c>
      <c r="AK76" s="123">
        <v>0</v>
      </c>
      <c r="AL76" s="123">
        <v>0</v>
      </c>
      <c r="AM76" s="123">
        <v>0</v>
      </c>
      <c r="AN76" s="123">
        <v>0</v>
      </c>
      <c r="AO76" s="123">
        <v>0</v>
      </c>
      <c r="AP76" s="123">
        <v>0</v>
      </c>
      <c r="AQ76" s="123">
        <v>0</v>
      </c>
      <c r="AR76" s="123">
        <v>0</v>
      </c>
      <c r="AS76" s="123">
        <v>0</v>
      </c>
      <c r="AT76" s="123">
        <v>0</v>
      </c>
      <c r="AU76" s="123">
        <v>0</v>
      </c>
      <c r="AV76" s="123">
        <v>0</v>
      </c>
      <c r="AW76" s="123">
        <v>0</v>
      </c>
      <c r="AX76" s="123">
        <v>0</v>
      </c>
      <c r="AY76" s="123">
        <v>0</v>
      </c>
      <c r="AZ76" s="123">
        <v>0</v>
      </c>
      <c r="BA76" s="123">
        <v>0</v>
      </c>
      <c r="BB76" s="123">
        <v>0</v>
      </c>
      <c r="BC76" s="123">
        <v>0</v>
      </c>
      <c r="BD76" s="123">
        <v>0</v>
      </c>
      <c r="BE76" s="123">
        <v>0</v>
      </c>
      <c r="BF76" s="123">
        <v>0</v>
      </c>
      <c r="BG76" s="123">
        <v>0</v>
      </c>
    </row>
    <row r="77" spans="1:59" ht="15" x14ac:dyDescent="0.25">
      <c r="A77" s="199">
        <f>PowellInflow.Unregulated!A77</f>
        <v>0</v>
      </c>
      <c r="B77" s="122">
        <v>1</v>
      </c>
      <c r="C77" s="122">
        <v>1</v>
      </c>
      <c r="D77" s="122">
        <v>1</v>
      </c>
      <c r="E77" s="123">
        <v>0</v>
      </c>
      <c r="F77" s="123">
        <v>0</v>
      </c>
      <c r="G77" s="123">
        <v>0</v>
      </c>
      <c r="H77" s="123">
        <v>0</v>
      </c>
      <c r="I77" s="123">
        <v>0</v>
      </c>
      <c r="J77" s="123">
        <v>0</v>
      </c>
      <c r="K77" s="123">
        <v>0</v>
      </c>
      <c r="L77" s="123">
        <v>0</v>
      </c>
      <c r="M77" s="123">
        <v>0</v>
      </c>
      <c r="N77" s="123">
        <v>0</v>
      </c>
      <c r="O77" s="123">
        <v>0</v>
      </c>
      <c r="P77" s="123">
        <v>0</v>
      </c>
      <c r="Q77" s="123">
        <v>0</v>
      </c>
      <c r="R77" s="123">
        <v>0</v>
      </c>
      <c r="S77" s="123">
        <v>0</v>
      </c>
      <c r="T77" s="123">
        <v>0</v>
      </c>
      <c r="U77" s="123">
        <v>0</v>
      </c>
      <c r="V77" s="123">
        <v>0</v>
      </c>
      <c r="W77" s="123">
        <v>0</v>
      </c>
      <c r="X77" s="123">
        <v>0</v>
      </c>
      <c r="Y77" s="123">
        <v>0</v>
      </c>
      <c r="Z77" s="123">
        <v>0</v>
      </c>
      <c r="AA77" s="123">
        <v>0</v>
      </c>
      <c r="AB77" s="123">
        <v>0</v>
      </c>
      <c r="AC77" s="123">
        <v>0</v>
      </c>
      <c r="AD77" s="123">
        <v>0</v>
      </c>
      <c r="AE77" s="123">
        <v>0</v>
      </c>
      <c r="AF77" s="123">
        <v>0</v>
      </c>
      <c r="AG77" s="123">
        <v>0</v>
      </c>
      <c r="AH77" s="123">
        <v>0</v>
      </c>
      <c r="AI77" s="123">
        <v>0</v>
      </c>
      <c r="AJ77" s="123">
        <v>0</v>
      </c>
      <c r="AK77" s="123">
        <v>0</v>
      </c>
      <c r="AL77" s="123">
        <v>0</v>
      </c>
      <c r="AM77" s="123">
        <v>0</v>
      </c>
      <c r="AN77" s="123">
        <v>0</v>
      </c>
      <c r="AO77" s="123">
        <v>0</v>
      </c>
      <c r="AP77" s="123">
        <v>0</v>
      </c>
      <c r="AQ77" s="123">
        <v>0</v>
      </c>
      <c r="AR77" s="123">
        <v>0</v>
      </c>
      <c r="AS77" s="123">
        <v>0</v>
      </c>
      <c r="AT77" s="123">
        <v>0</v>
      </c>
      <c r="AU77" s="123">
        <v>0</v>
      </c>
      <c r="AV77" s="123">
        <v>0</v>
      </c>
      <c r="AW77" s="123">
        <v>0</v>
      </c>
      <c r="AX77" s="123">
        <v>0</v>
      </c>
      <c r="AY77" s="123">
        <v>0</v>
      </c>
      <c r="AZ77" s="123">
        <v>0</v>
      </c>
      <c r="BA77" s="123">
        <v>0</v>
      </c>
      <c r="BB77" s="123">
        <v>0</v>
      </c>
      <c r="BC77" s="123">
        <v>0</v>
      </c>
      <c r="BD77" s="123">
        <v>0</v>
      </c>
      <c r="BE77" s="123">
        <v>0</v>
      </c>
      <c r="BF77" s="123">
        <v>0</v>
      </c>
      <c r="BG77" s="123">
        <v>0</v>
      </c>
    </row>
    <row r="78" spans="1:59" ht="15" x14ac:dyDescent="0.25">
      <c r="A78" s="199">
        <f>PowellInflow.Unregulated!A78</f>
        <v>0</v>
      </c>
      <c r="B78" s="122">
        <v>1</v>
      </c>
      <c r="C78" s="122">
        <v>1</v>
      </c>
      <c r="D78" s="122">
        <v>1</v>
      </c>
      <c r="E78" s="123">
        <v>0</v>
      </c>
      <c r="F78" s="123">
        <v>0</v>
      </c>
      <c r="G78" s="123">
        <v>0</v>
      </c>
      <c r="H78" s="123">
        <v>0</v>
      </c>
      <c r="I78" s="123">
        <v>0</v>
      </c>
      <c r="J78" s="123">
        <v>0</v>
      </c>
      <c r="K78" s="123">
        <v>0</v>
      </c>
      <c r="L78" s="123">
        <v>0</v>
      </c>
      <c r="M78" s="123">
        <v>0</v>
      </c>
      <c r="N78" s="123">
        <v>0</v>
      </c>
      <c r="O78" s="123">
        <v>0</v>
      </c>
      <c r="P78" s="123">
        <v>0</v>
      </c>
      <c r="Q78" s="123">
        <v>0</v>
      </c>
      <c r="R78" s="123">
        <v>0</v>
      </c>
      <c r="S78" s="123">
        <v>0</v>
      </c>
      <c r="T78" s="123">
        <v>0</v>
      </c>
      <c r="U78" s="123">
        <v>0</v>
      </c>
      <c r="V78" s="123">
        <v>0</v>
      </c>
      <c r="W78" s="123">
        <v>0</v>
      </c>
      <c r="X78" s="123">
        <v>0</v>
      </c>
      <c r="Y78" s="123">
        <v>0</v>
      </c>
      <c r="Z78" s="123">
        <v>0</v>
      </c>
      <c r="AA78" s="123">
        <v>0</v>
      </c>
      <c r="AB78" s="123">
        <v>0</v>
      </c>
      <c r="AC78" s="123">
        <v>0</v>
      </c>
      <c r="AD78" s="123">
        <v>0</v>
      </c>
      <c r="AE78" s="123">
        <v>0</v>
      </c>
      <c r="AF78" s="123">
        <v>0</v>
      </c>
      <c r="AG78" s="123">
        <v>0</v>
      </c>
      <c r="AH78" s="123">
        <v>0</v>
      </c>
      <c r="AI78" s="123">
        <v>0</v>
      </c>
      <c r="AJ78" s="123">
        <v>0</v>
      </c>
      <c r="AK78" s="123">
        <v>0</v>
      </c>
      <c r="AL78" s="123">
        <v>0</v>
      </c>
      <c r="AM78" s="123">
        <v>0</v>
      </c>
      <c r="AN78" s="123">
        <v>0</v>
      </c>
      <c r="AO78" s="123">
        <v>0</v>
      </c>
      <c r="AP78" s="123">
        <v>0</v>
      </c>
      <c r="AQ78" s="123">
        <v>0</v>
      </c>
      <c r="AR78" s="123">
        <v>0</v>
      </c>
      <c r="AS78" s="123">
        <v>0</v>
      </c>
      <c r="AT78" s="123">
        <v>0</v>
      </c>
      <c r="AU78" s="123">
        <v>0</v>
      </c>
      <c r="AV78" s="123">
        <v>0</v>
      </c>
      <c r="AW78" s="123">
        <v>0</v>
      </c>
      <c r="AX78" s="123">
        <v>0</v>
      </c>
      <c r="AY78" s="123">
        <v>0</v>
      </c>
      <c r="AZ78" s="123">
        <v>0</v>
      </c>
      <c r="BA78" s="123">
        <v>0</v>
      </c>
      <c r="BB78" s="123">
        <v>0</v>
      </c>
      <c r="BC78" s="123">
        <v>0</v>
      </c>
      <c r="BD78" s="123">
        <v>0</v>
      </c>
      <c r="BE78" s="123">
        <v>0</v>
      </c>
      <c r="BF78" s="123">
        <v>0</v>
      </c>
      <c r="BG78" s="123">
        <v>0</v>
      </c>
    </row>
    <row r="79" spans="1:59" ht="15" x14ac:dyDescent="0.25">
      <c r="A79" s="199">
        <f>PowellInflow.Unregulated!A79</f>
        <v>0</v>
      </c>
      <c r="B79" s="122">
        <v>1</v>
      </c>
      <c r="C79" s="122">
        <v>1</v>
      </c>
      <c r="D79" s="122">
        <v>1</v>
      </c>
      <c r="E79" s="123">
        <v>0</v>
      </c>
      <c r="F79" s="123">
        <v>0</v>
      </c>
      <c r="G79" s="123">
        <v>0</v>
      </c>
      <c r="H79" s="123">
        <v>0</v>
      </c>
      <c r="I79" s="123">
        <v>0</v>
      </c>
      <c r="J79" s="123">
        <v>0</v>
      </c>
      <c r="K79" s="123">
        <v>0</v>
      </c>
      <c r="L79" s="123">
        <v>0</v>
      </c>
      <c r="M79" s="123">
        <v>0</v>
      </c>
      <c r="N79" s="123">
        <v>0</v>
      </c>
      <c r="O79" s="123">
        <v>0</v>
      </c>
      <c r="P79" s="123">
        <v>0</v>
      </c>
      <c r="Q79" s="123">
        <v>0</v>
      </c>
      <c r="R79" s="123">
        <v>0</v>
      </c>
      <c r="S79" s="123">
        <v>0</v>
      </c>
      <c r="T79" s="123">
        <v>0</v>
      </c>
      <c r="U79" s="123">
        <v>0</v>
      </c>
      <c r="V79" s="123">
        <v>0</v>
      </c>
      <c r="W79" s="123">
        <v>0</v>
      </c>
      <c r="X79" s="123">
        <v>0</v>
      </c>
      <c r="Y79" s="123">
        <v>0</v>
      </c>
      <c r="Z79" s="123">
        <v>0</v>
      </c>
      <c r="AA79" s="123">
        <v>0</v>
      </c>
      <c r="AB79" s="123">
        <v>0</v>
      </c>
      <c r="AC79" s="123">
        <v>0</v>
      </c>
      <c r="AD79" s="123">
        <v>0</v>
      </c>
      <c r="AE79" s="123">
        <v>0</v>
      </c>
      <c r="AF79" s="123">
        <v>0</v>
      </c>
      <c r="AG79" s="123">
        <v>0</v>
      </c>
      <c r="AH79" s="123">
        <v>0</v>
      </c>
      <c r="AI79" s="123">
        <v>0</v>
      </c>
      <c r="AJ79" s="123">
        <v>0</v>
      </c>
      <c r="AK79" s="123">
        <v>0</v>
      </c>
      <c r="AL79" s="123">
        <v>0</v>
      </c>
      <c r="AM79" s="123">
        <v>0</v>
      </c>
      <c r="AN79" s="123">
        <v>0</v>
      </c>
      <c r="AO79" s="123">
        <v>0</v>
      </c>
      <c r="AP79" s="123">
        <v>0</v>
      </c>
      <c r="AQ79" s="123">
        <v>0</v>
      </c>
      <c r="AR79" s="123">
        <v>0</v>
      </c>
      <c r="AS79" s="123">
        <v>0</v>
      </c>
      <c r="AT79" s="123">
        <v>0</v>
      </c>
      <c r="AU79" s="123">
        <v>0</v>
      </c>
      <c r="AV79" s="123">
        <v>0</v>
      </c>
      <c r="AW79" s="123">
        <v>0</v>
      </c>
      <c r="AX79" s="123">
        <v>0</v>
      </c>
      <c r="AY79" s="123">
        <v>0</v>
      </c>
      <c r="AZ79" s="123">
        <v>0</v>
      </c>
      <c r="BA79" s="123">
        <v>0</v>
      </c>
      <c r="BB79" s="123">
        <v>0</v>
      </c>
      <c r="BC79" s="123">
        <v>0</v>
      </c>
      <c r="BD79" s="123">
        <v>0</v>
      </c>
      <c r="BE79" s="123">
        <v>0</v>
      </c>
      <c r="BF79" s="123">
        <v>0</v>
      </c>
      <c r="BG79" s="123">
        <v>0</v>
      </c>
    </row>
    <row r="80" spans="1:59" ht="15" x14ac:dyDescent="0.25">
      <c r="A80" s="199">
        <f>PowellInflow.Unregulated!A80</f>
        <v>0</v>
      </c>
      <c r="B80" s="122">
        <v>1</v>
      </c>
      <c r="C80" s="122">
        <v>1</v>
      </c>
      <c r="D80" s="122">
        <v>1</v>
      </c>
      <c r="E80" s="123">
        <v>0</v>
      </c>
      <c r="F80" s="123">
        <v>0</v>
      </c>
      <c r="G80" s="123">
        <v>0</v>
      </c>
      <c r="H80" s="123">
        <v>0</v>
      </c>
      <c r="I80" s="123">
        <v>0</v>
      </c>
      <c r="J80" s="123">
        <v>0</v>
      </c>
      <c r="K80" s="123">
        <v>0</v>
      </c>
      <c r="L80" s="123">
        <v>0</v>
      </c>
      <c r="M80" s="123">
        <v>0</v>
      </c>
      <c r="N80" s="123">
        <v>0</v>
      </c>
      <c r="O80" s="123">
        <v>0</v>
      </c>
      <c r="P80" s="123">
        <v>0</v>
      </c>
      <c r="Q80" s="123">
        <v>0</v>
      </c>
      <c r="R80" s="123">
        <v>0</v>
      </c>
      <c r="S80" s="123">
        <v>0</v>
      </c>
      <c r="T80" s="123">
        <v>0</v>
      </c>
      <c r="U80" s="123">
        <v>0</v>
      </c>
      <c r="V80" s="123">
        <v>0</v>
      </c>
      <c r="W80" s="123">
        <v>0</v>
      </c>
      <c r="X80" s="123">
        <v>0</v>
      </c>
      <c r="Y80" s="123">
        <v>0</v>
      </c>
      <c r="Z80" s="123">
        <v>0</v>
      </c>
      <c r="AA80" s="123">
        <v>0</v>
      </c>
      <c r="AB80" s="123">
        <v>0</v>
      </c>
      <c r="AC80" s="123">
        <v>0</v>
      </c>
      <c r="AD80" s="123">
        <v>0</v>
      </c>
      <c r="AE80" s="123">
        <v>0</v>
      </c>
      <c r="AF80" s="123">
        <v>0</v>
      </c>
      <c r="AG80" s="123">
        <v>0</v>
      </c>
      <c r="AH80" s="123">
        <v>0</v>
      </c>
      <c r="AI80" s="123">
        <v>0</v>
      </c>
      <c r="AJ80" s="123">
        <v>0</v>
      </c>
      <c r="AK80" s="123">
        <v>0</v>
      </c>
      <c r="AL80" s="123">
        <v>0</v>
      </c>
      <c r="AM80" s="123">
        <v>0</v>
      </c>
      <c r="AN80" s="123">
        <v>0</v>
      </c>
      <c r="AO80" s="123">
        <v>0</v>
      </c>
      <c r="AP80" s="123">
        <v>0</v>
      </c>
      <c r="AQ80" s="123">
        <v>0</v>
      </c>
      <c r="AR80" s="123">
        <v>0</v>
      </c>
      <c r="AS80" s="123">
        <v>0</v>
      </c>
      <c r="AT80" s="123">
        <v>0</v>
      </c>
      <c r="AU80" s="123">
        <v>0</v>
      </c>
      <c r="AV80" s="123">
        <v>0</v>
      </c>
      <c r="AW80" s="123">
        <v>0</v>
      </c>
      <c r="AX80" s="123">
        <v>0</v>
      </c>
      <c r="AY80" s="123">
        <v>0</v>
      </c>
      <c r="AZ80" s="123">
        <v>0</v>
      </c>
      <c r="BA80" s="123">
        <v>0</v>
      </c>
      <c r="BB80" s="123">
        <v>0</v>
      </c>
      <c r="BC80" s="123">
        <v>0</v>
      </c>
      <c r="BD80" s="123">
        <v>0</v>
      </c>
      <c r="BE80" s="123">
        <v>0</v>
      </c>
      <c r="BF80" s="123">
        <v>0</v>
      </c>
      <c r="BG80" s="123">
        <v>0</v>
      </c>
    </row>
    <row r="81" spans="1:59" ht="15" x14ac:dyDescent="0.25">
      <c r="A81" s="198"/>
      <c r="B81" s="122">
        <v>1</v>
      </c>
      <c r="C81" s="122">
        <v>1</v>
      </c>
      <c r="D81" s="122">
        <v>1</v>
      </c>
      <c r="E81" s="123">
        <v>0</v>
      </c>
      <c r="F81" s="123">
        <v>0</v>
      </c>
      <c r="G81" s="123">
        <v>0</v>
      </c>
      <c r="H81" s="123">
        <v>0</v>
      </c>
      <c r="I81" s="123">
        <v>0</v>
      </c>
      <c r="J81" s="123">
        <v>0</v>
      </c>
      <c r="K81" s="123">
        <v>0</v>
      </c>
      <c r="L81" s="123">
        <v>0</v>
      </c>
      <c r="M81" s="123">
        <v>0</v>
      </c>
      <c r="N81" s="123">
        <v>0</v>
      </c>
      <c r="O81" s="123">
        <v>0</v>
      </c>
      <c r="P81" s="123">
        <v>0</v>
      </c>
      <c r="Q81" s="123">
        <v>0</v>
      </c>
      <c r="R81" s="123">
        <v>0</v>
      </c>
      <c r="S81" s="123">
        <v>0</v>
      </c>
      <c r="T81" s="123">
        <v>0</v>
      </c>
      <c r="U81" s="123">
        <v>0</v>
      </c>
      <c r="V81" s="123">
        <v>0</v>
      </c>
      <c r="W81" s="123">
        <v>0</v>
      </c>
      <c r="X81" s="123">
        <v>0</v>
      </c>
      <c r="Y81" s="123">
        <v>0</v>
      </c>
      <c r="Z81" s="123">
        <v>0</v>
      </c>
      <c r="AA81" s="123">
        <v>0</v>
      </c>
      <c r="AB81" s="123">
        <v>0</v>
      </c>
      <c r="AC81" s="123">
        <v>0</v>
      </c>
      <c r="AD81" s="123">
        <v>0</v>
      </c>
      <c r="AE81" s="123">
        <v>0</v>
      </c>
      <c r="AF81" s="123">
        <v>0</v>
      </c>
      <c r="AG81" s="123">
        <v>0</v>
      </c>
      <c r="AH81" s="123">
        <v>0</v>
      </c>
      <c r="AI81" s="123">
        <v>0</v>
      </c>
      <c r="AJ81" s="123">
        <v>0</v>
      </c>
      <c r="AK81" s="123">
        <v>0</v>
      </c>
      <c r="AL81" s="123">
        <v>0</v>
      </c>
      <c r="AM81" s="123">
        <v>0</v>
      </c>
      <c r="AN81" s="123">
        <v>0</v>
      </c>
      <c r="AO81" s="123">
        <v>0</v>
      </c>
      <c r="AP81" s="123">
        <v>0</v>
      </c>
      <c r="AQ81" s="123">
        <v>0</v>
      </c>
      <c r="AR81" s="123">
        <v>0</v>
      </c>
      <c r="AS81" s="123">
        <v>0</v>
      </c>
      <c r="AT81" s="123">
        <v>0</v>
      </c>
      <c r="AU81" s="123">
        <v>0</v>
      </c>
      <c r="AV81" s="123">
        <v>0</v>
      </c>
      <c r="AW81" s="123">
        <v>0</v>
      </c>
      <c r="AX81" s="123">
        <v>0</v>
      </c>
      <c r="AY81" s="123">
        <v>0</v>
      </c>
      <c r="AZ81" s="123">
        <v>0</v>
      </c>
      <c r="BA81" s="123">
        <v>0</v>
      </c>
      <c r="BB81" s="123">
        <v>0</v>
      </c>
      <c r="BC81" s="123">
        <v>0</v>
      </c>
      <c r="BD81" s="123">
        <v>0</v>
      </c>
      <c r="BE81" s="123">
        <v>0</v>
      </c>
      <c r="BF81" s="123">
        <v>0</v>
      </c>
      <c r="BG81" s="123">
        <v>0</v>
      </c>
    </row>
    <row r="82" spans="1:59" ht="15" x14ac:dyDescent="0.25">
      <c r="A82" s="198"/>
      <c r="B82" s="122">
        <v>1</v>
      </c>
      <c r="C82" s="122">
        <v>1</v>
      </c>
      <c r="D82" s="122">
        <v>1</v>
      </c>
      <c r="E82" s="123">
        <v>0</v>
      </c>
      <c r="F82" s="123">
        <v>0</v>
      </c>
      <c r="G82" s="123">
        <v>0</v>
      </c>
      <c r="H82" s="123">
        <v>0</v>
      </c>
      <c r="I82" s="123">
        <v>0</v>
      </c>
      <c r="J82" s="123">
        <v>0</v>
      </c>
      <c r="K82" s="123">
        <v>0</v>
      </c>
      <c r="L82" s="123">
        <v>0</v>
      </c>
      <c r="M82" s="123">
        <v>0</v>
      </c>
      <c r="N82" s="123">
        <v>0</v>
      </c>
      <c r="O82" s="123">
        <v>0</v>
      </c>
      <c r="P82" s="123">
        <v>0</v>
      </c>
      <c r="Q82" s="123">
        <v>0</v>
      </c>
      <c r="R82" s="123">
        <v>0</v>
      </c>
      <c r="S82" s="123">
        <v>0</v>
      </c>
      <c r="T82" s="123">
        <v>0</v>
      </c>
      <c r="U82" s="123">
        <v>0</v>
      </c>
      <c r="V82" s="123">
        <v>0</v>
      </c>
      <c r="W82" s="123">
        <v>0</v>
      </c>
      <c r="X82" s="123">
        <v>0</v>
      </c>
      <c r="Y82" s="123">
        <v>0</v>
      </c>
      <c r="Z82" s="123">
        <v>0</v>
      </c>
      <c r="AA82" s="123">
        <v>0</v>
      </c>
      <c r="AB82" s="123">
        <v>0</v>
      </c>
      <c r="AC82" s="123">
        <v>0</v>
      </c>
      <c r="AD82" s="123">
        <v>0</v>
      </c>
      <c r="AE82" s="123">
        <v>0</v>
      </c>
      <c r="AF82" s="123">
        <v>0</v>
      </c>
      <c r="AG82" s="123">
        <v>0</v>
      </c>
      <c r="AH82" s="123">
        <v>0</v>
      </c>
      <c r="AI82" s="123">
        <v>0</v>
      </c>
      <c r="AJ82" s="123">
        <v>0</v>
      </c>
      <c r="AK82" s="123">
        <v>0</v>
      </c>
      <c r="AL82" s="123">
        <v>0</v>
      </c>
      <c r="AM82" s="123">
        <v>0</v>
      </c>
      <c r="AN82" s="123">
        <v>0</v>
      </c>
      <c r="AO82" s="123">
        <v>0</v>
      </c>
      <c r="AP82" s="123">
        <v>0</v>
      </c>
      <c r="AQ82" s="123">
        <v>0</v>
      </c>
      <c r="AR82" s="123">
        <v>0</v>
      </c>
      <c r="AS82" s="123">
        <v>0</v>
      </c>
      <c r="AT82" s="123">
        <v>0</v>
      </c>
      <c r="AU82" s="123">
        <v>0</v>
      </c>
      <c r="AV82" s="123">
        <v>0</v>
      </c>
      <c r="AW82" s="123">
        <v>0</v>
      </c>
      <c r="AX82" s="123">
        <v>0</v>
      </c>
      <c r="AY82" s="123">
        <v>0</v>
      </c>
      <c r="AZ82" s="123">
        <v>0</v>
      </c>
      <c r="BA82" s="123">
        <v>0</v>
      </c>
      <c r="BB82" s="123">
        <v>0</v>
      </c>
      <c r="BC82" s="123">
        <v>0</v>
      </c>
      <c r="BD82" s="123">
        <v>0</v>
      </c>
      <c r="BE82" s="123">
        <v>0</v>
      </c>
      <c r="BF82" s="123">
        <v>0</v>
      </c>
      <c r="BG82" s="123">
        <v>0</v>
      </c>
    </row>
    <row r="83" spans="1:59" ht="15" x14ac:dyDescent="0.25">
      <c r="A83" s="198"/>
      <c r="B83" s="122">
        <v>1</v>
      </c>
      <c r="C83" s="122">
        <v>1</v>
      </c>
      <c r="D83" s="122">
        <v>1</v>
      </c>
      <c r="E83" s="123">
        <v>0</v>
      </c>
      <c r="F83" s="123">
        <v>0</v>
      </c>
      <c r="G83" s="123">
        <v>0</v>
      </c>
      <c r="H83" s="123">
        <v>0</v>
      </c>
      <c r="I83" s="123">
        <v>0</v>
      </c>
      <c r="J83" s="123">
        <v>0</v>
      </c>
      <c r="K83" s="123">
        <v>0</v>
      </c>
      <c r="L83" s="123">
        <v>0</v>
      </c>
      <c r="M83" s="123">
        <v>0</v>
      </c>
      <c r="N83" s="123">
        <v>0</v>
      </c>
      <c r="O83" s="123">
        <v>0</v>
      </c>
      <c r="P83" s="123">
        <v>0</v>
      </c>
      <c r="Q83" s="123">
        <v>0</v>
      </c>
      <c r="R83" s="123">
        <v>0</v>
      </c>
      <c r="S83" s="123">
        <v>0</v>
      </c>
      <c r="T83" s="123">
        <v>0</v>
      </c>
      <c r="U83" s="123">
        <v>0</v>
      </c>
      <c r="V83" s="123">
        <v>0</v>
      </c>
      <c r="W83" s="123">
        <v>0</v>
      </c>
      <c r="X83" s="123">
        <v>0</v>
      </c>
      <c r="Y83" s="123">
        <v>0</v>
      </c>
      <c r="Z83" s="123">
        <v>0</v>
      </c>
      <c r="AA83" s="123">
        <v>0</v>
      </c>
      <c r="AB83" s="123">
        <v>0</v>
      </c>
      <c r="AC83" s="123">
        <v>0</v>
      </c>
      <c r="AD83" s="123">
        <v>0</v>
      </c>
      <c r="AE83" s="123">
        <v>0</v>
      </c>
      <c r="AF83" s="123">
        <v>0</v>
      </c>
      <c r="AG83" s="123">
        <v>0</v>
      </c>
      <c r="AH83" s="123">
        <v>0</v>
      </c>
      <c r="AI83" s="123">
        <v>0</v>
      </c>
      <c r="AJ83" s="123">
        <v>0</v>
      </c>
      <c r="AK83" s="123">
        <v>0</v>
      </c>
      <c r="AL83" s="123">
        <v>0</v>
      </c>
      <c r="AM83" s="123">
        <v>0</v>
      </c>
      <c r="AN83" s="123">
        <v>0</v>
      </c>
      <c r="AO83" s="123">
        <v>0</v>
      </c>
      <c r="AP83" s="123">
        <v>0</v>
      </c>
      <c r="AQ83" s="123">
        <v>0</v>
      </c>
      <c r="AR83" s="123">
        <v>0</v>
      </c>
      <c r="AS83" s="123">
        <v>0</v>
      </c>
      <c r="AT83" s="123">
        <v>0</v>
      </c>
      <c r="AU83" s="123">
        <v>0</v>
      </c>
      <c r="AV83" s="123">
        <v>0</v>
      </c>
      <c r="AW83" s="123">
        <v>0</v>
      </c>
      <c r="AX83" s="123">
        <v>0</v>
      </c>
      <c r="AY83" s="123">
        <v>0</v>
      </c>
      <c r="AZ83" s="123">
        <v>0</v>
      </c>
      <c r="BA83" s="123">
        <v>0</v>
      </c>
      <c r="BB83" s="123">
        <v>0</v>
      </c>
      <c r="BC83" s="123">
        <v>0</v>
      </c>
      <c r="BD83" s="123">
        <v>0</v>
      </c>
      <c r="BE83" s="123">
        <v>0</v>
      </c>
      <c r="BF83" s="123">
        <v>0</v>
      </c>
      <c r="BG83" s="123">
        <v>0</v>
      </c>
    </row>
    <row r="84" spans="1:59" ht="15" x14ac:dyDescent="0.25">
      <c r="A84" s="198"/>
      <c r="B84" s="122">
        <v>1</v>
      </c>
      <c r="C84" s="122">
        <v>1</v>
      </c>
      <c r="D84" s="122">
        <v>1</v>
      </c>
      <c r="E84" s="123">
        <v>0</v>
      </c>
      <c r="F84" s="123">
        <v>0</v>
      </c>
      <c r="G84" s="123">
        <v>0</v>
      </c>
      <c r="H84" s="123">
        <v>0</v>
      </c>
      <c r="I84" s="123">
        <v>0</v>
      </c>
      <c r="J84" s="123">
        <v>0</v>
      </c>
      <c r="K84" s="123">
        <v>0</v>
      </c>
      <c r="L84" s="123">
        <v>0</v>
      </c>
      <c r="M84" s="123">
        <v>0</v>
      </c>
      <c r="N84" s="123">
        <v>0</v>
      </c>
      <c r="O84" s="123">
        <v>0</v>
      </c>
      <c r="P84" s="123">
        <v>0</v>
      </c>
      <c r="Q84" s="123">
        <v>0</v>
      </c>
      <c r="R84" s="123">
        <v>0</v>
      </c>
      <c r="S84" s="123">
        <v>0</v>
      </c>
      <c r="T84" s="123">
        <v>0</v>
      </c>
      <c r="U84" s="123">
        <v>0</v>
      </c>
      <c r="V84" s="123">
        <v>0</v>
      </c>
      <c r="W84" s="123">
        <v>0</v>
      </c>
      <c r="X84" s="123">
        <v>0</v>
      </c>
      <c r="Y84" s="123">
        <v>0</v>
      </c>
      <c r="Z84" s="123">
        <v>0</v>
      </c>
      <c r="AA84" s="123">
        <v>0</v>
      </c>
      <c r="AB84" s="123">
        <v>0</v>
      </c>
      <c r="AC84" s="123">
        <v>0</v>
      </c>
      <c r="AD84" s="123">
        <v>0</v>
      </c>
      <c r="AE84" s="123">
        <v>0</v>
      </c>
      <c r="AF84" s="123">
        <v>0</v>
      </c>
      <c r="AG84" s="123">
        <v>0</v>
      </c>
      <c r="AH84" s="123">
        <v>0</v>
      </c>
      <c r="AI84" s="123">
        <v>0</v>
      </c>
      <c r="AJ84" s="123">
        <v>0</v>
      </c>
      <c r="AK84" s="123">
        <v>0</v>
      </c>
      <c r="AL84" s="123">
        <v>0</v>
      </c>
      <c r="AM84" s="123">
        <v>0</v>
      </c>
      <c r="AN84" s="123">
        <v>0</v>
      </c>
      <c r="AO84" s="123">
        <v>0</v>
      </c>
      <c r="AP84" s="123">
        <v>0</v>
      </c>
      <c r="AQ84" s="123">
        <v>0</v>
      </c>
      <c r="AR84" s="123">
        <v>0</v>
      </c>
      <c r="AS84" s="123">
        <v>0</v>
      </c>
      <c r="AT84" s="123">
        <v>0</v>
      </c>
      <c r="AU84" s="123">
        <v>0</v>
      </c>
      <c r="AV84" s="123">
        <v>0</v>
      </c>
      <c r="AW84" s="123">
        <v>0</v>
      </c>
      <c r="AX84" s="123">
        <v>0</v>
      </c>
      <c r="AY84" s="123">
        <v>0</v>
      </c>
      <c r="AZ84" s="123">
        <v>0</v>
      </c>
      <c r="BA84" s="123">
        <v>0</v>
      </c>
      <c r="BB84" s="123">
        <v>0</v>
      </c>
      <c r="BC84" s="123">
        <v>0</v>
      </c>
      <c r="BD84" s="123">
        <v>0</v>
      </c>
      <c r="BE84" s="123">
        <v>0</v>
      </c>
      <c r="BF84" s="123">
        <v>0</v>
      </c>
      <c r="BG84" s="123">
        <v>0</v>
      </c>
    </row>
    <row r="85" spans="1:59" ht="15" x14ac:dyDescent="0.25">
      <c r="A85" s="198"/>
      <c r="B85" s="122">
        <v>1</v>
      </c>
      <c r="C85" s="122">
        <v>1</v>
      </c>
      <c r="D85" s="122">
        <v>1</v>
      </c>
      <c r="E85" s="123">
        <v>0</v>
      </c>
      <c r="F85" s="123">
        <v>0</v>
      </c>
      <c r="G85" s="123">
        <v>0</v>
      </c>
      <c r="H85" s="123">
        <v>0</v>
      </c>
      <c r="I85" s="123">
        <v>0</v>
      </c>
      <c r="J85" s="123">
        <v>0</v>
      </c>
      <c r="K85" s="123">
        <v>0</v>
      </c>
      <c r="L85" s="123">
        <v>0</v>
      </c>
      <c r="M85" s="123">
        <v>0</v>
      </c>
      <c r="N85" s="123">
        <v>0</v>
      </c>
      <c r="O85" s="123">
        <v>0</v>
      </c>
      <c r="P85" s="123">
        <v>0</v>
      </c>
      <c r="Q85" s="123">
        <v>0</v>
      </c>
      <c r="R85" s="123">
        <v>0</v>
      </c>
      <c r="S85" s="123">
        <v>0</v>
      </c>
      <c r="T85" s="123">
        <v>0</v>
      </c>
      <c r="U85" s="123">
        <v>0</v>
      </c>
      <c r="V85" s="123">
        <v>0</v>
      </c>
      <c r="W85" s="123">
        <v>0</v>
      </c>
      <c r="X85" s="123">
        <v>0</v>
      </c>
      <c r="Y85" s="123">
        <v>0</v>
      </c>
      <c r="Z85" s="123">
        <v>0</v>
      </c>
      <c r="AA85" s="123">
        <v>0</v>
      </c>
      <c r="AB85" s="123">
        <v>0</v>
      </c>
      <c r="AC85" s="123">
        <v>0</v>
      </c>
      <c r="AD85" s="123">
        <v>0</v>
      </c>
      <c r="AE85" s="123">
        <v>0</v>
      </c>
      <c r="AF85" s="123">
        <v>0</v>
      </c>
      <c r="AG85" s="123">
        <v>0</v>
      </c>
      <c r="AH85" s="123">
        <v>0</v>
      </c>
      <c r="AI85" s="123">
        <v>0</v>
      </c>
      <c r="AJ85" s="123">
        <v>0</v>
      </c>
      <c r="AK85" s="123">
        <v>0</v>
      </c>
      <c r="AL85" s="123">
        <v>0</v>
      </c>
      <c r="AM85" s="123">
        <v>0</v>
      </c>
      <c r="AN85" s="123">
        <v>0</v>
      </c>
      <c r="AO85" s="123">
        <v>0</v>
      </c>
      <c r="AP85" s="123">
        <v>0</v>
      </c>
      <c r="AQ85" s="123">
        <v>0</v>
      </c>
      <c r="AR85" s="123">
        <v>0</v>
      </c>
      <c r="AS85" s="123">
        <v>0</v>
      </c>
      <c r="AT85" s="123">
        <v>0</v>
      </c>
      <c r="AU85" s="123">
        <v>0</v>
      </c>
      <c r="AV85" s="123">
        <v>0</v>
      </c>
      <c r="AW85" s="123">
        <v>0</v>
      </c>
      <c r="AX85" s="123">
        <v>0</v>
      </c>
      <c r="AY85" s="123">
        <v>0</v>
      </c>
      <c r="AZ85" s="123">
        <v>0</v>
      </c>
      <c r="BA85" s="123">
        <v>0</v>
      </c>
      <c r="BB85" s="123">
        <v>0</v>
      </c>
      <c r="BC85" s="123">
        <v>0</v>
      </c>
      <c r="BD85" s="123">
        <v>0</v>
      </c>
      <c r="BE85" s="123">
        <v>0</v>
      </c>
      <c r="BF85" s="123">
        <v>0</v>
      </c>
      <c r="BG85" s="123">
        <v>0</v>
      </c>
    </row>
    <row r="86" spans="1:59" ht="15" x14ac:dyDescent="0.25">
      <c r="A86" s="198"/>
      <c r="B86" s="122">
        <v>1</v>
      </c>
      <c r="C86" s="122">
        <v>1</v>
      </c>
      <c r="D86" s="122">
        <v>1</v>
      </c>
      <c r="E86" s="123">
        <v>0</v>
      </c>
      <c r="F86" s="123">
        <v>0</v>
      </c>
      <c r="G86" s="123">
        <v>0</v>
      </c>
      <c r="H86" s="123">
        <v>0</v>
      </c>
      <c r="I86" s="123">
        <v>0</v>
      </c>
      <c r="J86" s="123">
        <v>0</v>
      </c>
      <c r="K86" s="123">
        <v>0</v>
      </c>
      <c r="L86" s="123">
        <v>0</v>
      </c>
      <c r="M86" s="123">
        <v>0</v>
      </c>
      <c r="N86" s="123">
        <v>0</v>
      </c>
      <c r="O86" s="123">
        <v>0</v>
      </c>
      <c r="P86" s="123">
        <v>0</v>
      </c>
      <c r="Q86" s="123">
        <v>0</v>
      </c>
      <c r="R86" s="123">
        <v>0</v>
      </c>
      <c r="S86" s="123">
        <v>0</v>
      </c>
      <c r="T86" s="123">
        <v>0</v>
      </c>
      <c r="U86" s="123">
        <v>0</v>
      </c>
      <c r="V86" s="123">
        <v>0</v>
      </c>
      <c r="W86" s="123">
        <v>0</v>
      </c>
      <c r="X86" s="123">
        <v>0</v>
      </c>
      <c r="Y86" s="123">
        <v>0</v>
      </c>
      <c r="Z86" s="123">
        <v>0</v>
      </c>
      <c r="AA86" s="123">
        <v>0</v>
      </c>
      <c r="AB86" s="123">
        <v>0</v>
      </c>
      <c r="AC86" s="123">
        <v>0</v>
      </c>
      <c r="AD86" s="123">
        <v>0</v>
      </c>
      <c r="AE86" s="123">
        <v>0</v>
      </c>
      <c r="AF86" s="123">
        <v>0</v>
      </c>
      <c r="AG86" s="123">
        <v>0</v>
      </c>
      <c r="AH86" s="123">
        <v>0</v>
      </c>
      <c r="AI86" s="123">
        <v>0</v>
      </c>
      <c r="AJ86" s="123">
        <v>0</v>
      </c>
      <c r="AK86" s="123">
        <v>0</v>
      </c>
      <c r="AL86" s="123">
        <v>0</v>
      </c>
      <c r="AM86" s="123">
        <v>0</v>
      </c>
      <c r="AN86" s="123">
        <v>0</v>
      </c>
      <c r="AO86" s="123">
        <v>0</v>
      </c>
      <c r="AP86" s="123">
        <v>0</v>
      </c>
      <c r="AQ86" s="123">
        <v>0</v>
      </c>
      <c r="AR86" s="123">
        <v>0</v>
      </c>
      <c r="AS86" s="123">
        <v>0</v>
      </c>
      <c r="AT86" s="123">
        <v>0</v>
      </c>
      <c r="AU86" s="123">
        <v>0</v>
      </c>
      <c r="AV86" s="123">
        <v>0</v>
      </c>
      <c r="AW86" s="123">
        <v>0</v>
      </c>
      <c r="AX86" s="123">
        <v>0</v>
      </c>
      <c r="AY86" s="123">
        <v>0</v>
      </c>
      <c r="AZ86" s="123">
        <v>0</v>
      </c>
      <c r="BA86" s="123">
        <v>0</v>
      </c>
      <c r="BB86" s="123">
        <v>0</v>
      </c>
      <c r="BC86" s="123">
        <v>0</v>
      </c>
      <c r="BD86" s="123">
        <v>0</v>
      </c>
      <c r="BE86" s="123">
        <v>0</v>
      </c>
      <c r="BF86" s="123">
        <v>0</v>
      </c>
      <c r="BG86" s="123">
        <v>0</v>
      </c>
    </row>
    <row r="87" spans="1:59" ht="15" x14ac:dyDescent="0.25">
      <c r="A87" s="198"/>
      <c r="B87" s="122">
        <v>1</v>
      </c>
      <c r="C87" s="122">
        <v>1</v>
      </c>
      <c r="D87" s="122">
        <v>1</v>
      </c>
      <c r="E87" s="123">
        <v>0</v>
      </c>
      <c r="F87" s="123">
        <v>0</v>
      </c>
      <c r="G87" s="123">
        <v>0</v>
      </c>
      <c r="H87" s="123">
        <v>0</v>
      </c>
      <c r="I87" s="123">
        <v>0</v>
      </c>
      <c r="J87" s="123">
        <v>0</v>
      </c>
      <c r="K87" s="123">
        <v>0</v>
      </c>
      <c r="L87" s="123">
        <v>0</v>
      </c>
      <c r="M87" s="123">
        <v>0</v>
      </c>
      <c r="N87" s="123">
        <v>0</v>
      </c>
      <c r="O87" s="123">
        <v>0</v>
      </c>
      <c r="P87" s="123">
        <v>0</v>
      </c>
      <c r="Q87" s="123">
        <v>0</v>
      </c>
      <c r="R87" s="123">
        <v>0</v>
      </c>
      <c r="S87" s="123">
        <v>0</v>
      </c>
      <c r="T87" s="123">
        <v>0</v>
      </c>
      <c r="U87" s="123">
        <v>0</v>
      </c>
      <c r="V87" s="123">
        <v>0</v>
      </c>
      <c r="W87" s="123">
        <v>0</v>
      </c>
      <c r="X87" s="123">
        <v>0</v>
      </c>
      <c r="Y87" s="123">
        <v>0</v>
      </c>
      <c r="Z87" s="123">
        <v>0</v>
      </c>
      <c r="AA87" s="123">
        <v>0</v>
      </c>
      <c r="AB87" s="123">
        <v>0</v>
      </c>
      <c r="AC87" s="123">
        <v>0</v>
      </c>
      <c r="AD87" s="123">
        <v>0</v>
      </c>
      <c r="AE87" s="123">
        <v>0</v>
      </c>
      <c r="AF87" s="123">
        <v>0</v>
      </c>
      <c r="AG87" s="123">
        <v>0</v>
      </c>
      <c r="AH87" s="123">
        <v>0</v>
      </c>
      <c r="AI87" s="123">
        <v>0</v>
      </c>
      <c r="AJ87" s="123">
        <v>0</v>
      </c>
      <c r="AK87" s="123">
        <v>0</v>
      </c>
      <c r="AL87" s="123">
        <v>0</v>
      </c>
      <c r="AM87" s="123">
        <v>0</v>
      </c>
      <c r="AN87" s="123">
        <v>0</v>
      </c>
      <c r="AO87" s="123">
        <v>0</v>
      </c>
      <c r="AP87" s="123">
        <v>0</v>
      </c>
      <c r="AQ87" s="123">
        <v>0</v>
      </c>
      <c r="AR87" s="123">
        <v>0</v>
      </c>
      <c r="AS87" s="123">
        <v>0</v>
      </c>
      <c r="AT87" s="123">
        <v>0</v>
      </c>
      <c r="AU87" s="123">
        <v>0</v>
      </c>
      <c r="AV87" s="123">
        <v>0</v>
      </c>
      <c r="AW87" s="123">
        <v>0</v>
      </c>
      <c r="AX87" s="123">
        <v>0</v>
      </c>
      <c r="AY87" s="123">
        <v>0</v>
      </c>
      <c r="AZ87" s="123">
        <v>0</v>
      </c>
      <c r="BA87" s="123">
        <v>0</v>
      </c>
      <c r="BB87" s="123">
        <v>0</v>
      </c>
      <c r="BC87" s="123">
        <v>0</v>
      </c>
      <c r="BD87" s="123">
        <v>0</v>
      </c>
      <c r="BE87" s="123">
        <v>0</v>
      </c>
      <c r="BF87" s="123">
        <v>0</v>
      </c>
      <c r="BG87" s="123">
        <v>0</v>
      </c>
    </row>
    <row r="88" spans="1:59" ht="15" x14ac:dyDescent="0.25">
      <c r="A88" s="198"/>
      <c r="B88" s="122">
        <v>1</v>
      </c>
      <c r="C88" s="122">
        <v>1</v>
      </c>
      <c r="D88" s="122">
        <v>1</v>
      </c>
      <c r="E88" s="123">
        <v>0</v>
      </c>
      <c r="F88" s="123">
        <v>0</v>
      </c>
      <c r="G88" s="123">
        <v>0</v>
      </c>
      <c r="H88" s="123">
        <v>0</v>
      </c>
      <c r="I88" s="123">
        <v>0</v>
      </c>
      <c r="J88" s="123">
        <v>0</v>
      </c>
      <c r="K88" s="123">
        <v>0</v>
      </c>
      <c r="L88" s="123">
        <v>0</v>
      </c>
      <c r="M88" s="123">
        <v>0</v>
      </c>
      <c r="N88" s="123">
        <v>0</v>
      </c>
      <c r="O88" s="123">
        <v>0</v>
      </c>
      <c r="P88" s="123">
        <v>0</v>
      </c>
      <c r="Q88" s="123">
        <v>0</v>
      </c>
      <c r="R88" s="123">
        <v>0</v>
      </c>
      <c r="S88" s="123">
        <v>0</v>
      </c>
      <c r="T88" s="123">
        <v>0</v>
      </c>
      <c r="U88" s="123">
        <v>0</v>
      </c>
      <c r="V88" s="123">
        <v>0</v>
      </c>
      <c r="W88" s="123">
        <v>0</v>
      </c>
      <c r="X88" s="123">
        <v>0</v>
      </c>
      <c r="Y88" s="123">
        <v>0</v>
      </c>
      <c r="Z88" s="123">
        <v>0</v>
      </c>
      <c r="AA88" s="123">
        <v>0</v>
      </c>
      <c r="AB88" s="123">
        <v>0</v>
      </c>
      <c r="AC88" s="123">
        <v>0</v>
      </c>
      <c r="AD88" s="123">
        <v>0</v>
      </c>
      <c r="AE88" s="123">
        <v>0</v>
      </c>
      <c r="AF88" s="123">
        <v>0</v>
      </c>
      <c r="AG88" s="123">
        <v>0</v>
      </c>
      <c r="AH88" s="123">
        <v>0</v>
      </c>
      <c r="AI88" s="123">
        <v>0</v>
      </c>
      <c r="AJ88" s="123">
        <v>0</v>
      </c>
      <c r="AK88" s="123">
        <v>0</v>
      </c>
      <c r="AL88" s="123">
        <v>0</v>
      </c>
      <c r="AM88" s="123">
        <v>0</v>
      </c>
      <c r="AN88" s="123">
        <v>0</v>
      </c>
      <c r="AO88" s="123">
        <v>0</v>
      </c>
      <c r="AP88" s="123">
        <v>0</v>
      </c>
      <c r="AQ88" s="123">
        <v>0</v>
      </c>
      <c r="AR88" s="123">
        <v>0</v>
      </c>
      <c r="AS88" s="123">
        <v>0</v>
      </c>
      <c r="AT88" s="123">
        <v>0</v>
      </c>
      <c r="AU88" s="123">
        <v>0</v>
      </c>
      <c r="AV88" s="123">
        <v>0</v>
      </c>
      <c r="AW88" s="123">
        <v>0</v>
      </c>
      <c r="AX88" s="123">
        <v>0</v>
      </c>
      <c r="AY88" s="123">
        <v>0</v>
      </c>
      <c r="AZ88" s="123">
        <v>0</v>
      </c>
      <c r="BA88" s="123">
        <v>0</v>
      </c>
      <c r="BB88" s="123">
        <v>0</v>
      </c>
      <c r="BC88" s="123">
        <v>0</v>
      </c>
      <c r="BD88" s="123">
        <v>0</v>
      </c>
      <c r="BE88" s="123">
        <v>0</v>
      </c>
      <c r="BF88" s="123">
        <v>0</v>
      </c>
      <c r="BG88" s="123">
        <v>0</v>
      </c>
    </row>
    <row r="89" spans="1:59" ht="15" x14ac:dyDescent="0.25">
      <c r="A89" s="198"/>
      <c r="B89" s="122">
        <v>1</v>
      </c>
      <c r="C89" s="122">
        <v>1</v>
      </c>
      <c r="D89" s="122">
        <v>1</v>
      </c>
      <c r="E89" s="123">
        <v>0</v>
      </c>
      <c r="F89" s="123">
        <v>0</v>
      </c>
      <c r="G89" s="123">
        <v>0</v>
      </c>
      <c r="H89" s="123">
        <v>0</v>
      </c>
      <c r="I89" s="123">
        <v>0</v>
      </c>
      <c r="J89" s="123">
        <v>0</v>
      </c>
      <c r="K89" s="123">
        <v>0</v>
      </c>
      <c r="L89" s="123">
        <v>0</v>
      </c>
      <c r="M89" s="123">
        <v>0</v>
      </c>
      <c r="N89" s="123">
        <v>0</v>
      </c>
      <c r="O89" s="123">
        <v>0</v>
      </c>
      <c r="P89" s="123">
        <v>0</v>
      </c>
      <c r="Q89" s="123">
        <v>0</v>
      </c>
      <c r="R89" s="123">
        <v>0</v>
      </c>
      <c r="S89" s="123">
        <v>0</v>
      </c>
      <c r="T89" s="123">
        <v>0</v>
      </c>
      <c r="U89" s="123">
        <v>0</v>
      </c>
      <c r="V89" s="123">
        <v>0</v>
      </c>
      <c r="W89" s="123">
        <v>0</v>
      </c>
      <c r="X89" s="123">
        <v>0</v>
      </c>
      <c r="Y89" s="123">
        <v>0</v>
      </c>
      <c r="Z89" s="123">
        <v>0</v>
      </c>
      <c r="AA89" s="123">
        <v>0</v>
      </c>
      <c r="AB89" s="123">
        <v>0</v>
      </c>
      <c r="AC89" s="123">
        <v>0</v>
      </c>
      <c r="AD89" s="123">
        <v>0</v>
      </c>
      <c r="AE89" s="123">
        <v>0</v>
      </c>
      <c r="AF89" s="123">
        <v>0</v>
      </c>
      <c r="AG89" s="123">
        <v>0</v>
      </c>
      <c r="AH89" s="123">
        <v>0</v>
      </c>
      <c r="AI89" s="123">
        <v>0</v>
      </c>
      <c r="AJ89" s="123">
        <v>0</v>
      </c>
      <c r="AK89" s="123">
        <v>0</v>
      </c>
      <c r="AL89" s="123">
        <v>0</v>
      </c>
      <c r="AM89" s="123">
        <v>0</v>
      </c>
      <c r="AN89" s="123">
        <v>0</v>
      </c>
      <c r="AO89" s="123">
        <v>0</v>
      </c>
      <c r="AP89" s="123">
        <v>0</v>
      </c>
      <c r="AQ89" s="123">
        <v>0</v>
      </c>
      <c r="AR89" s="123">
        <v>0</v>
      </c>
      <c r="AS89" s="123">
        <v>0</v>
      </c>
      <c r="AT89" s="123">
        <v>0</v>
      </c>
      <c r="AU89" s="123">
        <v>0</v>
      </c>
      <c r="AV89" s="123">
        <v>0</v>
      </c>
      <c r="AW89" s="123">
        <v>0</v>
      </c>
      <c r="AX89" s="123">
        <v>0</v>
      </c>
      <c r="AY89" s="123">
        <v>0</v>
      </c>
      <c r="AZ89" s="123">
        <v>0</v>
      </c>
      <c r="BA89" s="123">
        <v>0</v>
      </c>
      <c r="BB89" s="123">
        <v>0</v>
      </c>
      <c r="BC89" s="123">
        <v>0</v>
      </c>
      <c r="BD89" s="123">
        <v>0</v>
      </c>
      <c r="BE89" s="123">
        <v>0</v>
      </c>
      <c r="BF89" s="123">
        <v>0</v>
      </c>
      <c r="BG89" s="123">
        <v>0</v>
      </c>
    </row>
    <row r="90" spans="1:59" ht="15" x14ac:dyDescent="0.25">
      <c r="A90" s="198"/>
      <c r="B90" s="122">
        <v>1</v>
      </c>
      <c r="C90" s="122">
        <v>1</v>
      </c>
      <c r="D90" s="122">
        <v>1</v>
      </c>
      <c r="E90" s="123">
        <v>0</v>
      </c>
      <c r="F90" s="123">
        <v>0</v>
      </c>
      <c r="G90" s="123">
        <v>0</v>
      </c>
      <c r="H90" s="123">
        <v>0</v>
      </c>
      <c r="I90" s="123">
        <v>0</v>
      </c>
      <c r="J90" s="123">
        <v>0</v>
      </c>
      <c r="K90" s="123">
        <v>0</v>
      </c>
      <c r="L90" s="123">
        <v>0</v>
      </c>
      <c r="M90" s="123">
        <v>0</v>
      </c>
      <c r="N90" s="123">
        <v>0</v>
      </c>
      <c r="O90" s="123">
        <v>0</v>
      </c>
      <c r="P90" s="123">
        <v>0</v>
      </c>
      <c r="Q90" s="123">
        <v>0</v>
      </c>
      <c r="R90" s="123">
        <v>0</v>
      </c>
      <c r="S90" s="123">
        <v>0</v>
      </c>
      <c r="T90" s="123">
        <v>0</v>
      </c>
      <c r="U90" s="123">
        <v>0</v>
      </c>
      <c r="V90" s="123">
        <v>0</v>
      </c>
      <c r="W90" s="123">
        <v>0</v>
      </c>
      <c r="X90" s="123">
        <v>0</v>
      </c>
      <c r="Y90" s="123">
        <v>0</v>
      </c>
      <c r="Z90" s="123">
        <v>0</v>
      </c>
      <c r="AA90" s="123">
        <v>0</v>
      </c>
      <c r="AB90" s="123">
        <v>0</v>
      </c>
      <c r="AC90" s="123">
        <v>0</v>
      </c>
      <c r="AD90" s="123">
        <v>0</v>
      </c>
      <c r="AE90" s="123">
        <v>0</v>
      </c>
      <c r="AF90" s="123">
        <v>0</v>
      </c>
      <c r="AG90" s="123">
        <v>0</v>
      </c>
      <c r="AH90" s="123">
        <v>0</v>
      </c>
      <c r="AI90" s="123">
        <v>0</v>
      </c>
      <c r="AJ90" s="123">
        <v>0</v>
      </c>
      <c r="AK90" s="123">
        <v>0</v>
      </c>
      <c r="AL90" s="123">
        <v>0</v>
      </c>
      <c r="AM90" s="123">
        <v>0</v>
      </c>
      <c r="AN90" s="123">
        <v>0</v>
      </c>
      <c r="AO90" s="123">
        <v>0</v>
      </c>
      <c r="AP90" s="123">
        <v>0</v>
      </c>
      <c r="AQ90" s="123">
        <v>0</v>
      </c>
      <c r="AR90" s="123">
        <v>0</v>
      </c>
      <c r="AS90" s="123">
        <v>0</v>
      </c>
      <c r="AT90" s="123">
        <v>0</v>
      </c>
      <c r="AU90" s="123">
        <v>0</v>
      </c>
      <c r="AV90" s="123">
        <v>0</v>
      </c>
      <c r="AW90" s="123">
        <v>0</v>
      </c>
      <c r="AX90" s="123">
        <v>0</v>
      </c>
      <c r="AY90" s="123">
        <v>0</v>
      </c>
      <c r="AZ90" s="123">
        <v>0</v>
      </c>
      <c r="BA90" s="123">
        <v>0</v>
      </c>
      <c r="BB90" s="123">
        <v>0</v>
      </c>
      <c r="BC90" s="123">
        <v>0</v>
      </c>
      <c r="BD90" s="123">
        <v>0</v>
      </c>
      <c r="BE90" s="123">
        <v>0</v>
      </c>
      <c r="BF90" s="123">
        <v>0</v>
      </c>
      <c r="BG90" s="123">
        <v>0</v>
      </c>
    </row>
    <row r="91" spans="1:59" ht="15" x14ac:dyDescent="0.25">
      <c r="A91" s="198"/>
      <c r="B91" s="122">
        <v>1</v>
      </c>
      <c r="C91" s="122">
        <v>1</v>
      </c>
      <c r="D91" s="122">
        <v>1</v>
      </c>
      <c r="E91" s="123">
        <v>0</v>
      </c>
      <c r="F91" s="123">
        <v>0</v>
      </c>
      <c r="G91" s="123">
        <v>0</v>
      </c>
      <c r="H91" s="123">
        <v>0</v>
      </c>
      <c r="I91" s="123">
        <v>0</v>
      </c>
      <c r="J91" s="123">
        <v>0</v>
      </c>
      <c r="K91" s="123">
        <v>0</v>
      </c>
      <c r="L91" s="123">
        <v>0</v>
      </c>
      <c r="M91" s="123">
        <v>0</v>
      </c>
      <c r="N91" s="123">
        <v>0</v>
      </c>
      <c r="O91" s="123">
        <v>0</v>
      </c>
      <c r="P91" s="123">
        <v>0</v>
      </c>
      <c r="Q91" s="123">
        <v>0</v>
      </c>
      <c r="R91" s="123">
        <v>0</v>
      </c>
      <c r="S91" s="123">
        <v>0</v>
      </c>
      <c r="T91" s="123">
        <v>0</v>
      </c>
      <c r="U91" s="123">
        <v>0</v>
      </c>
      <c r="V91" s="123">
        <v>0</v>
      </c>
      <c r="W91" s="123">
        <v>0</v>
      </c>
      <c r="X91" s="123">
        <v>0</v>
      </c>
      <c r="Y91" s="123">
        <v>0</v>
      </c>
      <c r="Z91" s="123">
        <v>0</v>
      </c>
      <c r="AA91" s="123">
        <v>0</v>
      </c>
      <c r="AB91" s="123">
        <v>0</v>
      </c>
      <c r="AC91" s="123">
        <v>0</v>
      </c>
      <c r="AD91" s="123">
        <v>0</v>
      </c>
      <c r="AE91" s="123">
        <v>0</v>
      </c>
      <c r="AF91" s="123">
        <v>0</v>
      </c>
      <c r="AG91" s="123">
        <v>0</v>
      </c>
      <c r="AH91" s="123">
        <v>0</v>
      </c>
      <c r="AI91" s="123">
        <v>0</v>
      </c>
      <c r="AJ91" s="123">
        <v>0</v>
      </c>
      <c r="AK91" s="123">
        <v>0</v>
      </c>
      <c r="AL91" s="123">
        <v>0</v>
      </c>
      <c r="AM91" s="123">
        <v>0</v>
      </c>
      <c r="AN91" s="123">
        <v>0</v>
      </c>
      <c r="AO91" s="123">
        <v>0</v>
      </c>
      <c r="AP91" s="123">
        <v>0</v>
      </c>
      <c r="AQ91" s="123">
        <v>0</v>
      </c>
      <c r="AR91" s="123">
        <v>0</v>
      </c>
      <c r="AS91" s="123">
        <v>0</v>
      </c>
      <c r="AT91" s="123">
        <v>0</v>
      </c>
      <c r="AU91" s="123">
        <v>0</v>
      </c>
      <c r="AV91" s="123">
        <v>0</v>
      </c>
      <c r="AW91" s="123">
        <v>0</v>
      </c>
      <c r="AX91" s="123">
        <v>0</v>
      </c>
      <c r="AY91" s="123">
        <v>0</v>
      </c>
      <c r="AZ91" s="123">
        <v>0</v>
      </c>
      <c r="BA91" s="123">
        <v>0</v>
      </c>
      <c r="BB91" s="123">
        <v>0</v>
      </c>
      <c r="BC91" s="123">
        <v>0</v>
      </c>
      <c r="BD91" s="123">
        <v>0</v>
      </c>
      <c r="BE91" s="123">
        <v>0</v>
      </c>
      <c r="BF91" s="123">
        <v>0</v>
      </c>
      <c r="BG91" s="123">
        <v>0</v>
      </c>
    </row>
    <row r="92" spans="1:59" ht="15" x14ac:dyDescent="0.25">
      <c r="A92" s="198"/>
      <c r="B92" s="122">
        <v>1</v>
      </c>
      <c r="C92" s="122">
        <v>1</v>
      </c>
      <c r="D92" s="122">
        <v>1</v>
      </c>
      <c r="E92" s="123">
        <v>0</v>
      </c>
      <c r="F92" s="123">
        <v>0</v>
      </c>
      <c r="G92" s="123">
        <v>0</v>
      </c>
      <c r="H92" s="123">
        <v>0</v>
      </c>
      <c r="I92" s="123">
        <v>0</v>
      </c>
      <c r="J92" s="123">
        <v>0</v>
      </c>
      <c r="K92" s="123">
        <v>0</v>
      </c>
      <c r="L92" s="123">
        <v>0</v>
      </c>
      <c r="M92" s="123">
        <v>0</v>
      </c>
      <c r="N92" s="123">
        <v>0</v>
      </c>
      <c r="O92" s="123">
        <v>0</v>
      </c>
      <c r="P92" s="123">
        <v>0</v>
      </c>
      <c r="Q92" s="123">
        <v>0</v>
      </c>
      <c r="R92" s="123">
        <v>0</v>
      </c>
      <c r="S92" s="123">
        <v>0</v>
      </c>
      <c r="T92" s="123">
        <v>0</v>
      </c>
      <c r="U92" s="123">
        <v>0</v>
      </c>
      <c r="V92" s="123">
        <v>0</v>
      </c>
      <c r="W92" s="123">
        <v>0</v>
      </c>
      <c r="X92" s="123">
        <v>0</v>
      </c>
      <c r="Y92" s="123">
        <v>0</v>
      </c>
      <c r="Z92" s="123">
        <v>0</v>
      </c>
      <c r="AA92" s="123">
        <v>0</v>
      </c>
      <c r="AB92" s="123">
        <v>0</v>
      </c>
      <c r="AC92" s="123">
        <v>0</v>
      </c>
      <c r="AD92" s="123">
        <v>0</v>
      </c>
      <c r="AE92" s="123">
        <v>0</v>
      </c>
      <c r="AF92" s="123">
        <v>0</v>
      </c>
      <c r="AG92" s="123">
        <v>0</v>
      </c>
      <c r="AH92" s="123">
        <v>0</v>
      </c>
      <c r="AI92" s="123">
        <v>0</v>
      </c>
      <c r="AJ92" s="123">
        <v>0</v>
      </c>
      <c r="AK92" s="123">
        <v>0</v>
      </c>
      <c r="AL92" s="123">
        <v>0</v>
      </c>
      <c r="AM92" s="123">
        <v>0</v>
      </c>
      <c r="AN92" s="123">
        <v>0</v>
      </c>
      <c r="AO92" s="123">
        <v>0</v>
      </c>
      <c r="AP92" s="123">
        <v>0</v>
      </c>
      <c r="AQ92" s="123">
        <v>0</v>
      </c>
      <c r="AR92" s="123">
        <v>0</v>
      </c>
      <c r="AS92" s="123">
        <v>0</v>
      </c>
      <c r="AT92" s="123">
        <v>0</v>
      </c>
      <c r="AU92" s="123">
        <v>0</v>
      </c>
      <c r="AV92" s="123">
        <v>0</v>
      </c>
      <c r="AW92" s="123">
        <v>0</v>
      </c>
      <c r="AX92" s="123">
        <v>0</v>
      </c>
      <c r="AY92" s="123">
        <v>0</v>
      </c>
      <c r="AZ92" s="123">
        <v>0</v>
      </c>
      <c r="BA92" s="123">
        <v>0</v>
      </c>
      <c r="BB92" s="123">
        <v>0</v>
      </c>
      <c r="BC92" s="123">
        <v>0</v>
      </c>
      <c r="BD92" s="123">
        <v>0</v>
      </c>
      <c r="BE92" s="123">
        <v>0</v>
      </c>
      <c r="BF92" s="123">
        <v>0</v>
      </c>
      <c r="BG92" s="123">
        <v>0</v>
      </c>
    </row>
    <row r="93" spans="1:59" ht="15" x14ac:dyDescent="0.25">
      <c r="A93" s="198"/>
      <c r="B93" s="122">
        <v>1</v>
      </c>
      <c r="C93" s="122">
        <v>1</v>
      </c>
      <c r="D93" s="122">
        <v>1</v>
      </c>
      <c r="E93" s="123">
        <v>0</v>
      </c>
      <c r="F93" s="123">
        <v>0</v>
      </c>
      <c r="G93" s="123">
        <v>0</v>
      </c>
      <c r="H93" s="123">
        <v>0</v>
      </c>
      <c r="I93" s="123">
        <v>0</v>
      </c>
      <c r="J93" s="123">
        <v>0</v>
      </c>
      <c r="K93" s="123">
        <v>0</v>
      </c>
      <c r="L93" s="123">
        <v>0</v>
      </c>
      <c r="M93" s="123">
        <v>0</v>
      </c>
      <c r="N93" s="123">
        <v>0</v>
      </c>
      <c r="O93" s="123">
        <v>0</v>
      </c>
      <c r="P93" s="123">
        <v>0</v>
      </c>
      <c r="Q93" s="123">
        <v>0</v>
      </c>
      <c r="R93" s="123">
        <v>0</v>
      </c>
      <c r="S93" s="123">
        <v>0</v>
      </c>
      <c r="T93" s="123">
        <v>0</v>
      </c>
      <c r="U93" s="123">
        <v>0</v>
      </c>
      <c r="V93" s="123">
        <v>0</v>
      </c>
      <c r="W93" s="123">
        <v>0</v>
      </c>
      <c r="X93" s="123">
        <v>0</v>
      </c>
      <c r="Y93" s="123">
        <v>0</v>
      </c>
      <c r="Z93" s="123">
        <v>0</v>
      </c>
      <c r="AA93" s="123">
        <v>0</v>
      </c>
      <c r="AB93" s="123">
        <v>0</v>
      </c>
      <c r="AC93" s="123">
        <v>0</v>
      </c>
      <c r="AD93" s="123">
        <v>0</v>
      </c>
      <c r="AE93" s="123">
        <v>0</v>
      </c>
      <c r="AF93" s="123">
        <v>0</v>
      </c>
      <c r="AG93" s="123">
        <v>0</v>
      </c>
      <c r="AH93" s="123">
        <v>0</v>
      </c>
      <c r="AI93" s="123">
        <v>0</v>
      </c>
      <c r="AJ93" s="123">
        <v>0</v>
      </c>
      <c r="AK93" s="123">
        <v>0</v>
      </c>
      <c r="AL93" s="123">
        <v>0</v>
      </c>
      <c r="AM93" s="123">
        <v>0</v>
      </c>
      <c r="AN93" s="123">
        <v>0</v>
      </c>
      <c r="AO93" s="123">
        <v>0</v>
      </c>
      <c r="AP93" s="123">
        <v>0</v>
      </c>
      <c r="AQ93" s="123">
        <v>0</v>
      </c>
      <c r="AR93" s="123">
        <v>0</v>
      </c>
      <c r="AS93" s="123">
        <v>0</v>
      </c>
      <c r="AT93" s="123">
        <v>0</v>
      </c>
      <c r="AU93" s="123">
        <v>0</v>
      </c>
      <c r="AV93" s="123">
        <v>0</v>
      </c>
      <c r="AW93" s="123">
        <v>0</v>
      </c>
      <c r="AX93" s="123">
        <v>0</v>
      </c>
      <c r="AY93" s="123">
        <v>0</v>
      </c>
      <c r="AZ93" s="123">
        <v>0</v>
      </c>
      <c r="BA93" s="123">
        <v>0</v>
      </c>
      <c r="BB93" s="123">
        <v>0</v>
      </c>
      <c r="BC93" s="123">
        <v>0</v>
      </c>
      <c r="BD93" s="123">
        <v>0</v>
      </c>
      <c r="BE93" s="123">
        <v>0</v>
      </c>
      <c r="BF93" s="123">
        <v>0</v>
      </c>
      <c r="BG93" s="123">
        <v>0</v>
      </c>
    </row>
    <row r="94" spans="1:59" ht="15" x14ac:dyDescent="0.25">
      <c r="A94" s="198"/>
      <c r="B94" s="122">
        <v>1</v>
      </c>
      <c r="C94" s="122">
        <v>1</v>
      </c>
      <c r="D94" s="122">
        <v>1</v>
      </c>
      <c r="E94" s="123">
        <v>0</v>
      </c>
      <c r="F94" s="123">
        <v>0</v>
      </c>
      <c r="G94" s="123">
        <v>0</v>
      </c>
      <c r="H94" s="123">
        <v>0</v>
      </c>
      <c r="I94" s="123">
        <v>0</v>
      </c>
      <c r="J94" s="123">
        <v>0</v>
      </c>
      <c r="K94" s="123">
        <v>0</v>
      </c>
      <c r="L94" s="123">
        <v>0</v>
      </c>
      <c r="M94" s="123">
        <v>0</v>
      </c>
      <c r="N94" s="123">
        <v>0</v>
      </c>
      <c r="O94" s="123">
        <v>0</v>
      </c>
      <c r="P94" s="123">
        <v>0</v>
      </c>
      <c r="Q94" s="123">
        <v>0</v>
      </c>
      <c r="R94" s="123">
        <v>0</v>
      </c>
      <c r="S94" s="123">
        <v>0</v>
      </c>
      <c r="T94" s="123">
        <v>0</v>
      </c>
      <c r="U94" s="123">
        <v>0</v>
      </c>
      <c r="V94" s="123">
        <v>0</v>
      </c>
      <c r="W94" s="123">
        <v>0</v>
      </c>
      <c r="X94" s="123">
        <v>0</v>
      </c>
      <c r="Y94" s="123">
        <v>0</v>
      </c>
      <c r="Z94" s="123">
        <v>0</v>
      </c>
      <c r="AA94" s="123">
        <v>0</v>
      </c>
      <c r="AB94" s="123">
        <v>0</v>
      </c>
      <c r="AC94" s="123">
        <v>0</v>
      </c>
      <c r="AD94" s="123">
        <v>0</v>
      </c>
      <c r="AE94" s="123">
        <v>0</v>
      </c>
      <c r="AF94" s="123">
        <v>0</v>
      </c>
      <c r="AG94" s="123">
        <v>0</v>
      </c>
      <c r="AH94" s="123">
        <v>0</v>
      </c>
      <c r="AI94" s="123">
        <v>0</v>
      </c>
      <c r="AJ94" s="123">
        <v>0</v>
      </c>
      <c r="AK94" s="123">
        <v>0</v>
      </c>
      <c r="AL94" s="123">
        <v>0</v>
      </c>
      <c r="AM94" s="123">
        <v>0</v>
      </c>
      <c r="AN94" s="123">
        <v>0</v>
      </c>
      <c r="AO94" s="123">
        <v>0</v>
      </c>
      <c r="AP94" s="123">
        <v>0</v>
      </c>
      <c r="AQ94" s="123">
        <v>0</v>
      </c>
      <c r="AR94" s="123">
        <v>0</v>
      </c>
      <c r="AS94" s="123">
        <v>0</v>
      </c>
      <c r="AT94" s="123">
        <v>0</v>
      </c>
      <c r="AU94" s="123">
        <v>0</v>
      </c>
      <c r="AV94" s="123">
        <v>0</v>
      </c>
      <c r="AW94" s="123">
        <v>0</v>
      </c>
      <c r="AX94" s="123">
        <v>0</v>
      </c>
      <c r="AY94" s="123">
        <v>0</v>
      </c>
      <c r="AZ94" s="123">
        <v>0</v>
      </c>
      <c r="BA94" s="123">
        <v>0</v>
      </c>
      <c r="BB94" s="123">
        <v>0</v>
      </c>
      <c r="BC94" s="123">
        <v>0</v>
      </c>
      <c r="BD94" s="123">
        <v>0</v>
      </c>
      <c r="BE94" s="123">
        <v>0</v>
      </c>
      <c r="BF94" s="123">
        <v>0</v>
      </c>
      <c r="BG94" s="123">
        <v>0</v>
      </c>
    </row>
    <row r="95" spans="1:59" ht="15" x14ac:dyDescent="0.25">
      <c r="A95" s="198"/>
      <c r="B95" s="122">
        <v>1</v>
      </c>
      <c r="C95" s="122">
        <v>1</v>
      </c>
      <c r="D95" s="122">
        <v>1</v>
      </c>
      <c r="E95" s="123">
        <v>0</v>
      </c>
      <c r="F95" s="123">
        <v>0</v>
      </c>
      <c r="G95" s="123">
        <v>0</v>
      </c>
      <c r="H95" s="123">
        <v>0</v>
      </c>
      <c r="I95" s="123">
        <v>0</v>
      </c>
      <c r="J95" s="123">
        <v>0</v>
      </c>
      <c r="K95" s="123">
        <v>0</v>
      </c>
      <c r="L95" s="123">
        <v>0</v>
      </c>
      <c r="M95" s="123">
        <v>0</v>
      </c>
      <c r="N95" s="123">
        <v>0</v>
      </c>
      <c r="O95" s="123">
        <v>0</v>
      </c>
      <c r="P95" s="123">
        <v>0</v>
      </c>
      <c r="Q95" s="123">
        <v>0</v>
      </c>
      <c r="R95" s="123">
        <v>0</v>
      </c>
      <c r="S95" s="123">
        <v>0</v>
      </c>
      <c r="T95" s="123">
        <v>0</v>
      </c>
      <c r="U95" s="123">
        <v>0</v>
      </c>
      <c r="V95" s="123">
        <v>0</v>
      </c>
      <c r="W95" s="123">
        <v>0</v>
      </c>
      <c r="X95" s="123">
        <v>0</v>
      </c>
      <c r="Y95" s="123">
        <v>0</v>
      </c>
      <c r="Z95" s="123">
        <v>0</v>
      </c>
      <c r="AA95" s="123">
        <v>0</v>
      </c>
      <c r="AB95" s="123">
        <v>0</v>
      </c>
      <c r="AC95" s="123">
        <v>0</v>
      </c>
      <c r="AD95" s="123">
        <v>0</v>
      </c>
      <c r="AE95" s="123">
        <v>0</v>
      </c>
      <c r="AF95" s="123">
        <v>0</v>
      </c>
      <c r="AG95" s="123">
        <v>0</v>
      </c>
      <c r="AH95" s="123">
        <v>0</v>
      </c>
      <c r="AI95" s="123">
        <v>0</v>
      </c>
      <c r="AJ95" s="123">
        <v>0</v>
      </c>
      <c r="AK95" s="123">
        <v>0</v>
      </c>
      <c r="AL95" s="123">
        <v>0</v>
      </c>
      <c r="AM95" s="123">
        <v>0</v>
      </c>
      <c r="AN95" s="123">
        <v>0</v>
      </c>
      <c r="AO95" s="123">
        <v>0</v>
      </c>
      <c r="AP95" s="123">
        <v>0</v>
      </c>
      <c r="AQ95" s="123">
        <v>0</v>
      </c>
      <c r="AR95" s="123">
        <v>0</v>
      </c>
      <c r="AS95" s="123">
        <v>0</v>
      </c>
      <c r="AT95" s="123">
        <v>0</v>
      </c>
      <c r="AU95" s="123">
        <v>0</v>
      </c>
      <c r="AV95" s="123">
        <v>0</v>
      </c>
      <c r="AW95" s="123">
        <v>0</v>
      </c>
      <c r="AX95" s="123">
        <v>0</v>
      </c>
      <c r="AY95" s="123">
        <v>0</v>
      </c>
      <c r="AZ95" s="123">
        <v>0</v>
      </c>
      <c r="BA95" s="123">
        <v>0</v>
      </c>
      <c r="BB95" s="123">
        <v>0</v>
      </c>
      <c r="BC95" s="123">
        <v>0</v>
      </c>
      <c r="BD95" s="123">
        <v>0</v>
      </c>
      <c r="BE95" s="123">
        <v>0</v>
      </c>
      <c r="BF95" s="123">
        <v>0</v>
      </c>
      <c r="BG95" s="123">
        <v>0</v>
      </c>
    </row>
    <row r="96" spans="1:59" ht="15" x14ac:dyDescent="0.25">
      <c r="A96" s="198"/>
      <c r="B96" s="122">
        <v>1</v>
      </c>
      <c r="C96" s="122">
        <v>1</v>
      </c>
      <c r="D96" s="122">
        <v>1</v>
      </c>
      <c r="E96" s="123">
        <v>0</v>
      </c>
      <c r="F96" s="123">
        <v>0</v>
      </c>
      <c r="G96" s="123">
        <v>0</v>
      </c>
      <c r="H96" s="123">
        <v>0</v>
      </c>
      <c r="I96" s="123">
        <v>0</v>
      </c>
      <c r="J96" s="123">
        <v>0</v>
      </c>
      <c r="K96" s="123">
        <v>0</v>
      </c>
      <c r="L96" s="123">
        <v>0</v>
      </c>
      <c r="M96" s="123">
        <v>0</v>
      </c>
      <c r="N96" s="123">
        <v>0</v>
      </c>
      <c r="O96" s="123">
        <v>0</v>
      </c>
      <c r="P96" s="123">
        <v>0</v>
      </c>
      <c r="Q96" s="123">
        <v>0</v>
      </c>
      <c r="R96" s="123">
        <v>0</v>
      </c>
      <c r="S96" s="123">
        <v>0</v>
      </c>
      <c r="T96" s="123">
        <v>0</v>
      </c>
      <c r="U96" s="123">
        <v>0</v>
      </c>
      <c r="V96" s="123">
        <v>0</v>
      </c>
      <c r="W96" s="123">
        <v>0</v>
      </c>
      <c r="X96" s="123">
        <v>0</v>
      </c>
      <c r="Y96" s="123">
        <v>0</v>
      </c>
      <c r="Z96" s="123">
        <v>0</v>
      </c>
      <c r="AA96" s="123">
        <v>0</v>
      </c>
      <c r="AB96" s="123">
        <v>0</v>
      </c>
      <c r="AC96" s="123">
        <v>0</v>
      </c>
      <c r="AD96" s="123">
        <v>0</v>
      </c>
      <c r="AE96" s="123">
        <v>0</v>
      </c>
      <c r="AF96" s="123">
        <v>0</v>
      </c>
      <c r="AG96" s="123">
        <v>0</v>
      </c>
      <c r="AH96" s="123">
        <v>0</v>
      </c>
      <c r="AI96" s="123">
        <v>0</v>
      </c>
      <c r="AJ96" s="123">
        <v>0</v>
      </c>
      <c r="AK96" s="123">
        <v>0</v>
      </c>
      <c r="AL96" s="123">
        <v>0</v>
      </c>
      <c r="AM96" s="123">
        <v>0</v>
      </c>
      <c r="AN96" s="123">
        <v>0</v>
      </c>
      <c r="AO96" s="123">
        <v>0</v>
      </c>
      <c r="AP96" s="123">
        <v>0</v>
      </c>
      <c r="AQ96" s="123">
        <v>0</v>
      </c>
      <c r="AR96" s="123">
        <v>0</v>
      </c>
      <c r="AS96" s="123">
        <v>0</v>
      </c>
      <c r="AT96" s="123">
        <v>0</v>
      </c>
      <c r="AU96" s="123">
        <v>0</v>
      </c>
      <c r="AV96" s="123">
        <v>0</v>
      </c>
      <c r="AW96" s="123">
        <v>0</v>
      </c>
      <c r="AX96" s="123">
        <v>0</v>
      </c>
      <c r="AY96" s="123">
        <v>0</v>
      </c>
      <c r="AZ96" s="123">
        <v>0</v>
      </c>
      <c r="BA96" s="123">
        <v>0</v>
      </c>
      <c r="BB96" s="123">
        <v>0</v>
      </c>
      <c r="BC96" s="123">
        <v>0</v>
      </c>
      <c r="BD96" s="123">
        <v>0</v>
      </c>
      <c r="BE96" s="123">
        <v>0</v>
      </c>
      <c r="BF96" s="123">
        <v>0</v>
      </c>
      <c r="BG96" s="123">
        <v>0</v>
      </c>
    </row>
    <row r="97" spans="1:59" ht="15" x14ac:dyDescent="0.25">
      <c r="A97" s="198"/>
      <c r="B97" s="122">
        <v>1</v>
      </c>
      <c r="C97" s="122">
        <v>1</v>
      </c>
      <c r="D97" s="122">
        <v>1</v>
      </c>
      <c r="E97" s="123">
        <v>0</v>
      </c>
      <c r="F97" s="123">
        <v>0</v>
      </c>
      <c r="G97" s="123">
        <v>0</v>
      </c>
      <c r="H97" s="123">
        <v>0</v>
      </c>
      <c r="I97" s="123">
        <v>0</v>
      </c>
      <c r="J97" s="123">
        <v>0</v>
      </c>
      <c r="K97" s="123">
        <v>0</v>
      </c>
      <c r="L97" s="123">
        <v>0</v>
      </c>
      <c r="M97" s="123">
        <v>0</v>
      </c>
      <c r="N97" s="123">
        <v>0</v>
      </c>
      <c r="O97" s="123">
        <v>0</v>
      </c>
      <c r="P97" s="123">
        <v>0</v>
      </c>
      <c r="Q97" s="123">
        <v>0</v>
      </c>
      <c r="R97" s="123">
        <v>0</v>
      </c>
      <c r="S97" s="123">
        <v>0</v>
      </c>
      <c r="T97" s="123">
        <v>0</v>
      </c>
      <c r="U97" s="123">
        <v>0</v>
      </c>
      <c r="V97" s="123">
        <v>0</v>
      </c>
      <c r="W97" s="123">
        <v>0</v>
      </c>
      <c r="X97" s="123">
        <v>0</v>
      </c>
      <c r="Y97" s="123">
        <v>0</v>
      </c>
      <c r="Z97" s="123">
        <v>0</v>
      </c>
      <c r="AA97" s="123">
        <v>0</v>
      </c>
      <c r="AB97" s="123">
        <v>0</v>
      </c>
      <c r="AC97" s="123">
        <v>0</v>
      </c>
      <c r="AD97" s="123">
        <v>0</v>
      </c>
      <c r="AE97" s="123">
        <v>0</v>
      </c>
      <c r="AF97" s="123">
        <v>0</v>
      </c>
      <c r="AG97" s="123">
        <v>0</v>
      </c>
      <c r="AH97" s="123">
        <v>0</v>
      </c>
      <c r="AI97" s="123">
        <v>0</v>
      </c>
      <c r="AJ97" s="123">
        <v>0</v>
      </c>
      <c r="AK97" s="123">
        <v>0</v>
      </c>
      <c r="AL97" s="123">
        <v>0</v>
      </c>
      <c r="AM97" s="123">
        <v>0</v>
      </c>
      <c r="AN97" s="123">
        <v>0</v>
      </c>
      <c r="AO97" s="123">
        <v>0</v>
      </c>
      <c r="AP97" s="123">
        <v>0</v>
      </c>
      <c r="AQ97" s="123">
        <v>0</v>
      </c>
      <c r="AR97" s="123">
        <v>0</v>
      </c>
      <c r="AS97" s="123">
        <v>0</v>
      </c>
      <c r="AT97" s="123">
        <v>0</v>
      </c>
      <c r="AU97" s="123">
        <v>0</v>
      </c>
      <c r="AV97" s="123">
        <v>0</v>
      </c>
      <c r="AW97" s="123">
        <v>0</v>
      </c>
      <c r="AX97" s="123">
        <v>0</v>
      </c>
      <c r="AY97" s="123">
        <v>0</v>
      </c>
      <c r="AZ97" s="123">
        <v>0</v>
      </c>
      <c r="BA97" s="123">
        <v>0</v>
      </c>
      <c r="BB97" s="123">
        <v>0</v>
      </c>
      <c r="BC97" s="123">
        <v>0</v>
      </c>
      <c r="BD97" s="123">
        <v>0</v>
      </c>
      <c r="BE97" s="123">
        <v>0</v>
      </c>
      <c r="BF97" s="123">
        <v>0</v>
      </c>
      <c r="BG97" s="123">
        <v>0</v>
      </c>
    </row>
    <row r="98" spans="1:59" ht="15" x14ac:dyDescent="0.25">
      <c r="A98" s="198"/>
      <c r="B98" s="122">
        <v>1</v>
      </c>
      <c r="C98" s="122">
        <v>1</v>
      </c>
      <c r="D98" s="122">
        <v>1</v>
      </c>
      <c r="E98" s="123">
        <v>0</v>
      </c>
      <c r="F98" s="123">
        <v>0</v>
      </c>
      <c r="G98" s="123">
        <v>0</v>
      </c>
      <c r="H98" s="123">
        <v>0</v>
      </c>
      <c r="I98" s="123">
        <v>0</v>
      </c>
      <c r="J98" s="123">
        <v>0</v>
      </c>
      <c r="K98" s="123">
        <v>0</v>
      </c>
      <c r="L98" s="123">
        <v>0</v>
      </c>
      <c r="M98" s="123">
        <v>0</v>
      </c>
      <c r="N98" s="123">
        <v>0</v>
      </c>
      <c r="O98" s="123">
        <v>0</v>
      </c>
      <c r="P98" s="123">
        <v>0</v>
      </c>
      <c r="Q98" s="123">
        <v>0</v>
      </c>
      <c r="R98" s="123">
        <v>0</v>
      </c>
      <c r="S98" s="123">
        <v>0</v>
      </c>
      <c r="T98" s="123">
        <v>0</v>
      </c>
      <c r="U98" s="123">
        <v>0</v>
      </c>
      <c r="V98" s="123">
        <v>0</v>
      </c>
      <c r="W98" s="123">
        <v>0</v>
      </c>
      <c r="X98" s="123">
        <v>0</v>
      </c>
      <c r="Y98" s="123">
        <v>0</v>
      </c>
      <c r="Z98" s="123">
        <v>0</v>
      </c>
      <c r="AA98" s="123">
        <v>0</v>
      </c>
      <c r="AB98" s="123">
        <v>0</v>
      </c>
      <c r="AC98" s="123">
        <v>0</v>
      </c>
      <c r="AD98" s="123">
        <v>0</v>
      </c>
      <c r="AE98" s="123">
        <v>0</v>
      </c>
      <c r="AF98" s="123">
        <v>0</v>
      </c>
      <c r="AG98" s="123">
        <v>0</v>
      </c>
      <c r="AH98" s="123">
        <v>0</v>
      </c>
      <c r="AI98" s="123">
        <v>0</v>
      </c>
      <c r="AJ98" s="123">
        <v>0</v>
      </c>
      <c r="AK98" s="123">
        <v>0</v>
      </c>
      <c r="AL98" s="123">
        <v>0</v>
      </c>
      <c r="AM98" s="123">
        <v>0</v>
      </c>
      <c r="AN98" s="123">
        <v>0</v>
      </c>
      <c r="AO98" s="123">
        <v>0</v>
      </c>
      <c r="AP98" s="123">
        <v>0</v>
      </c>
      <c r="AQ98" s="123">
        <v>0</v>
      </c>
      <c r="AR98" s="123">
        <v>0</v>
      </c>
      <c r="AS98" s="123">
        <v>0</v>
      </c>
      <c r="AT98" s="123">
        <v>0</v>
      </c>
      <c r="AU98" s="123">
        <v>0</v>
      </c>
      <c r="AV98" s="123">
        <v>0</v>
      </c>
      <c r="AW98" s="123">
        <v>0</v>
      </c>
      <c r="AX98" s="123">
        <v>0</v>
      </c>
      <c r="AY98" s="123">
        <v>0</v>
      </c>
      <c r="AZ98" s="123">
        <v>0</v>
      </c>
      <c r="BA98" s="123">
        <v>0</v>
      </c>
      <c r="BB98" s="123">
        <v>0</v>
      </c>
      <c r="BC98" s="123">
        <v>0</v>
      </c>
      <c r="BD98" s="123">
        <v>0</v>
      </c>
      <c r="BE98" s="123">
        <v>0</v>
      </c>
      <c r="BF98" s="123">
        <v>0</v>
      </c>
      <c r="BG98" s="123">
        <v>0</v>
      </c>
    </row>
    <row r="99" spans="1:59" ht="15" x14ac:dyDescent="0.25">
      <c r="A99" s="198"/>
      <c r="B99" s="122">
        <v>1</v>
      </c>
      <c r="C99" s="122">
        <v>1</v>
      </c>
      <c r="D99" s="122">
        <v>1</v>
      </c>
      <c r="E99" s="123">
        <v>0</v>
      </c>
      <c r="F99" s="123">
        <v>0</v>
      </c>
      <c r="G99" s="123">
        <v>0</v>
      </c>
      <c r="H99" s="123">
        <v>0</v>
      </c>
      <c r="I99" s="123">
        <v>0</v>
      </c>
      <c r="J99" s="123">
        <v>0</v>
      </c>
      <c r="K99" s="123">
        <v>0</v>
      </c>
      <c r="L99" s="123">
        <v>0</v>
      </c>
      <c r="M99" s="123">
        <v>0</v>
      </c>
      <c r="N99" s="123">
        <v>0</v>
      </c>
      <c r="O99" s="123">
        <v>0</v>
      </c>
      <c r="P99" s="123">
        <v>0</v>
      </c>
      <c r="Q99" s="123">
        <v>0</v>
      </c>
      <c r="R99" s="123">
        <v>0</v>
      </c>
      <c r="S99" s="123">
        <v>0</v>
      </c>
      <c r="T99" s="123">
        <v>0</v>
      </c>
      <c r="U99" s="123">
        <v>0</v>
      </c>
      <c r="V99" s="123">
        <v>0</v>
      </c>
      <c r="W99" s="123">
        <v>0</v>
      </c>
      <c r="X99" s="123">
        <v>0</v>
      </c>
      <c r="Y99" s="123">
        <v>0</v>
      </c>
      <c r="Z99" s="123">
        <v>0</v>
      </c>
      <c r="AA99" s="123">
        <v>0</v>
      </c>
      <c r="AB99" s="123">
        <v>0</v>
      </c>
      <c r="AC99" s="123">
        <v>0</v>
      </c>
      <c r="AD99" s="123">
        <v>0</v>
      </c>
      <c r="AE99" s="123">
        <v>0</v>
      </c>
      <c r="AF99" s="123">
        <v>0</v>
      </c>
      <c r="AG99" s="123">
        <v>0</v>
      </c>
      <c r="AH99" s="123">
        <v>0</v>
      </c>
      <c r="AI99" s="123">
        <v>0</v>
      </c>
      <c r="AJ99" s="123">
        <v>0</v>
      </c>
      <c r="AK99" s="123">
        <v>0</v>
      </c>
      <c r="AL99" s="123">
        <v>0</v>
      </c>
      <c r="AM99" s="123">
        <v>0</v>
      </c>
      <c r="AN99" s="123">
        <v>0</v>
      </c>
      <c r="AO99" s="123">
        <v>0</v>
      </c>
      <c r="AP99" s="123">
        <v>0</v>
      </c>
      <c r="AQ99" s="123">
        <v>0</v>
      </c>
      <c r="AR99" s="123">
        <v>0</v>
      </c>
      <c r="AS99" s="123">
        <v>0</v>
      </c>
      <c r="AT99" s="123">
        <v>0</v>
      </c>
      <c r="AU99" s="123">
        <v>0</v>
      </c>
      <c r="AV99" s="123">
        <v>0</v>
      </c>
      <c r="AW99" s="123">
        <v>0</v>
      </c>
      <c r="AX99" s="123">
        <v>0</v>
      </c>
      <c r="AY99" s="123">
        <v>0</v>
      </c>
      <c r="AZ99" s="123">
        <v>0</v>
      </c>
      <c r="BA99" s="123">
        <v>0</v>
      </c>
      <c r="BB99" s="123">
        <v>0</v>
      </c>
      <c r="BC99" s="123">
        <v>0</v>
      </c>
      <c r="BD99" s="123">
        <v>0</v>
      </c>
      <c r="BE99" s="123">
        <v>0</v>
      </c>
      <c r="BF99" s="123">
        <v>0</v>
      </c>
      <c r="BG99" s="123">
        <v>0</v>
      </c>
    </row>
    <row r="100" spans="1:59" ht="15" x14ac:dyDescent="0.25">
      <c r="A100" s="198"/>
      <c r="B100" s="122">
        <v>1</v>
      </c>
      <c r="C100" s="122">
        <v>1</v>
      </c>
      <c r="D100" s="122">
        <v>1</v>
      </c>
      <c r="E100" s="123">
        <v>0</v>
      </c>
      <c r="F100" s="123">
        <v>0</v>
      </c>
      <c r="G100" s="123">
        <v>0</v>
      </c>
      <c r="H100" s="123">
        <v>0</v>
      </c>
      <c r="I100" s="123">
        <v>0</v>
      </c>
      <c r="J100" s="123">
        <v>0</v>
      </c>
      <c r="K100" s="123">
        <v>0</v>
      </c>
      <c r="L100" s="123">
        <v>0</v>
      </c>
      <c r="M100" s="123">
        <v>0</v>
      </c>
      <c r="N100" s="123">
        <v>0</v>
      </c>
      <c r="O100" s="123">
        <v>0</v>
      </c>
      <c r="P100" s="123">
        <v>0</v>
      </c>
      <c r="Q100" s="123">
        <v>0</v>
      </c>
      <c r="R100" s="123">
        <v>0</v>
      </c>
      <c r="S100" s="123">
        <v>0</v>
      </c>
      <c r="T100" s="123">
        <v>0</v>
      </c>
      <c r="U100" s="123">
        <v>0</v>
      </c>
      <c r="V100" s="123">
        <v>0</v>
      </c>
      <c r="W100" s="123">
        <v>0</v>
      </c>
      <c r="X100" s="123">
        <v>0</v>
      </c>
      <c r="Y100" s="123">
        <v>0</v>
      </c>
      <c r="Z100" s="123">
        <v>0</v>
      </c>
      <c r="AA100" s="123">
        <v>0</v>
      </c>
      <c r="AB100" s="123">
        <v>0</v>
      </c>
      <c r="AC100" s="123">
        <v>0</v>
      </c>
      <c r="AD100" s="123">
        <v>0</v>
      </c>
      <c r="AE100" s="123">
        <v>0</v>
      </c>
      <c r="AF100" s="123">
        <v>0</v>
      </c>
      <c r="AG100" s="123">
        <v>0</v>
      </c>
      <c r="AH100" s="123">
        <v>0</v>
      </c>
      <c r="AI100" s="123">
        <v>0</v>
      </c>
      <c r="AJ100" s="123">
        <v>0</v>
      </c>
      <c r="AK100" s="123">
        <v>0</v>
      </c>
      <c r="AL100" s="123">
        <v>0</v>
      </c>
      <c r="AM100" s="123">
        <v>0</v>
      </c>
      <c r="AN100" s="123">
        <v>0</v>
      </c>
      <c r="AO100" s="123">
        <v>0</v>
      </c>
      <c r="AP100" s="123">
        <v>0</v>
      </c>
      <c r="AQ100" s="123">
        <v>0</v>
      </c>
      <c r="AR100" s="123">
        <v>0</v>
      </c>
      <c r="AS100" s="123">
        <v>0</v>
      </c>
      <c r="AT100" s="123">
        <v>0</v>
      </c>
      <c r="AU100" s="123">
        <v>0</v>
      </c>
      <c r="AV100" s="123">
        <v>0</v>
      </c>
      <c r="AW100" s="123">
        <v>0</v>
      </c>
      <c r="AX100" s="123">
        <v>0</v>
      </c>
      <c r="AY100" s="123">
        <v>0</v>
      </c>
      <c r="AZ100" s="123">
        <v>0</v>
      </c>
      <c r="BA100" s="123">
        <v>0</v>
      </c>
      <c r="BB100" s="123">
        <v>0</v>
      </c>
      <c r="BC100" s="123">
        <v>0</v>
      </c>
      <c r="BD100" s="123">
        <v>0</v>
      </c>
      <c r="BE100" s="123">
        <v>0</v>
      </c>
      <c r="BF100" s="123">
        <v>0</v>
      </c>
      <c r="BG100" s="123">
        <v>0</v>
      </c>
    </row>
    <row r="101" spans="1:59" ht="15" x14ac:dyDescent="0.25">
      <c r="A101" s="198"/>
      <c r="B101" s="122">
        <v>1</v>
      </c>
      <c r="C101" s="122">
        <v>1</v>
      </c>
      <c r="D101" s="122">
        <v>1</v>
      </c>
      <c r="E101" s="123">
        <v>0</v>
      </c>
      <c r="F101" s="123">
        <v>0</v>
      </c>
      <c r="G101" s="123">
        <v>0</v>
      </c>
      <c r="H101" s="123">
        <v>0</v>
      </c>
      <c r="I101" s="123">
        <v>0</v>
      </c>
      <c r="J101" s="123">
        <v>0</v>
      </c>
      <c r="K101" s="123">
        <v>0</v>
      </c>
      <c r="L101" s="123">
        <v>0</v>
      </c>
      <c r="M101" s="123">
        <v>0</v>
      </c>
      <c r="N101" s="123">
        <v>0</v>
      </c>
      <c r="O101" s="123">
        <v>0</v>
      </c>
      <c r="P101" s="123">
        <v>0</v>
      </c>
      <c r="Q101" s="123">
        <v>0</v>
      </c>
      <c r="R101" s="123">
        <v>0</v>
      </c>
      <c r="S101" s="123">
        <v>0</v>
      </c>
      <c r="T101" s="123">
        <v>0</v>
      </c>
      <c r="U101" s="123">
        <v>0</v>
      </c>
      <c r="V101" s="123">
        <v>0</v>
      </c>
      <c r="W101" s="123">
        <v>0</v>
      </c>
      <c r="X101" s="123">
        <v>0</v>
      </c>
      <c r="Y101" s="123">
        <v>0</v>
      </c>
      <c r="Z101" s="123">
        <v>0</v>
      </c>
      <c r="AA101" s="123">
        <v>0</v>
      </c>
      <c r="AB101" s="123">
        <v>0</v>
      </c>
      <c r="AC101" s="123">
        <v>0</v>
      </c>
      <c r="AD101" s="123">
        <v>0</v>
      </c>
      <c r="AE101" s="123">
        <v>0</v>
      </c>
      <c r="AF101" s="123">
        <v>0</v>
      </c>
      <c r="AG101" s="123">
        <v>0</v>
      </c>
      <c r="AH101" s="123">
        <v>0</v>
      </c>
      <c r="AI101" s="123">
        <v>0</v>
      </c>
      <c r="AJ101" s="123">
        <v>0</v>
      </c>
      <c r="AK101" s="123">
        <v>0</v>
      </c>
      <c r="AL101" s="123">
        <v>0</v>
      </c>
      <c r="AM101" s="123">
        <v>0</v>
      </c>
      <c r="AN101" s="123">
        <v>0</v>
      </c>
      <c r="AO101" s="123">
        <v>0</v>
      </c>
      <c r="AP101" s="123">
        <v>0</v>
      </c>
      <c r="AQ101" s="123">
        <v>0</v>
      </c>
      <c r="AR101" s="123">
        <v>0</v>
      </c>
      <c r="AS101" s="123">
        <v>0</v>
      </c>
      <c r="AT101" s="123">
        <v>0</v>
      </c>
      <c r="AU101" s="123">
        <v>0</v>
      </c>
      <c r="AV101" s="123">
        <v>0</v>
      </c>
      <c r="AW101" s="123">
        <v>0</v>
      </c>
      <c r="AX101" s="123">
        <v>0</v>
      </c>
      <c r="AY101" s="123">
        <v>0</v>
      </c>
      <c r="AZ101" s="123">
        <v>0</v>
      </c>
      <c r="BA101" s="123">
        <v>0</v>
      </c>
      <c r="BB101" s="123">
        <v>0</v>
      </c>
      <c r="BC101" s="123">
        <v>0</v>
      </c>
      <c r="BD101" s="123">
        <v>0</v>
      </c>
      <c r="BE101" s="123">
        <v>0</v>
      </c>
      <c r="BF101" s="123">
        <v>0</v>
      </c>
      <c r="BG101" s="123">
        <v>0</v>
      </c>
    </row>
    <row r="102" spans="1:59" ht="15" x14ac:dyDescent="0.25">
      <c r="A102" s="198"/>
      <c r="B102" s="122">
        <v>1</v>
      </c>
      <c r="C102" s="122">
        <v>1</v>
      </c>
      <c r="D102" s="122">
        <v>1</v>
      </c>
      <c r="E102" s="123">
        <v>0</v>
      </c>
      <c r="F102" s="123">
        <v>0</v>
      </c>
      <c r="G102" s="123">
        <v>0</v>
      </c>
      <c r="H102" s="123">
        <v>0</v>
      </c>
      <c r="I102" s="123">
        <v>0</v>
      </c>
      <c r="J102" s="123">
        <v>0</v>
      </c>
      <c r="K102" s="123">
        <v>0</v>
      </c>
      <c r="L102" s="123">
        <v>0</v>
      </c>
      <c r="M102" s="123">
        <v>0</v>
      </c>
      <c r="N102" s="123">
        <v>0</v>
      </c>
      <c r="O102" s="123">
        <v>0</v>
      </c>
      <c r="P102" s="123">
        <v>0</v>
      </c>
      <c r="Q102" s="123">
        <v>0</v>
      </c>
      <c r="R102" s="123">
        <v>0</v>
      </c>
      <c r="S102" s="123">
        <v>0</v>
      </c>
      <c r="T102" s="123">
        <v>0</v>
      </c>
      <c r="U102" s="123">
        <v>0</v>
      </c>
      <c r="V102" s="123">
        <v>0</v>
      </c>
      <c r="W102" s="123">
        <v>0</v>
      </c>
      <c r="X102" s="123">
        <v>0</v>
      </c>
      <c r="Y102" s="123">
        <v>0</v>
      </c>
      <c r="Z102" s="123">
        <v>0</v>
      </c>
      <c r="AA102" s="123">
        <v>0</v>
      </c>
      <c r="AB102" s="123">
        <v>0</v>
      </c>
      <c r="AC102" s="123">
        <v>0</v>
      </c>
      <c r="AD102" s="123">
        <v>0</v>
      </c>
      <c r="AE102" s="123">
        <v>0</v>
      </c>
      <c r="AF102" s="123">
        <v>0</v>
      </c>
      <c r="AG102" s="123">
        <v>0</v>
      </c>
      <c r="AH102" s="123">
        <v>0</v>
      </c>
      <c r="AI102" s="123">
        <v>0</v>
      </c>
      <c r="AJ102" s="123">
        <v>0</v>
      </c>
      <c r="AK102" s="123">
        <v>0</v>
      </c>
      <c r="AL102" s="123">
        <v>0</v>
      </c>
      <c r="AM102" s="123">
        <v>0</v>
      </c>
      <c r="AN102" s="123">
        <v>0</v>
      </c>
      <c r="AO102" s="123">
        <v>0</v>
      </c>
      <c r="AP102" s="123">
        <v>0</v>
      </c>
      <c r="AQ102" s="123">
        <v>0</v>
      </c>
      <c r="AR102" s="123">
        <v>0</v>
      </c>
      <c r="AS102" s="123">
        <v>0</v>
      </c>
      <c r="AT102" s="123">
        <v>0</v>
      </c>
      <c r="AU102" s="123">
        <v>0</v>
      </c>
      <c r="AV102" s="123">
        <v>0</v>
      </c>
      <c r="AW102" s="123">
        <v>0</v>
      </c>
      <c r="AX102" s="123">
        <v>0</v>
      </c>
      <c r="AY102" s="123">
        <v>0</v>
      </c>
      <c r="AZ102" s="123">
        <v>0</v>
      </c>
      <c r="BA102" s="123">
        <v>0</v>
      </c>
      <c r="BB102" s="123">
        <v>0</v>
      </c>
      <c r="BC102" s="123">
        <v>0</v>
      </c>
      <c r="BD102" s="123">
        <v>0</v>
      </c>
      <c r="BE102" s="123">
        <v>0</v>
      </c>
      <c r="BF102" s="123">
        <v>0</v>
      </c>
      <c r="BG102" s="123">
        <v>0</v>
      </c>
    </row>
    <row r="103" spans="1:59" ht="15" x14ac:dyDescent="0.25">
      <c r="A103" s="198"/>
      <c r="B103" s="122">
        <v>1</v>
      </c>
      <c r="C103" s="122">
        <v>1</v>
      </c>
      <c r="D103" s="122">
        <v>1</v>
      </c>
      <c r="E103" s="123">
        <v>0</v>
      </c>
      <c r="F103" s="123">
        <v>0</v>
      </c>
      <c r="G103" s="123">
        <v>0</v>
      </c>
      <c r="H103" s="123">
        <v>0</v>
      </c>
      <c r="I103" s="123">
        <v>0</v>
      </c>
      <c r="J103" s="123">
        <v>0</v>
      </c>
      <c r="K103" s="123">
        <v>0</v>
      </c>
      <c r="L103" s="123">
        <v>0</v>
      </c>
      <c r="M103" s="123">
        <v>0</v>
      </c>
      <c r="N103" s="123">
        <v>0</v>
      </c>
      <c r="O103" s="123">
        <v>0</v>
      </c>
      <c r="P103" s="123">
        <v>0</v>
      </c>
      <c r="Q103" s="123">
        <v>0</v>
      </c>
      <c r="R103" s="123">
        <v>0</v>
      </c>
      <c r="S103" s="123">
        <v>0</v>
      </c>
      <c r="T103" s="123">
        <v>0</v>
      </c>
      <c r="U103" s="123">
        <v>0</v>
      </c>
      <c r="V103" s="123">
        <v>0</v>
      </c>
      <c r="W103" s="123">
        <v>0</v>
      </c>
      <c r="X103" s="123">
        <v>0</v>
      </c>
      <c r="Y103" s="123">
        <v>0</v>
      </c>
      <c r="Z103" s="123">
        <v>0</v>
      </c>
      <c r="AA103" s="123">
        <v>0</v>
      </c>
      <c r="AB103" s="123">
        <v>0</v>
      </c>
      <c r="AC103" s="123">
        <v>0</v>
      </c>
      <c r="AD103" s="123">
        <v>0</v>
      </c>
      <c r="AE103" s="123">
        <v>0</v>
      </c>
      <c r="AF103" s="123">
        <v>0</v>
      </c>
      <c r="AG103" s="123">
        <v>0</v>
      </c>
      <c r="AH103" s="123">
        <v>0</v>
      </c>
      <c r="AI103" s="123">
        <v>0</v>
      </c>
      <c r="AJ103" s="123">
        <v>0</v>
      </c>
      <c r="AK103" s="123">
        <v>0</v>
      </c>
      <c r="AL103" s="123">
        <v>0</v>
      </c>
      <c r="AM103" s="123">
        <v>0</v>
      </c>
      <c r="AN103" s="123">
        <v>0</v>
      </c>
      <c r="AO103" s="123">
        <v>0</v>
      </c>
      <c r="AP103" s="123">
        <v>0</v>
      </c>
      <c r="AQ103" s="123">
        <v>0</v>
      </c>
      <c r="AR103" s="123">
        <v>0</v>
      </c>
      <c r="AS103" s="123">
        <v>0</v>
      </c>
      <c r="AT103" s="123">
        <v>0</v>
      </c>
      <c r="AU103" s="123">
        <v>0</v>
      </c>
      <c r="AV103" s="123">
        <v>0</v>
      </c>
      <c r="AW103" s="123">
        <v>0</v>
      </c>
      <c r="AX103" s="123">
        <v>0</v>
      </c>
      <c r="AY103" s="123">
        <v>0</v>
      </c>
      <c r="AZ103" s="123">
        <v>0</v>
      </c>
      <c r="BA103" s="123">
        <v>0</v>
      </c>
      <c r="BB103" s="123">
        <v>0</v>
      </c>
      <c r="BC103" s="123">
        <v>0</v>
      </c>
      <c r="BD103" s="123">
        <v>0</v>
      </c>
      <c r="BE103" s="123">
        <v>0</v>
      </c>
      <c r="BF103" s="123">
        <v>0</v>
      </c>
      <c r="BG103" s="123">
        <v>0</v>
      </c>
    </row>
    <row r="104" spans="1:59" ht="15" x14ac:dyDescent="0.25">
      <c r="A104" s="198"/>
      <c r="B104" s="122">
        <v>1</v>
      </c>
      <c r="C104" s="122">
        <v>1</v>
      </c>
      <c r="D104" s="122">
        <v>1</v>
      </c>
      <c r="E104" s="123">
        <v>0</v>
      </c>
      <c r="F104" s="123">
        <v>0</v>
      </c>
      <c r="G104" s="123">
        <v>0</v>
      </c>
      <c r="H104" s="123">
        <v>0</v>
      </c>
      <c r="I104" s="123">
        <v>0</v>
      </c>
      <c r="J104" s="123">
        <v>0</v>
      </c>
      <c r="K104" s="123">
        <v>0</v>
      </c>
      <c r="L104" s="123">
        <v>0</v>
      </c>
      <c r="M104" s="123">
        <v>0</v>
      </c>
      <c r="N104" s="123">
        <v>0</v>
      </c>
      <c r="O104" s="123">
        <v>0</v>
      </c>
      <c r="P104" s="123">
        <v>0</v>
      </c>
      <c r="Q104" s="123">
        <v>0</v>
      </c>
      <c r="R104" s="123">
        <v>0</v>
      </c>
      <c r="S104" s="123">
        <v>0</v>
      </c>
      <c r="T104" s="123">
        <v>0</v>
      </c>
      <c r="U104" s="123">
        <v>0</v>
      </c>
      <c r="V104" s="123">
        <v>0</v>
      </c>
      <c r="W104" s="123">
        <v>0</v>
      </c>
      <c r="X104" s="123">
        <v>0</v>
      </c>
      <c r="Y104" s="123">
        <v>0</v>
      </c>
      <c r="Z104" s="123">
        <v>0</v>
      </c>
      <c r="AA104" s="123">
        <v>0</v>
      </c>
      <c r="AB104" s="123">
        <v>0</v>
      </c>
      <c r="AC104" s="123">
        <v>0</v>
      </c>
      <c r="AD104" s="123">
        <v>0</v>
      </c>
      <c r="AE104" s="123">
        <v>0</v>
      </c>
      <c r="AF104" s="123">
        <v>0</v>
      </c>
      <c r="AG104" s="123">
        <v>0</v>
      </c>
      <c r="AH104" s="123">
        <v>0</v>
      </c>
      <c r="AI104" s="123">
        <v>0</v>
      </c>
      <c r="AJ104" s="123">
        <v>0</v>
      </c>
      <c r="AK104" s="123">
        <v>0</v>
      </c>
      <c r="AL104" s="123">
        <v>0</v>
      </c>
      <c r="AM104" s="123">
        <v>0</v>
      </c>
      <c r="AN104" s="123">
        <v>0</v>
      </c>
      <c r="AO104" s="123">
        <v>0</v>
      </c>
      <c r="AP104" s="123">
        <v>0</v>
      </c>
      <c r="AQ104" s="123">
        <v>0</v>
      </c>
      <c r="AR104" s="123">
        <v>0</v>
      </c>
      <c r="AS104" s="123">
        <v>0</v>
      </c>
      <c r="AT104" s="123">
        <v>0</v>
      </c>
      <c r="AU104" s="123">
        <v>0</v>
      </c>
      <c r="AV104" s="123">
        <v>0</v>
      </c>
      <c r="AW104" s="123">
        <v>0</v>
      </c>
      <c r="AX104" s="123">
        <v>0</v>
      </c>
      <c r="AY104" s="123">
        <v>0</v>
      </c>
      <c r="AZ104" s="123">
        <v>0</v>
      </c>
      <c r="BA104" s="123">
        <v>0</v>
      </c>
      <c r="BB104" s="123">
        <v>0</v>
      </c>
      <c r="BC104" s="123">
        <v>0</v>
      </c>
      <c r="BD104" s="123">
        <v>0</v>
      </c>
      <c r="BE104" s="123">
        <v>0</v>
      </c>
      <c r="BF104" s="123">
        <v>0</v>
      </c>
      <c r="BG104" s="123">
        <v>0</v>
      </c>
    </row>
    <row r="105" spans="1:59" ht="15" x14ac:dyDescent="0.25">
      <c r="A105" s="198"/>
      <c r="B105" s="122">
        <v>1</v>
      </c>
      <c r="C105" s="122">
        <v>1</v>
      </c>
      <c r="D105" s="122">
        <v>1</v>
      </c>
      <c r="E105" s="123">
        <v>0</v>
      </c>
      <c r="F105" s="123">
        <v>0</v>
      </c>
      <c r="G105" s="123">
        <v>0</v>
      </c>
      <c r="H105" s="123">
        <v>0</v>
      </c>
      <c r="I105" s="123">
        <v>0</v>
      </c>
      <c r="J105" s="123">
        <v>0</v>
      </c>
      <c r="K105" s="123">
        <v>0</v>
      </c>
      <c r="L105" s="123">
        <v>0</v>
      </c>
      <c r="M105" s="123">
        <v>0</v>
      </c>
      <c r="N105" s="123">
        <v>0</v>
      </c>
      <c r="O105" s="123">
        <v>0</v>
      </c>
      <c r="P105" s="123">
        <v>0</v>
      </c>
      <c r="Q105" s="123">
        <v>0</v>
      </c>
      <c r="R105" s="123">
        <v>0</v>
      </c>
      <c r="S105" s="123">
        <v>0</v>
      </c>
      <c r="T105" s="123">
        <v>0</v>
      </c>
      <c r="U105" s="123">
        <v>0</v>
      </c>
      <c r="V105" s="123">
        <v>0</v>
      </c>
      <c r="W105" s="123">
        <v>0</v>
      </c>
      <c r="X105" s="123">
        <v>0</v>
      </c>
      <c r="Y105" s="123">
        <v>0</v>
      </c>
      <c r="Z105" s="123">
        <v>0</v>
      </c>
      <c r="AA105" s="123">
        <v>0</v>
      </c>
      <c r="AB105" s="123">
        <v>0</v>
      </c>
      <c r="AC105" s="123">
        <v>0</v>
      </c>
      <c r="AD105" s="123">
        <v>0</v>
      </c>
      <c r="AE105" s="123">
        <v>0</v>
      </c>
      <c r="AF105" s="123">
        <v>0</v>
      </c>
      <c r="AG105" s="123">
        <v>0</v>
      </c>
      <c r="AH105" s="123">
        <v>0</v>
      </c>
      <c r="AI105" s="123">
        <v>0</v>
      </c>
      <c r="AJ105" s="123">
        <v>0</v>
      </c>
      <c r="AK105" s="123">
        <v>0</v>
      </c>
      <c r="AL105" s="123">
        <v>0</v>
      </c>
      <c r="AM105" s="123">
        <v>0</v>
      </c>
      <c r="AN105" s="123">
        <v>0</v>
      </c>
      <c r="AO105" s="123">
        <v>0</v>
      </c>
      <c r="AP105" s="123">
        <v>0</v>
      </c>
      <c r="AQ105" s="123">
        <v>0</v>
      </c>
      <c r="AR105" s="123">
        <v>0</v>
      </c>
      <c r="AS105" s="123">
        <v>0</v>
      </c>
      <c r="AT105" s="123">
        <v>0</v>
      </c>
      <c r="AU105" s="123">
        <v>0</v>
      </c>
      <c r="AV105" s="123">
        <v>0</v>
      </c>
      <c r="AW105" s="123">
        <v>0</v>
      </c>
      <c r="AX105" s="123">
        <v>0</v>
      </c>
      <c r="AY105" s="123">
        <v>0</v>
      </c>
      <c r="AZ105" s="123">
        <v>0</v>
      </c>
      <c r="BA105" s="123">
        <v>0</v>
      </c>
      <c r="BB105" s="123">
        <v>0</v>
      </c>
      <c r="BC105" s="123">
        <v>0</v>
      </c>
      <c r="BD105" s="123">
        <v>0</v>
      </c>
      <c r="BE105" s="123">
        <v>0</v>
      </c>
      <c r="BF105" s="123">
        <v>0</v>
      </c>
      <c r="BG105" s="123">
        <v>0</v>
      </c>
    </row>
    <row r="106" spans="1:59" ht="15" x14ac:dyDescent="0.25">
      <c r="A106" s="198"/>
      <c r="B106" s="122">
        <v>1</v>
      </c>
      <c r="C106" s="122">
        <v>1</v>
      </c>
      <c r="D106" s="122">
        <v>1</v>
      </c>
      <c r="E106" s="123">
        <v>0</v>
      </c>
      <c r="F106" s="123">
        <v>0</v>
      </c>
      <c r="G106" s="123">
        <v>0</v>
      </c>
      <c r="H106" s="123">
        <v>0</v>
      </c>
      <c r="I106" s="123">
        <v>0</v>
      </c>
      <c r="J106" s="123">
        <v>0</v>
      </c>
      <c r="K106" s="123">
        <v>0</v>
      </c>
      <c r="L106" s="123">
        <v>0</v>
      </c>
      <c r="M106" s="123">
        <v>0</v>
      </c>
      <c r="N106" s="123">
        <v>0</v>
      </c>
      <c r="O106" s="123">
        <v>0</v>
      </c>
      <c r="P106" s="123">
        <v>0</v>
      </c>
      <c r="Q106" s="123">
        <v>0</v>
      </c>
      <c r="R106" s="123">
        <v>0</v>
      </c>
      <c r="S106" s="123">
        <v>0</v>
      </c>
      <c r="T106" s="123">
        <v>0</v>
      </c>
      <c r="U106" s="123">
        <v>0</v>
      </c>
      <c r="V106" s="123">
        <v>0</v>
      </c>
      <c r="W106" s="123">
        <v>0</v>
      </c>
      <c r="X106" s="123">
        <v>0</v>
      </c>
      <c r="Y106" s="123">
        <v>0</v>
      </c>
      <c r="Z106" s="123">
        <v>0</v>
      </c>
      <c r="AA106" s="123">
        <v>0</v>
      </c>
      <c r="AB106" s="123">
        <v>0</v>
      </c>
      <c r="AC106" s="123">
        <v>0</v>
      </c>
      <c r="AD106" s="123">
        <v>0</v>
      </c>
      <c r="AE106" s="123">
        <v>0</v>
      </c>
      <c r="AF106" s="123">
        <v>0</v>
      </c>
      <c r="AG106" s="123">
        <v>0</v>
      </c>
      <c r="AH106" s="123">
        <v>0</v>
      </c>
      <c r="AI106" s="123">
        <v>0</v>
      </c>
      <c r="AJ106" s="123">
        <v>0</v>
      </c>
      <c r="AK106" s="123">
        <v>0</v>
      </c>
      <c r="AL106" s="123">
        <v>0</v>
      </c>
      <c r="AM106" s="123">
        <v>0</v>
      </c>
      <c r="AN106" s="123">
        <v>0</v>
      </c>
      <c r="AO106" s="123">
        <v>0</v>
      </c>
      <c r="AP106" s="123">
        <v>0</v>
      </c>
      <c r="AQ106" s="123">
        <v>0</v>
      </c>
      <c r="AR106" s="123">
        <v>0</v>
      </c>
      <c r="AS106" s="123">
        <v>0</v>
      </c>
      <c r="AT106" s="123">
        <v>0</v>
      </c>
      <c r="AU106" s="123">
        <v>0</v>
      </c>
      <c r="AV106" s="123">
        <v>0</v>
      </c>
      <c r="AW106" s="123">
        <v>0</v>
      </c>
      <c r="AX106" s="123">
        <v>0</v>
      </c>
      <c r="AY106" s="123">
        <v>0</v>
      </c>
      <c r="AZ106" s="123">
        <v>0</v>
      </c>
      <c r="BA106" s="123">
        <v>0</v>
      </c>
      <c r="BB106" s="123">
        <v>0</v>
      </c>
      <c r="BC106" s="123">
        <v>0</v>
      </c>
      <c r="BD106" s="123">
        <v>0</v>
      </c>
      <c r="BE106" s="123">
        <v>0</v>
      </c>
      <c r="BF106" s="123">
        <v>0</v>
      </c>
      <c r="BG106" s="123">
        <v>0</v>
      </c>
    </row>
    <row r="107" spans="1:59" ht="15" x14ac:dyDescent="0.25">
      <c r="A107" s="198"/>
      <c r="B107" s="122">
        <v>1</v>
      </c>
      <c r="C107" s="122">
        <v>1</v>
      </c>
      <c r="D107" s="122">
        <v>1</v>
      </c>
      <c r="E107" s="123">
        <v>0</v>
      </c>
      <c r="F107" s="123">
        <v>0</v>
      </c>
      <c r="G107" s="123">
        <v>0</v>
      </c>
      <c r="H107" s="123">
        <v>0</v>
      </c>
      <c r="I107" s="123">
        <v>0</v>
      </c>
      <c r="J107" s="123">
        <v>0</v>
      </c>
      <c r="K107" s="123">
        <v>0</v>
      </c>
      <c r="L107" s="123">
        <v>0</v>
      </c>
      <c r="M107" s="123">
        <v>0</v>
      </c>
      <c r="N107" s="123">
        <v>0</v>
      </c>
      <c r="O107" s="123">
        <v>0</v>
      </c>
      <c r="P107" s="123">
        <v>0</v>
      </c>
      <c r="Q107" s="123">
        <v>0</v>
      </c>
      <c r="R107" s="123">
        <v>0</v>
      </c>
      <c r="S107" s="123">
        <v>0</v>
      </c>
      <c r="T107" s="123">
        <v>0</v>
      </c>
      <c r="U107" s="123">
        <v>0</v>
      </c>
      <c r="V107" s="123">
        <v>0</v>
      </c>
      <c r="W107" s="123">
        <v>0</v>
      </c>
      <c r="X107" s="123">
        <v>0</v>
      </c>
      <c r="Y107" s="123">
        <v>0</v>
      </c>
      <c r="Z107" s="123">
        <v>0</v>
      </c>
      <c r="AA107" s="123">
        <v>0</v>
      </c>
      <c r="AB107" s="123">
        <v>0</v>
      </c>
      <c r="AC107" s="123">
        <v>0</v>
      </c>
      <c r="AD107" s="123">
        <v>0</v>
      </c>
      <c r="AE107" s="123">
        <v>0</v>
      </c>
      <c r="AF107" s="123">
        <v>0</v>
      </c>
      <c r="AG107" s="123">
        <v>0</v>
      </c>
      <c r="AH107" s="123">
        <v>0</v>
      </c>
      <c r="AI107" s="123">
        <v>0</v>
      </c>
      <c r="AJ107" s="123">
        <v>0</v>
      </c>
      <c r="AK107" s="123">
        <v>0</v>
      </c>
      <c r="AL107" s="123">
        <v>0</v>
      </c>
      <c r="AM107" s="123">
        <v>0</v>
      </c>
      <c r="AN107" s="123">
        <v>0</v>
      </c>
      <c r="AO107" s="123">
        <v>0</v>
      </c>
      <c r="AP107" s="123">
        <v>0</v>
      </c>
      <c r="AQ107" s="123">
        <v>0</v>
      </c>
      <c r="AR107" s="123">
        <v>0</v>
      </c>
      <c r="AS107" s="123">
        <v>0</v>
      </c>
      <c r="AT107" s="123">
        <v>0</v>
      </c>
      <c r="AU107" s="123">
        <v>0</v>
      </c>
      <c r="AV107" s="123">
        <v>0</v>
      </c>
      <c r="AW107" s="123">
        <v>0</v>
      </c>
      <c r="AX107" s="123">
        <v>0</v>
      </c>
      <c r="AY107" s="123">
        <v>0</v>
      </c>
      <c r="AZ107" s="123">
        <v>0</v>
      </c>
      <c r="BA107" s="123">
        <v>0</v>
      </c>
      <c r="BB107" s="123">
        <v>0</v>
      </c>
      <c r="BC107" s="123">
        <v>0</v>
      </c>
      <c r="BD107" s="123">
        <v>0</v>
      </c>
      <c r="BE107" s="123">
        <v>0</v>
      </c>
      <c r="BF107" s="123">
        <v>0</v>
      </c>
      <c r="BG107" s="123">
        <v>0</v>
      </c>
    </row>
    <row r="108" spans="1:59" ht="15" x14ac:dyDescent="0.25">
      <c r="A108" s="198"/>
      <c r="B108" s="122">
        <v>1</v>
      </c>
      <c r="C108" s="122">
        <v>1</v>
      </c>
      <c r="D108" s="122">
        <v>1</v>
      </c>
      <c r="E108" s="123">
        <v>0</v>
      </c>
      <c r="F108" s="123">
        <v>0</v>
      </c>
      <c r="G108" s="123">
        <v>0</v>
      </c>
      <c r="H108" s="123">
        <v>0</v>
      </c>
      <c r="I108" s="123">
        <v>0</v>
      </c>
      <c r="J108" s="123">
        <v>0</v>
      </c>
      <c r="K108" s="123">
        <v>0</v>
      </c>
      <c r="L108" s="123">
        <v>0</v>
      </c>
      <c r="M108" s="123">
        <v>0</v>
      </c>
      <c r="N108" s="123">
        <v>0</v>
      </c>
      <c r="O108" s="123">
        <v>0</v>
      </c>
      <c r="P108" s="123">
        <v>0</v>
      </c>
      <c r="Q108" s="123">
        <v>0</v>
      </c>
      <c r="R108" s="123">
        <v>0</v>
      </c>
      <c r="S108" s="123">
        <v>0</v>
      </c>
      <c r="T108" s="123">
        <v>0</v>
      </c>
      <c r="U108" s="123">
        <v>0</v>
      </c>
      <c r="V108" s="123">
        <v>0</v>
      </c>
      <c r="W108" s="123">
        <v>0</v>
      </c>
      <c r="X108" s="123">
        <v>0</v>
      </c>
      <c r="Y108" s="123">
        <v>0</v>
      </c>
      <c r="Z108" s="123">
        <v>0</v>
      </c>
      <c r="AA108" s="123">
        <v>0</v>
      </c>
      <c r="AB108" s="123">
        <v>0</v>
      </c>
      <c r="AC108" s="123">
        <v>0</v>
      </c>
      <c r="AD108" s="123">
        <v>0</v>
      </c>
      <c r="AE108" s="123">
        <v>0</v>
      </c>
      <c r="AF108" s="123">
        <v>0</v>
      </c>
      <c r="AG108" s="123">
        <v>0</v>
      </c>
      <c r="AH108" s="123">
        <v>0</v>
      </c>
      <c r="AI108" s="123">
        <v>0</v>
      </c>
      <c r="AJ108" s="123">
        <v>0</v>
      </c>
      <c r="AK108" s="123">
        <v>0</v>
      </c>
      <c r="AL108" s="123">
        <v>0</v>
      </c>
      <c r="AM108" s="123">
        <v>0</v>
      </c>
      <c r="AN108" s="123">
        <v>0</v>
      </c>
      <c r="AO108" s="123">
        <v>0</v>
      </c>
      <c r="AP108" s="123">
        <v>0</v>
      </c>
      <c r="AQ108" s="123">
        <v>0</v>
      </c>
      <c r="AR108" s="123">
        <v>0</v>
      </c>
      <c r="AS108" s="123">
        <v>0</v>
      </c>
      <c r="AT108" s="123">
        <v>0</v>
      </c>
      <c r="AU108" s="123">
        <v>0</v>
      </c>
      <c r="AV108" s="123">
        <v>0</v>
      </c>
      <c r="AW108" s="123">
        <v>0</v>
      </c>
      <c r="AX108" s="123">
        <v>0</v>
      </c>
      <c r="AY108" s="123">
        <v>0</v>
      </c>
      <c r="AZ108" s="123">
        <v>0</v>
      </c>
      <c r="BA108" s="123">
        <v>0</v>
      </c>
      <c r="BB108" s="123">
        <v>0</v>
      </c>
      <c r="BC108" s="123">
        <v>0</v>
      </c>
      <c r="BD108" s="123">
        <v>0</v>
      </c>
      <c r="BE108" s="123">
        <v>0</v>
      </c>
      <c r="BF108" s="123">
        <v>0</v>
      </c>
      <c r="BG108" s="123">
        <v>0</v>
      </c>
    </row>
    <row r="109" spans="1:59" ht="15" x14ac:dyDescent="0.25">
      <c r="A109" s="198"/>
      <c r="B109" s="122">
        <v>1</v>
      </c>
      <c r="C109" s="122">
        <v>1</v>
      </c>
      <c r="D109" s="122">
        <v>1</v>
      </c>
      <c r="E109" s="123">
        <v>0</v>
      </c>
      <c r="F109" s="123">
        <v>0</v>
      </c>
      <c r="G109" s="123">
        <v>0</v>
      </c>
      <c r="H109" s="123">
        <v>0</v>
      </c>
      <c r="I109" s="123">
        <v>0</v>
      </c>
      <c r="J109" s="123">
        <v>0</v>
      </c>
      <c r="K109" s="123">
        <v>0</v>
      </c>
      <c r="L109" s="123">
        <v>0</v>
      </c>
      <c r="M109" s="123">
        <v>0</v>
      </c>
      <c r="N109" s="123">
        <v>0</v>
      </c>
      <c r="O109" s="123">
        <v>0</v>
      </c>
      <c r="P109" s="123">
        <v>0</v>
      </c>
      <c r="Q109" s="123">
        <v>0</v>
      </c>
      <c r="R109" s="123">
        <v>0</v>
      </c>
      <c r="S109" s="123">
        <v>0</v>
      </c>
      <c r="T109" s="123">
        <v>0</v>
      </c>
      <c r="U109" s="123">
        <v>0</v>
      </c>
      <c r="V109" s="123">
        <v>0</v>
      </c>
      <c r="W109" s="123">
        <v>0</v>
      </c>
      <c r="X109" s="123">
        <v>0</v>
      </c>
      <c r="Y109" s="123">
        <v>0</v>
      </c>
      <c r="Z109" s="123">
        <v>0</v>
      </c>
      <c r="AA109" s="123">
        <v>0</v>
      </c>
      <c r="AB109" s="123">
        <v>0</v>
      </c>
      <c r="AC109" s="123">
        <v>0</v>
      </c>
      <c r="AD109" s="123">
        <v>0</v>
      </c>
      <c r="AE109" s="123">
        <v>0</v>
      </c>
      <c r="AF109" s="123">
        <v>0</v>
      </c>
      <c r="AG109" s="123">
        <v>0</v>
      </c>
      <c r="AH109" s="123">
        <v>0</v>
      </c>
      <c r="AI109" s="123">
        <v>0</v>
      </c>
      <c r="AJ109" s="123">
        <v>0</v>
      </c>
      <c r="AK109" s="123">
        <v>0</v>
      </c>
      <c r="AL109" s="123">
        <v>0</v>
      </c>
      <c r="AM109" s="123">
        <v>0</v>
      </c>
      <c r="AN109" s="123">
        <v>0</v>
      </c>
      <c r="AO109" s="123">
        <v>0</v>
      </c>
      <c r="AP109" s="123">
        <v>0</v>
      </c>
      <c r="AQ109" s="123">
        <v>0</v>
      </c>
      <c r="AR109" s="123">
        <v>0</v>
      </c>
      <c r="AS109" s="123">
        <v>0</v>
      </c>
      <c r="AT109" s="123">
        <v>0</v>
      </c>
      <c r="AU109" s="123">
        <v>0</v>
      </c>
      <c r="AV109" s="123">
        <v>0</v>
      </c>
      <c r="AW109" s="123">
        <v>0</v>
      </c>
      <c r="AX109" s="123">
        <v>0</v>
      </c>
      <c r="AY109" s="123">
        <v>0</v>
      </c>
      <c r="AZ109" s="123">
        <v>0</v>
      </c>
      <c r="BA109" s="123">
        <v>0</v>
      </c>
      <c r="BB109" s="123">
        <v>0</v>
      </c>
      <c r="BC109" s="123">
        <v>0</v>
      </c>
      <c r="BD109" s="123">
        <v>0</v>
      </c>
      <c r="BE109" s="123">
        <v>0</v>
      </c>
      <c r="BF109" s="123">
        <v>0</v>
      </c>
      <c r="BG109" s="123">
        <v>0</v>
      </c>
    </row>
    <row r="110" spans="1:59" ht="15" x14ac:dyDescent="0.25">
      <c r="A110" s="198"/>
      <c r="B110" s="122">
        <v>1</v>
      </c>
      <c r="C110" s="122">
        <v>1</v>
      </c>
      <c r="D110" s="122">
        <v>1</v>
      </c>
      <c r="E110" s="123">
        <v>0</v>
      </c>
      <c r="F110" s="123">
        <v>0</v>
      </c>
      <c r="G110" s="123">
        <v>0</v>
      </c>
      <c r="H110" s="123">
        <v>0</v>
      </c>
      <c r="I110" s="123">
        <v>0</v>
      </c>
      <c r="J110" s="123">
        <v>0</v>
      </c>
      <c r="K110" s="123">
        <v>0</v>
      </c>
      <c r="L110" s="123">
        <v>0</v>
      </c>
      <c r="M110" s="123">
        <v>0</v>
      </c>
      <c r="N110" s="123">
        <v>0</v>
      </c>
      <c r="O110" s="123">
        <v>0</v>
      </c>
      <c r="P110" s="123">
        <v>0</v>
      </c>
      <c r="Q110" s="123">
        <v>0</v>
      </c>
      <c r="R110" s="123">
        <v>0</v>
      </c>
      <c r="S110" s="123">
        <v>0</v>
      </c>
      <c r="T110" s="123">
        <v>0</v>
      </c>
      <c r="U110" s="123">
        <v>0</v>
      </c>
      <c r="V110" s="123">
        <v>0</v>
      </c>
      <c r="W110" s="123">
        <v>0</v>
      </c>
      <c r="X110" s="123">
        <v>0</v>
      </c>
      <c r="Y110" s="123">
        <v>0</v>
      </c>
      <c r="Z110" s="123">
        <v>0</v>
      </c>
      <c r="AA110" s="123">
        <v>0</v>
      </c>
      <c r="AB110" s="123">
        <v>0</v>
      </c>
      <c r="AC110" s="123">
        <v>0</v>
      </c>
      <c r="AD110" s="123">
        <v>0</v>
      </c>
      <c r="AE110" s="123">
        <v>0</v>
      </c>
      <c r="AF110" s="123">
        <v>0</v>
      </c>
      <c r="AG110" s="123">
        <v>0</v>
      </c>
      <c r="AH110" s="123">
        <v>0</v>
      </c>
      <c r="AI110" s="123">
        <v>0</v>
      </c>
      <c r="AJ110" s="123">
        <v>0</v>
      </c>
      <c r="AK110" s="123">
        <v>0</v>
      </c>
      <c r="AL110" s="123">
        <v>0</v>
      </c>
      <c r="AM110" s="123">
        <v>0</v>
      </c>
      <c r="AN110" s="123">
        <v>0</v>
      </c>
      <c r="AO110" s="123">
        <v>0</v>
      </c>
      <c r="AP110" s="123">
        <v>0</v>
      </c>
      <c r="AQ110" s="123">
        <v>0</v>
      </c>
      <c r="AR110" s="123">
        <v>0</v>
      </c>
      <c r="AS110" s="123">
        <v>0</v>
      </c>
      <c r="AT110" s="123">
        <v>0</v>
      </c>
      <c r="AU110" s="123">
        <v>0</v>
      </c>
      <c r="AV110" s="123">
        <v>0</v>
      </c>
      <c r="AW110" s="123">
        <v>0</v>
      </c>
      <c r="AX110" s="123">
        <v>0</v>
      </c>
      <c r="AY110" s="123">
        <v>0</v>
      </c>
      <c r="AZ110" s="123">
        <v>0</v>
      </c>
      <c r="BA110" s="123">
        <v>0</v>
      </c>
      <c r="BB110" s="123">
        <v>0</v>
      </c>
      <c r="BC110" s="123">
        <v>0</v>
      </c>
      <c r="BD110" s="123">
        <v>0</v>
      </c>
      <c r="BE110" s="123">
        <v>0</v>
      </c>
      <c r="BF110" s="123">
        <v>0</v>
      </c>
      <c r="BG110" s="123">
        <v>0</v>
      </c>
    </row>
    <row r="111" spans="1:59" ht="15" x14ac:dyDescent="0.25">
      <c r="A111" s="198"/>
      <c r="B111" s="122">
        <v>1</v>
      </c>
      <c r="C111" s="122">
        <v>1</v>
      </c>
      <c r="D111" s="122">
        <v>1</v>
      </c>
      <c r="E111" s="123">
        <v>0</v>
      </c>
      <c r="F111" s="123">
        <v>0</v>
      </c>
      <c r="G111" s="123">
        <v>0</v>
      </c>
      <c r="H111" s="123">
        <v>0</v>
      </c>
      <c r="I111" s="123">
        <v>0</v>
      </c>
      <c r="J111" s="123">
        <v>0</v>
      </c>
      <c r="K111" s="123">
        <v>0</v>
      </c>
      <c r="L111" s="123">
        <v>0</v>
      </c>
      <c r="M111" s="123">
        <v>0</v>
      </c>
      <c r="N111" s="123">
        <v>0</v>
      </c>
      <c r="O111" s="123">
        <v>0</v>
      </c>
      <c r="P111" s="123">
        <v>0</v>
      </c>
      <c r="Q111" s="123">
        <v>0</v>
      </c>
      <c r="R111" s="123">
        <v>0</v>
      </c>
      <c r="S111" s="123">
        <v>0</v>
      </c>
      <c r="T111" s="123">
        <v>0</v>
      </c>
      <c r="U111" s="123">
        <v>0</v>
      </c>
      <c r="V111" s="123">
        <v>0</v>
      </c>
      <c r="W111" s="123">
        <v>0</v>
      </c>
      <c r="X111" s="123">
        <v>0</v>
      </c>
      <c r="Y111" s="123">
        <v>0</v>
      </c>
      <c r="Z111" s="123">
        <v>0</v>
      </c>
      <c r="AA111" s="123">
        <v>0</v>
      </c>
      <c r="AB111" s="123">
        <v>0</v>
      </c>
      <c r="AC111" s="123">
        <v>0</v>
      </c>
      <c r="AD111" s="123">
        <v>0</v>
      </c>
      <c r="AE111" s="123">
        <v>0</v>
      </c>
      <c r="AF111" s="123">
        <v>0</v>
      </c>
      <c r="AG111" s="123">
        <v>0</v>
      </c>
      <c r="AH111" s="123">
        <v>0</v>
      </c>
      <c r="AI111" s="123">
        <v>0</v>
      </c>
      <c r="AJ111" s="123">
        <v>0</v>
      </c>
      <c r="AK111" s="123">
        <v>0</v>
      </c>
      <c r="AL111" s="123">
        <v>0</v>
      </c>
      <c r="AM111" s="123">
        <v>0</v>
      </c>
      <c r="AN111" s="123">
        <v>0</v>
      </c>
      <c r="AO111" s="123">
        <v>0</v>
      </c>
      <c r="AP111" s="123">
        <v>0</v>
      </c>
      <c r="AQ111" s="123">
        <v>0</v>
      </c>
      <c r="AR111" s="123">
        <v>0</v>
      </c>
      <c r="AS111" s="123">
        <v>0</v>
      </c>
      <c r="AT111" s="123">
        <v>0</v>
      </c>
      <c r="AU111" s="123">
        <v>0</v>
      </c>
      <c r="AV111" s="123">
        <v>0</v>
      </c>
      <c r="AW111" s="123">
        <v>0</v>
      </c>
      <c r="AX111" s="123">
        <v>0</v>
      </c>
      <c r="AY111" s="123">
        <v>0</v>
      </c>
      <c r="AZ111" s="123">
        <v>0</v>
      </c>
      <c r="BA111" s="123">
        <v>0</v>
      </c>
      <c r="BB111" s="123">
        <v>0</v>
      </c>
      <c r="BC111" s="123">
        <v>0</v>
      </c>
      <c r="BD111" s="123">
        <v>0</v>
      </c>
      <c r="BE111" s="123">
        <v>0</v>
      </c>
      <c r="BF111" s="123">
        <v>0</v>
      </c>
      <c r="BG111" s="123">
        <v>0</v>
      </c>
    </row>
    <row r="112" spans="1:59" ht="15" x14ac:dyDescent="0.25">
      <c r="A112" s="198"/>
      <c r="B112" s="122">
        <v>1</v>
      </c>
      <c r="C112" s="122">
        <v>1</v>
      </c>
      <c r="D112" s="122">
        <v>1</v>
      </c>
      <c r="E112" s="123">
        <v>0</v>
      </c>
      <c r="F112" s="123">
        <v>0</v>
      </c>
      <c r="G112" s="123">
        <v>0</v>
      </c>
      <c r="H112" s="123">
        <v>0</v>
      </c>
      <c r="I112" s="123">
        <v>0</v>
      </c>
      <c r="J112" s="123">
        <v>0</v>
      </c>
      <c r="K112" s="123">
        <v>0</v>
      </c>
      <c r="L112" s="123">
        <v>0</v>
      </c>
      <c r="M112" s="123">
        <v>0</v>
      </c>
      <c r="N112" s="123">
        <v>0</v>
      </c>
      <c r="O112" s="123">
        <v>0</v>
      </c>
      <c r="P112" s="123">
        <v>0</v>
      </c>
      <c r="Q112" s="123">
        <v>0</v>
      </c>
      <c r="R112" s="123">
        <v>0</v>
      </c>
      <c r="S112" s="123">
        <v>0</v>
      </c>
      <c r="T112" s="123">
        <v>0</v>
      </c>
      <c r="U112" s="123">
        <v>0</v>
      </c>
      <c r="V112" s="123">
        <v>0</v>
      </c>
      <c r="W112" s="123">
        <v>0</v>
      </c>
      <c r="X112" s="123">
        <v>0</v>
      </c>
      <c r="Y112" s="123">
        <v>0</v>
      </c>
      <c r="Z112" s="123">
        <v>0</v>
      </c>
      <c r="AA112" s="123">
        <v>0</v>
      </c>
      <c r="AB112" s="123">
        <v>0</v>
      </c>
      <c r="AC112" s="123">
        <v>0</v>
      </c>
      <c r="AD112" s="123">
        <v>0</v>
      </c>
      <c r="AE112" s="123">
        <v>0</v>
      </c>
      <c r="AF112" s="123">
        <v>0</v>
      </c>
      <c r="AG112" s="123">
        <v>0</v>
      </c>
      <c r="AH112" s="123">
        <v>0</v>
      </c>
      <c r="AI112" s="123">
        <v>0</v>
      </c>
      <c r="AJ112" s="123">
        <v>0</v>
      </c>
      <c r="AK112" s="123">
        <v>0</v>
      </c>
      <c r="AL112" s="123">
        <v>0</v>
      </c>
      <c r="AM112" s="123">
        <v>0</v>
      </c>
      <c r="AN112" s="123">
        <v>0</v>
      </c>
      <c r="AO112" s="123">
        <v>0</v>
      </c>
      <c r="AP112" s="123">
        <v>0</v>
      </c>
      <c r="AQ112" s="123">
        <v>0</v>
      </c>
      <c r="AR112" s="123">
        <v>0</v>
      </c>
      <c r="AS112" s="123">
        <v>0</v>
      </c>
      <c r="AT112" s="123">
        <v>0</v>
      </c>
      <c r="AU112" s="123">
        <v>0</v>
      </c>
      <c r="AV112" s="123">
        <v>0</v>
      </c>
      <c r="AW112" s="123">
        <v>0</v>
      </c>
      <c r="AX112" s="123">
        <v>0</v>
      </c>
      <c r="AY112" s="123">
        <v>0</v>
      </c>
      <c r="AZ112" s="123">
        <v>0</v>
      </c>
      <c r="BA112" s="123">
        <v>0</v>
      </c>
      <c r="BB112" s="123">
        <v>0</v>
      </c>
      <c r="BC112" s="123">
        <v>0</v>
      </c>
      <c r="BD112" s="123">
        <v>0</v>
      </c>
      <c r="BE112" s="123">
        <v>0</v>
      </c>
      <c r="BF112" s="123">
        <v>0</v>
      </c>
      <c r="BG112" s="123">
        <v>0</v>
      </c>
    </row>
    <row r="113" spans="1:59" ht="15" x14ac:dyDescent="0.25">
      <c r="A113" s="198"/>
      <c r="B113" s="122">
        <v>1</v>
      </c>
      <c r="C113" s="122">
        <v>1</v>
      </c>
      <c r="D113" s="122">
        <v>1</v>
      </c>
      <c r="E113" s="123">
        <v>0</v>
      </c>
      <c r="F113" s="123">
        <v>0</v>
      </c>
      <c r="G113" s="123">
        <v>0</v>
      </c>
      <c r="H113" s="123">
        <v>0</v>
      </c>
      <c r="I113" s="123">
        <v>0</v>
      </c>
      <c r="J113" s="123">
        <v>0</v>
      </c>
      <c r="K113" s="123">
        <v>0</v>
      </c>
      <c r="L113" s="123">
        <v>0</v>
      </c>
      <c r="M113" s="123">
        <v>0</v>
      </c>
      <c r="N113" s="123">
        <v>0</v>
      </c>
      <c r="O113" s="123">
        <v>0</v>
      </c>
      <c r="P113" s="123">
        <v>0</v>
      </c>
      <c r="Q113" s="123">
        <v>0</v>
      </c>
      <c r="R113" s="123">
        <v>0</v>
      </c>
      <c r="S113" s="123">
        <v>0</v>
      </c>
      <c r="T113" s="123">
        <v>0</v>
      </c>
      <c r="U113" s="123">
        <v>0</v>
      </c>
      <c r="V113" s="123">
        <v>0</v>
      </c>
      <c r="W113" s="123">
        <v>0</v>
      </c>
      <c r="X113" s="123">
        <v>0</v>
      </c>
      <c r="Y113" s="123">
        <v>0</v>
      </c>
      <c r="Z113" s="123">
        <v>0</v>
      </c>
      <c r="AA113" s="123">
        <v>0</v>
      </c>
      <c r="AB113" s="123">
        <v>0</v>
      </c>
      <c r="AC113" s="123">
        <v>0</v>
      </c>
      <c r="AD113" s="123">
        <v>0</v>
      </c>
      <c r="AE113" s="123">
        <v>0</v>
      </c>
      <c r="AF113" s="123">
        <v>0</v>
      </c>
      <c r="AG113" s="123">
        <v>0</v>
      </c>
      <c r="AH113" s="123">
        <v>0</v>
      </c>
      <c r="AI113" s="123">
        <v>0</v>
      </c>
      <c r="AJ113" s="123">
        <v>0</v>
      </c>
      <c r="AK113" s="123">
        <v>0</v>
      </c>
      <c r="AL113" s="123">
        <v>0</v>
      </c>
      <c r="AM113" s="123">
        <v>0</v>
      </c>
      <c r="AN113" s="123">
        <v>0</v>
      </c>
      <c r="AO113" s="123">
        <v>0</v>
      </c>
      <c r="AP113" s="123">
        <v>0</v>
      </c>
      <c r="AQ113" s="123">
        <v>0</v>
      </c>
      <c r="AR113" s="123">
        <v>0</v>
      </c>
      <c r="AS113" s="123">
        <v>0</v>
      </c>
      <c r="AT113" s="123">
        <v>0</v>
      </c>
      <c r="AU113" s="123">
        <v>0</v>
      </c>
      <c r="AV113" s="123">
        <v>0</v>
      </c>
      <c r="AW113" s="123">
        <v>0</v>
      </c>
      <c r="AX113" s="123">
        <v>0</v>
      </c>
      <c r="AY113" s="123">
        <v>0</v>
      </c>
      <c r="AZ113" s="123">
        <v>0</v>
      </c>
      <c r="BA113" s="123">
        <v>0</v>
      </c>
      <c r="BB113" s="123">
        <v>0</v>
      </c>
      <c r="BC113" s="123">
        <v>0</v>
      </c>
      <c r="BD113" s="123">
        <v>0</v>
      </c>
      <c r="BE113" s="123">
        <v>0</v>
      </c>
      <c r="BF113" s="123">
        <v>0</v>
      </c>
      <c r="BG113" s="123">
        <v>0</v>
      </c>
    </row>
    <row r="114" spans="1:59" ht="15" x14ac:dyDescent="0.25">
      <c r="A114" s="198"/>
      <c r="B114" s="122">
        <v>1</v>
      </c>
      <c r="C114" s="122">
        <v>1</v>
      </c>
      <c r="D114" s="122">
        <v>1</v>
      </c>
      <c r="E114" s="123">
        <v>0</v>
      </c>
      <c r="F114" s="123">
        <v>0</v>
      </c>
      <c r="G114" s="123">
        <v>0</v>
      </c>
      <c r="H114" s="123">
        <v>0</v>
      </c>
      <c r="I114" s="123">
        <v>0</v>
      </c>
      <c r="J114" s="123">
        <v>0</v>
      </c>
      <c r="K114" s="123">
        <v>0</v>
      </c>
      <c r="L114" s="123">
        <v>0</v>
      </c>
      <c r="M114" s="123">
        <v>0</v>
      </c>
      <c r="N114" s="123">
        <v>0</v>
      </c>
      <c r="O114" s="123">
        <v>0</v>
      </c>
      <c r="P114" s="123">
        <v>0</v>
      </c>
      <c r="Q114" s="123">
        <v>0</v>
      </c>
      <c r="R114" s="123">
        <v>0</v>
      </c>
      <c r="S114" s="123">
        <v>0</v>
      </c>
      <c r="T114" s="123">
        <v>0</v>
      </c>
      <c r="U114" s="123">
        <v>0</v>
      </c>
      <c r="V114" s="123">
        <v>0</v>
      </c>
      <c r="W114" s="123">
        <v>0</v>
      </c>
      <c r="X114" s="123">
        <v>0</v>
      </c>
      <c r="Y114" s="123">
        <v>0</v>
      </c>
      <c r="Z114" s="123">
        <v>0</v>
      </c>
      <c r="AA114" s="123">
        <v>0</v>
      </c>
      <c r="AB114" s="123">
        <v>0</v>
      </c>
      <c r="AC114" s="123">
        <v>0</v>
      </c>
      <c r="AD114" s="123">
        <v>0</v>
      </c>
      <c r="AE114" s="123">
        <v>0</v>
      </c>
      <c r="AF114" s="123">
        <v>0</v>
      </c>
      <c r="AG114" s="123">
        <v>0</v>
      </c>
      <c r="AH114" s="123">
        <v>0</v>
      </c>
      <c r="AI114" s="123">
        <v>0</v>
      </c>
      <c r="AJ114" s="123">
        <v>0</v>
      </c>
      <c r="AK114" s="123">
        <v>0</v>
      </c>
      <c r="AL114" s="123">
        <v>0</v>
      </c>
      <c r="AM114" s="123">
        <v>0</v>
      </c>
      <c r="AN114" s="123">
        <v>0</v>
      </c>
      <c r="AO114" s="123">
        <v>0</v>
      </c>
      <c r="AP114" s="123">
        <v>0</v>
      </c>
      <c r="AQ114" s="123">
        <v>0</v>
      </c>
      <c r="AR114" s="123">
        <v>0</v>
      </c>
      <c r="AS114" s="123">
        <v>0</v>
      </c>
      <c r="AT114" s="123">
        <v>0</v>
      </c>
      <c r="AU114" s="123">
        <v>0</v>
      </c>
      <c r="AV114" s="123">
        <v>0</v>
      </c>
      <c r="AW114" s="123">
        <v>0</v>
      </c>
      <c r="AX114" s="123">
        <v>0</v>
      </c>
      <c r="AY114" s="123">
        <v>0</v>
      </c>
      <c r="AZ114" s="123">
        <v>0</v>
      </c>
      <c r="BA114" s="123">
        <v>0</v>
      </c>
      <c r="BB114" s="123">
        <v>0</v>
      </c>
      <c r="BC114" s="123">
        <v>0</v>
      </c>
      <c r="BD114" s="123">
        <v>0</v>
      </c>
      <c r="BE114" s="123">
        <v>0</v>
      </c>
      <c r="BF114" s="123">
        <v>0</v>
      </c>
      <c r="BG114" s="123">
        <v>0</v>
      </c>
    </row>
    <row r="115" spans="1:59" ht="15" x14ac:dyDescent="0.25">
      <c r="A115" s="198"/>
      <c r="B115" s="122">
        <v>1</v>
      </c>
      <c r="C115" s="122">
        <v>1</v>
      </c>
      <c r="D115" s="122">
        <v>1</v>
      </c>
      <c r="E115" s="123">
        <v>0</v>
      </c>
      <c r="F115" s="123">
        <v>0</v>
      </c>
      <c r="G115" s="123">
        <v>0</v>
      </c>
      <c r="H115" s="123">
        <v>0</v>
      </c>
      <c r="I115" s="123">
        <v>0</v>
      </c>
      <c r="J115" s="123">
        <v>0</v>
      </c>
      <c r="K115" s="123">
        <v>0</v>
      </c>
      <c r="L115" s="123">
        <v>0</v>
      </c>
      <c r="M115" s="123">
        <v>0</v>
      </c>
      <c r="N115" s="123">
        <v>0</v>
      </c>
      <c r="O115" s="123">
        <v>0</v>
      </c>
      <c r="P115" s="123">
        <v>0</v>
      </c>
      <c r="Q115" s="123">
        <v>0</v>
      </c>
      <c r="R115" s="123">
        <v>0</v>
      </c>
      <c r="S115" s="123">
        <v>0</v>
      </c>
      <c r="T115" s="123">
        <v>0</v>
      </c>
      <c r="U115" s="123">
        <v>0</v>
      </c>
      <c r="V115" s="123">
        <v>0</v>
      </c>
      <c r="W115" s="123">
        <v>0</v>
      </c>
      <c r="X115" s="123">
        <v>0</v>
      </c>
      <c r="Y115" s="123">
        <v>0</v>
      </c>
      <c r="Z115" s="123">
        <v>0</v>
      </c>
      <c r="AA115" s="123">
        <v>0</v>
      </c>
      <c r="AB115" s="123">
        <v>0</v>
      </c>
      <c r="AC115" s="123">
        <v>0</v>
      </c>
      <c r="AD115" s="123">
        <v>0</v>
      </c>
      <c r="AE115" s="123">
        <v>0</v>
      </c>
      <c r="AF115" s="123">
        <v>0</v>
      </c>
      <c r="AG115" s="123">
        <v>0</v>
      </c>
      <c r="AH115" s="123">
        <v>0</v>
      </c>
      <c r="AI115" s="123">
        <v>0</v>
      </c>
      <c r="AJ115" s="123">
        <v>0</v>
      </c>
      <c r="AK115" s="123">
        <v>0</v>
      </c>
      <c r="AL115" s="123">
        <v>0</v>
      </c>
      <c r="AM115" s="123">
        <v>0</v>
      </c>
      <c r="AN115" s="123">
        <v>0</v>
      </c>
      <c r="AO115" s="123">
        <v>0</v>
      </c>
      <c r="AP115" s="123">
        <v>0</v>
      </c>
      <c r="AQ115" s="123">
        <v>0</v>
      </c>
      <c r="AR115" s="123">
        <v>0</v>
      </c>
      <c r="AS115" s="123">
        <v>0</v>
      </c>
      <c r="AT115" s="123">
        <v>0</v>
      </c>
      <c r="AU115" s="123">
        <v>0</v>
      </c>
      <c r="AV115" s="123">
        <v>0</v>
      </c>
      <c r="AW115" s="123">
        <v>0</v>
      </c>
      <c r="AX115" s="123">
        <v>0</v>
      </c>
      <c r="AY115" s="123">
        <v>0</v>
      </c>
      <c r="AZ115" s="123">
        <v>0</v>
      </c>
      <c r="BA115" s="123">
        <v>0</v>
      </c>
      <c r="BB115" s="123">
        <v>0</v>
      </c>
      <c r="BC115" s="123">
        <v>0</v>
      </c>
      <c r="BD115" s="123">
        <v>0</v>
      </c>
      <c r="BE115" s="123">
        <v>0</v>
      </c>
      <c r="BF115" s="123">
        <v>0</v>
      </c>
      <c r="BG115" s="123">
        <v>0</v>
      </c>
    </row>
    <row r="116" spans="1:59" ht="15" x14ac:dyDescent="0.25">
      <c r="A116" s="198"/>
      <c r="B116" s="122">
        <v>1</v>
      </c>
      <c r="C116" s="122">
        <v>1</v>
      </c>
      <c r="D116" s="122">
        <v>1</v>
      </c>
      <c r="E116" s="123">
        <v>0</v>
      </c>
      <c r="F116" s="123">
        <v>0</v>
      </c>
      <c r="G116" s="123">
        <v>0</v>
      </c>
      <c r="H116" s="123">
        <v>0</v>
      </c>
      <c r="I116" s="123">
        <v>0</v>
      </c>
      <c r="J116" s="123">
        <v>0</v>
      </c>
      <c r="K116" s="123">
        <v>0</v>
      </c>
      <c r="L116" s="123">
        <v>0</v>
      </c>
      <c r="M116" s="123">
        <v>0</v>
      </c>
      <c r="N116" s="123">
        <v>0</v>
      </c>
      <c r="O116" s="123">
        <v>0</v>
      </c>
      <c r="P116" s="123">
        <v>0</v>
      </c>
      <c r="Q116" s="123">
        <v>0</v>
      </c>
      <c r="R116" s="123">
        <v>0</v>
      </c>
      <c r="S116" s="123">
        <v>0</v>
      </c>
      <c r="T116" s="123">
        <v>0</v>
      </c>
      <c r="U116" s="123">
        <v>0</v>
      </c>
      <c r="V116" s="123">
        <v>0</v>
      </c>
      <c r="W116" s="123">
        <v>0</v>
      </c>
      <c r="X116" s="123">
        <v>0</v>
      </c>
      <c r="Y116" s="123">
        <v>0</v>
      </c>
      <c r="Z116" s="123">
        <v>0</v>
      </c>
      <c r="AA116" s="123">
        <v>0</v>
      </c>
      <c r="AB116" s="123">
        <v>0</v>
      </c>
      <c r="AC116" s="123">
        <v>0</v>
      </c>
      <c r="AD116" s="123">
        <v>0</v>
      </c>
      <c r="AE116" s="123">
        <v>0</v>
      </c>
      <c r="AF116" s="123">
        <v>0</v>
      </c>
      <c r="AG116" s="123">
        <v>0</v>
      </c>
      <c r="AH116" s="123">
        <v>0</v>
      </c>
      <c r="AI116" s="123">
        <v>0</v>
      </c>
      <c r="AJ116" s="123">
        <v>0</v>
      </c>
      <c r="AK116" s="123">
        <v>0</v>
      </c>
      <c r="AL116" s="123">
        <v>0</v>
      </c>
      <c r="AM116" s="123">
        <v>0</v>
      </c>
      <c r="AN116" s="123">
        <v>0</v>
      </c>
      <c r="AO116" s="123">
        <v>0</v>
      </c>
      <c r="AP116" s="123">
        <v>0</v>
      </c>
      <c r="AQ116" s="123">
        <v>0</v>
      </c>
      <c r="AR116" s="123">
        <v>0</v>
      </c>
      <c r="AS116" s="123">
        <v>0</v>
      </c>
      <c r="AT116" s="123">
        <v>0</v>
      </c>
      <c r="AU116" s="123">
        <v>0</v>
      </c>
      <c r="AV116" s="123">
        <v>0</v>
      </c>
      <c r="AW116" s="123">
        <v>0</v>
      </c>
      <c r="AX116" s="123">
        <v>0</v>
      </c>
      <c r="AY116" s="123">
        <v>0</v>
      </c>
      <c r="AZ116" s="123">
        <v>0</v>
      </c>
      <c r="BA116" s="123">
        <v>0</v>
      </c>
      <c r="BB116" s="123">
        <v>0</v>
      </c>
      <c r="BC116" s="123">
        <v>0</v>
      </c>
      <c r="BD116" s="123">
        <v>0</v>
      </c>
      <c r="BE116" s="123">
        <v>0</v>
      </c>
      <c r="BF116" s="123">
        <v>0</v>
      </c>
      <c r="BG116" s="123">
        <v>0</v>
      </c>
    </row>
    <row r="117" spans="1:59" ht="15" x14ac:dyDescent="0.25">
      <c r="A117" s="198"/>
      <c r="B117" s="122">
        <v>1</v>
      </c>
      <c r="C117" s="122">
        <v>1</v>
      </c>
      <c r="D117" s="122">
        <v>1</v>
      </c>
      <c r="E117" s="123">
        <v>0</v>
      </c>
      <c r="F117" s="123">
        <v>0</v>
      </c>
      <c r="G117" s="123">
        <v>0</v>
      </c>
      <c r="H117" s="123">
        <v>0</v>
      </c>
      <c r="I117" s="123">
        <v>0</v>
      </c>
      <c r="J117" s="123">
        <v>0</v>
      </c>
      <c r="K117" s="123">
        <v>0</v>
      </c>
      <c r="L117" s="123">
        <v>0</v>
      </c>
      <c r="M117" s="123">
        <v>0</v>
      </c>
      <c r="N117" s="123">
        <v>0</v>
      </c>
      <c r="O117" s="123">
        <v>0</v>
      </c>
      <c r="P117" s="123">
        <v>0</v>
      </c>
      <c r="Q117" s="123">
        <v>0</v>
      </c>
      <c r="R117" s="123">
        <v>0</v>
      </c>
      <c r="S117" s="123">
        <v>0</v>
      </c>
      <c r="T117" s="123">
        <v>0</v>
      </c>
      <c r="U117" s="123">
        <v>0</v>
      </c>
      <c r="V117" s="123">
        <v>0</v>
      </c>
      <c r="W117" s="123">
        <v>0</v>
      </c>
      <c r="X117" s="123">
        <v>0</v>
      </c>
      <c r="Y117" s="123">
        <v>0</v>
      </c>
      <c r="Z117" s="123">
        <v>0</v>
      </c>
      <c r="AA117" s="123">
        <v>0</v>
      </c>
      <c r="AB117" s="123">
        <v>0</v>
      </c>
      <c r="AC117" s="123">
        <v>0</v>
      </c>
      <c r="AD117" s="123">
        <v>0</v>
      </c>
      <c r="AE117" s="123">
        <v>0</v>
      </c>
      <c r="AF117" s="123">
        <v>0</v>
      </c>
      <c r="AG117" s="123">
        <v>0</v>
      </c>
      <c r="AH117" s="123">
        <v>0</v>
      </c>
      <c r="AI117" s="123">
        <v>0</v>
      </c>
      <c r="AJ117" s="123">
        <v>0</v>
      </c>
      <c r="AK117" s="123">
        <v>0</v>
      </c>
      <c r="AL117" s="123">
        <v>0</v>
      </c>
      <c r="AM117" s="123">
        <v>0</v>
      </c>
      <c r="AN117" s="123">
        <v>0</v>
      </c>
      <c r="AO117" s="123">
        <v>0</v>
      </c>
      <c r="AP117" s="123">
        <v>0</v>
      </c>
      <c r="AQ117" s="123">
        <v>0</v>
      </c>
      <c r="AR117" s="123">
        <v>0</v>
      </c>
      <c r="AS117" s="123">
        <v>0</v>
      </c>
      <c r="AT117" s="123">
        <v>0</v>
      </c>
      <c r="AU117" s="123">
        <v>0</v>
      </c>
      <c r="AV117" s="123">
        <v>0</v>
      </c>
      <c r="AW117" s="123">
        <v>0</v>
      </c>
      <c r="AX117" s="123">
        <v>0</v>
      </c>
      <c r="AY117" s="123">
        <v>0</v>
      </c>
      <c r="AZ117" s="123">
        <v>0</v>
      </c>
      <c r="BA117" s="123">
        <v>0</v>
      </c>
      <c r="BB117" s="123">
        <v>0</v>
      </c>
      <c r="BC117" s="123">
        <v>0</v>
      </c>
      <c r="BD117" s="123">
        <v>0</v>
      </c>
      <c r="BE117" s="123">
        <v>0</v>
      </c>
      <c r="BF117" s="123">
        <v>0</v>
      </c>
      <c r="BG117" s="123">
        <v>0</v>
      </c>
    </row>
    <row r="118" spans="1:59" ht="15" x14ac:dyDescent="0.25">
      <c r="A118" s="198"/>
      <c r="B118" s="122">
        <v>1</v>
      </c>
      <c r="C118" s="122">
        <v>1</v>
      </c>
      <c r="D118" s="122">
        <v>1</v>
      </c>
      <c r="E118" s="123">
        <v>0</v>
      </c>
      <c r="F118" s="123">
        <v>0</v>
      </c>
      <c r="G118" s="123">
        <v>0</v>
      </c>
      <c r="H118" s="123">
        <v>0</v>
      </c>
      <c r="I118" s="123">
        <v>0</v>
      </c>
      <c r="J118" s="123">
        <v>0</v>
      </c>
      <c r="K118" s="123">
        <v>0</v>
      </c>
      <c r="L118" s="123">
        <v>0</v>
      </c>
      <c r="M118" s="123">
        <v>0</v>
      </c>
      <c r="N118" s="123">
        <v>0</v>
      </c>
      <c r="O118" s="123">
        <v>0</v>
      </c>
      <c r="P118" s="123">
        <v>0</v>
      </c>
      <c r="Q118" s="123">
        <v>0</v>
      </c>
      <c r="R118" s="123">
        <v>0</v>
      </c>
      <c r="S118" s="123">
        <v>0</v>
      </c>
      <c r="T118" s="123">
        <v>0</v>
      </c>
      <c r="U118" s="123">
        <v>0</v>
      </c>
      <c r="V118" s="123">
        <v>0</v>
      </c>
      <c r="W118" s="123">
        <v>0</v>
      </c>
      <c r="X118" s="123">
        <v>0</v>
      </c>
      <c r="Y118" s="123">
        <v>0</v>
      </c>
      <c r="Z118" s="123">
        <v>0</v>
      </c>
      <c r="AA118" s="123">
        <v>0</v>
      </c>
      <c r="AB118" s="123">
        <v>0</v>
      </c>
      <c r="AC118" s="123">
        <v>0</v>
      </c>
      <c r="AD118" s="123">
        <v>0</v>
      </c>
      <c r="AE118" s="123">
        <v>0</v>
      </c>
      <c r="AF118" s="123">
        <v>0</v>
      </c>
      <c r="AG118" s="123">
        <v>0</v>
      </c>
      <c r="AH118" s="123">
        <v>0</v>
      </c>
      <c r="AI118" s="123">
        <v>0</v>
      </c>
      <c r="AJ118" s="123">
        <v>0</v>
      </c>
      <c r="AK118" s="123">
        <v>0</v>
      </c>
      <c r="AL118" s="123">
        <v>0</v>
      </c>
      <c r="AM118" s="123">
        <v>0</v>
      </c>
      <c r="AN118" s="123">
        <v>0</v>
      </c>
      <c r="AO118" s="123">
        <v>0</v>
      </c>
      <c r="AP118" s="123">
        <v>0</v>
      </c>
      <c r="AQ118" s="123">
        <v>0</v>
      </c>
      <c r="AR118" s="123">
        <v>0</v>
      </c>
      <c r="AS118" s="123">
        <v>0</v>
      </c>
      <c r="AT118" s="123">
        <v>0</v>
      </c>
      <c r="AU118" s="123">
        <v>0</v>
      </c>
      <c r="AV118" s="123">
        <v>0</v>
      </c>
      <c r="AW118" s="123">
        <v>0</v>
      </c>
      <c r="AX118" s="123">
        <v>0</v>
      </c>
      <c r="AY118" s="123">
        <v>0</v>
      </c>
      <c r="AZ118" s="123">
        <v>0</v>
      </c>
      <c r="BA118" s="123">
        <v>0</v>
      </c>
      <c r="BB118" s="123">
        <v>0</v>
      </c>
      <c r="BC118" s="123">
        <v>0</v>
      </c>
      <c r="BD118" s="123">
        <v>0</v>
      </c>
      <c r="BE118" s="123">
        <v>0</v>
      </c>
      <c r="BF118" s="123">
        <v>0</v>
      </c>
      <c r="BG118" s="123">
        <v>0</v>
      </c>
    </row>
    <row r="119" spans="1:59" ht="15" x14ac:dyDescent="0.25">
      <c r="A119" s="198"/>
      <c r="B119" s="122">
        <v>1</v>
      </c>
      <c r="C119" s="122">
        <v>1</v>
      </c>
      <c r="D119" s="122">
        <v>1</v>
      </c>
      <c r="E119" s="123">
        <v>0</v>
      </c>
      <c r="F119" s="123">
        <v>0</v>
      </c>
      <c r="G119" s="123">
        <v>0</v>
      </c>
      <c r="H119" s="123">
        <v>0</v>
      </c>
      <c r="I119" s="123">
        <v>0</v>
      </c>
      <c r="J119" s="123">
        <v>0</v>
      </c>
      <c r="K119" s="123">
        <v>0</v>
      </c>
      <c r="L119" s="123">
        <v>0</v>
      </c>
      <c r="M119" s="123">
        <v>0</v>
      </c>
      <c r="N119" s="123">
        <v>0</v>
      </c>
      <c r="O119" s="123">
        <v>0</v>
      </c>
      <c r="P119" s="123">
        <v>0</v>
      </c>
      <c r="Q119" s="123">
        <v>0</v>
      </c>
      <c r="R119" s="123">
        <v>0</v>
      </c>
      <c r="S119" s="123">
        <v>0</v>
      </c>
      <c r="T119" s="123">
        <v>0</v>
      </c>
      <c r="U119" s="123">
        <v>0</v>
      </c>
      <c r="V119" s="123">
        <v>0</v>
      </c>
      <c r="W119" s="123">
        <v>0</v>
      </c>
      <c r="X119" s="123">
        <v>0</v>
      </c>
      <c r="Y119" s="123">
        <v>0</v>
      </c>
      <c r="Z119" s="123">
        <v>0</v>
      </c>
      <c r="AA119" s="123">
        <v>0</v>
      </c>
      <c r="AB119" s="123">
        <v>0</v>
      </c>
      <c r="AC119" s="123">
        <v>0</v>
      </c>
      <c r="AD119" s="123">
        <v>0</v>
      </c>
      <c r="AE119" s="123">
        <v>0</v>
      </c>
      <c r="AF119" s="123">
        <v>0</v>
      </c>
      <c r="AG119" s="123">
        <v>0</v>
      </c>
      <c r="AH119" s="123">
        <v>0</v>
      </c>
      <c r="AI119" s="123">
        <v>0</v>
      </c>
      <c r="AJ119" s="123">
        <v>0</v>
      </c>
      <c r="AK119" s="123">
        <v>0</v>
      </c>
      <c r="AL119" s="123">
        <v>0</v>
      </c>
      <c r="AM119" s="123">
        <v>0</v>
      </c>
      <c r="AN119" s="123">
        <v>0</v>
      </c>
      <c r="AO119" s="123">
        <v>0</v>
      </c>
      <c r="AP119" s="123">
        <v>0</v>
      </c>
      <c r="AQ119" s="123">
        <v>0</v>
      </c>
      <c r="AR119" s="123">
        <v>0</v>
      </c>
      <c r="AS119" s="123">
        <v>0</v>
      </c>
      <c r="AT119" s="123">
        <v>0</v>
      </c>
      <c r="AU119" s="123">
        <v>0</v>
      </c>
      <c r="AV119" s="123">
        <v>0</v>
      </c>
      <c r="AW119" s="123">
        <v>0</v>
      </c>
      <c r="AX119" s="123">
        <v>0</v>
      </c>
      <c r="AY119" s="123">
        <v>0</v>
      </c>
      <c r="AZ119" s="123">
        <v>0</v>
      </c>
      <c r="BA119" s="123">
        <v>0</v>
      </c>
      <c r="BB119" s="123">
        <v>0</v>
      </c>
      <c r="BC119" s="123">
        <v>0</v>
      </c>
      <c r="BD119" s="123">
        <v>0</v>
      </c>
      <c r="BE119" s="123">
        <v>0</v>
      </c>
      <c r="BF119" s="123">
        <v>0</v>
      </c>
      <c r="BG119" s="123">
        <v>0</v>
      </c>
    </row>
    <row r="120" spans="1:59" ht="15" x14ac:dyDescent="0.25">
      <c r="A120" s="198"/>
      <c r="B120" s="122">
        <v>1</v>
      </c>
      <c r="C120" s="122">
        <v>1</v>
      </c>
      <c r="D120" s="122">
        <v>1</v>
      </c>
      <c r="E120" s="123">
        <v>0</v>
      </c>
      <c r="F120" s="123">
        <v>0</v>
      </c>
      <c r="G120" s="123">
        <v>0</v>
      </c>
      <c r="H120" s="123">
        <v>0</v>
      </c>
      <c r="I120" s="123">
        <v>0</v>
      </c>
      <c r="J120" s="123">
        <v>0</v>
      </c>
      <c r="K120" s="123">
        <v>0</v>
      </c>
      <c r="L120" s="123">
        <v>0</v>
      </c>
      <c r="M120" s="123">
        <v>0</v>
      </c>
      <c r="N120" s="123">
        <v>0</v>
      </c>
      <c r="O120" s="123">
        <v>0</v>
      </c>
      <c r="P120" s="123">
        <v>0</v>
      </c>
      <c r="Q120" s="123">
        <v>0</v>
      </c>
      <c r="R120" s="123">
        <v>0</v>
      </c>
      <c r="S120" s="123">
        <v>0</v>
      </c>
      <c r="T120" s="123">
        <v>0</v>
      </c>
      <c r="U120" s="123">
        <v>0</v>
      </c>
      <c r="V120" s="123">
        <v>0</v>
      </c>
      <c r="W120" s="123">
        <v>0</v>
      </c>
      <c r="X120" s="123">
        <v>0</v>
      </c>
      <c r="Y120" s="123">
        <v>0</v>
      </c>
      <c r="Z120" s="123">
        <v>0</v>
      </c>
      <c r="AA120" s="123">
        <v>0</v>
      </c>
      <c r="AB120" s="123">
        <v>0</v>
      </c>
      <c r="AC120" s="123">
        <v>0</v>
      </c>
      <c r="AD120" s="123">
        <v>0</v>
      </c>
      <c r="AE120" s="123">
        <v>0</v>
      </c>
      <c r="AF120" s="123">
        <v>0</v>
      </c>
      <c r="AG120" s="123">
        <v>0</v>
      </c>
      <c r="AH120" s="123">
        <v>0</v>
      </c>
      <c r="AI120" s="123">
        <v>0</v>
      </c>
      <c r="AJ120" s="123">
        <v>0</v>
      </c>
      <c r="AK120" s="123">
        <v>0</v>
      </c>
      <c r="AL120" s="123">
        <v>0</v>
      </c>
      <c r="AM120" s="123">
        <v>0</v>
      </c>
      <c r="AN120" s="123">
        <v>0</v>
      </c>
      <c r="AO120" s="123">
        <v>0</v>
      </c>
      <c r="AP120" s="123">
        <v>0</v>
      </c>
      <c r="AQ120" s="123">
        <v>0</v>
      </c>
      <c r="AR120" s="123">
        <v>0</v>
      </c>
      <c r="AS120" s="123">
        <v>0</v>
      </c>
      <c r="AT120" s="123">
        <v>0</v>
      </c>
      <c r="AU120" s="123">
        <v>0</v>
      </c>
      <c r="AV120" s="123">
        <v>0</v>
      </c>
      <c r="AW120" s="123">
        <v>0</v>
      </c>
      <c r="AX120" s="123">
        <v>0</v>
      </c>
      <c r="AY120" s="123">
        <v>0</v>
      </c>
      <c r="AZ120" s="123">
        <v>0</v>
      </c>
      <c r="BA120" s="123">
        <v>0</v>
      </c>
      <c r="BB120" s="123">
        <v>0</v>
      </c>
      <c r="BC120" s="123">
        <v>0</v>
      </c>
      <c r="BD120" s="123">
        <v>0</v>
      </c>
      <c r="BE120" s="123">
        <v>0</v>
      </c>
      <c r="BF120" s="123">
        <v>0</v>
      </c>
      <c r="BG120" s="123">
        <v>0</v>
      </c>
    </row>
    <row r="121" spans="1:59" ht="15" x14ac:dyDescent="0.25">
      <c r="A121" s="198"/>
      <c r="B121" s="122">
        <v>1</v>
      </c>
      <c r="C121" s="122">
        <v>1</v>
      </c>
      <c r="D121" s="122">
        <v>1</v>
      </c>
      <c r="E121" s="123">
        <v>0</v>
      </c>
      <c r="F121" s="123">
        <v>0</v>
      </c>
      <c r="G121" s="123">
        <v>0</v>
      </c>
      <c r="H121" s="123">
        <v>0</v>
      </c>
      <c r="I121" s="123">
        <v>0</v>
      </c>
      <c r="J121" s="123">
        <v>0</v>
      </c>
      <c r="K121" s="123">
        <v>0</v>
      </c>
      <c r="L121" s="123">
        <v>0</v>
      </c>
      <c r="M121" s="123">
        <v>0</v>
      </c>
      <c r="N121" s="123">
        <v>0</v>
      </c>
      <c r="O121" s="123">
        <v>0</v>
      </c>
      <c r="P121" s="123">
        <v>0</v>
      </c>
      <c r="Q121" s="123">
        <v>0</v>
      </c>
      <c r="R121" s="123">
        <v>0</v>
      </c>
      <c r="S121" s="123">
        <v>0</v>
      </c>
      <c r="T121" s="123">
        <v>0</v>
      </c>
      <c r="U121" s="123">
        <v>0</v>
      </c>
      <c r="V121" s="123">
        <v>0</v>
      </c>
      <c r="W121" s="123">
        <v>0</v>
      </c>
      <c r="X121" s="123">
        <v>0</v>
      </c>
      <c r="Y121" s="123">
        <v>0</v>
      </c>
      <c r="Z121" s="123">
        <v>0</v>
      </c>
      <c r="AA121" s="123">
        <v>0</v>
      </c>
      <c r="AB121" s="123">
        <v>0</v>
      </c>
      <c r="AC121" s="123">
        <v>0</v>
      </c>
      <c r="AD121" s="123">
        <v>0</v>
      </c>
      <c r="AE121" s="123">
        <v>0</v>
      </c>
      <c r="AF121" s="123">
        <v>0</v>
      </c>
      <c r="AG121" s="123">
        <v>0</v>
      </c>
      <c r="AH121" s="123">
        <v>0</v>
      </c>
      <c r="AI121" s="123">
        <v>0</v>
      </c>
      <c r="AJ121" s="123">
        <v>0</v>
      </c>
      <c r="AK121" s="123">
        <v>0</v>
      </c>
      <c r="AL121" s="123">
        <v>0</v>
      </c>
      <c r="AM121" s="123">
        <v>0</v>
      </c>
      <c r="AN121" s="123">
        <v>0</v>
      </c>
      <c r="AO121" s="123">
        <v>0</v>
      </c>
      <c r="AP121" s="123">
        <v>0</v>
      </c>
      <c r="AQ121" s="123">
        <v>0</v>
      </c>
      <c r="AR121" s="123">
        <v>0</v>
      </c>
      <c r="AS121" s="123">
        <v>0</v>
      </c>
      <c r="AT121" s="123">
        <v>0</v>
      </c>
      <c r="AU121" s="123">
        <v>0</v>
      </c>
      <c r="AV121" s="123">
        <v>0</v>
      </c>
      <c r="AW121" s="123">
        <v>0</v>
      </c>
      <c r="AX121" s="123">
        <v>0</v>
      </c>
      <c r="AY121" s="123">
        <v>0</v>
      </c>
      <c r="AZ121" s="123">
        <v>0</v>
      </c>
      <c r="BA121" s="123">
        <v>0</v>
      </c>
      <c r="BB121" s="123">
        <v>0</v>
      </c>
      <c r="BC121" s="123">
        <v>0</v>
      </c>
      <c r="BD121" s="123">
        <v>0</v>
      </c>
      <c r="BE121" s="123">
        <v>0</v>
      </c>
      <c r="BF121" s="123">
        <v>0</v>
      </c>
      <c r="BG121" s="123">
        <v>0</v>
      </c>
    </row>
    <row r="122" spans="1:59" ht="15" x14ac:dyDescent="0.25">
      <c r="A122" s="198"/>
      <c r="B122" s="122">
        <v>1</v>
      </c>
      <c r="C122" s="122">
        <v>1</v>
      </c>
      <c r="D122" s="122">
        <v>1</v>
      </c>
      <c r="E122" s="123">
        <v>0</v>
      </c>
      <c r="F122" s="123">
        <v>0</v>
      </c>
      <c r="G122" s="123">
        <v>0</v>
      </c>
      <c r="H122" s="123">
        <v>0</v>
      </c>
      <c r="I122" s="123">
        <v>0</v>
      </c>
      <c r="J122" s="123">
        <v>0</v>
      </c>
      <c r="K122" s="123">
        <v>0</v>
      </c>
      <c r="L122" s="123">
        <v>0</v>
      </c>
      <c r="M122" s="123">
        <v>0</v>
      </c>
      <c r="N122" s="123">
        <v>0</v>
      </c>
      <c r="O122" s="123">
        <v>0</v>
      </c>
      <c r="P122" s="123">
        <v>0</v>
      </c>
      <c r="Q122" s="123">
        <v>0</v>
      </c>
      <c r="R122" s="123">
        <v>0</v>
      </c>
      <c r="S122" s="123">
        <v>0</v>
      </c>
      <c r="T122" s="123">
        <v>0</v>
      </c>
      <c r="U122" s="123">
        <v>0</v>
      </c>
      <c r="V122" s="123">
        <v>0</v>
      </c>
      <c r="W122" s="123">
        <v>0</v>
      </c>
      <c r="X122" s="123">
        <v>0</v>
      </c>
      <c r="Y122" s="123">
        <v>0</v>
      </c>
      <c r="Z122" s="123">
        <v>0</v>
      </c>
      <c r="AA122" s="123">
        <v>0</v>
      </c>
      <c r="AB122" s="123">
        <v>0</v>
      </c>
      <c r="AC122" s="123">
        <v>0</v>
      </c>
      <c r="AD122" s="123">
        <v>0</v>
      </c>
      <c r="AE122" s="123">
        <v>0</v>
      </c>
      <c r="AF122" s="123">
        <v>0</v>
      </c>
      <c r="AG122" s="123">
        <v>0</v>
      </c>
      <c r="AH122" s="123">
        <v>0</v>
      </c>
      <c r="AI122" s="123">
        <v>0</v>
      </c>
      <c r="AJ122" s="123">
        <v>0</v>
      </c>
      <c r="AK122" s="123">
        <v>0</v>
      </c>
      <c r="AL122" s="123">
        <v>0</v>
      </c>
      <c r="AM122" s="123">
        <v>0</v>
      </c>
      <c r="AN122" s="123">
        <v>0</v>
      </c>
      <c r="AO122" s="123">
        <v>0</v>
      </c>
      <c r="AP122" s="123">
        <v>0</v>
      </c>
      <c r="AQ122" s="123">
        <v>0</v>
      </c>
      <c r="AR122" s="123">
        <v>0</v>
      </c>
      <c r="AS122" s="123">
        <v>0</v>
      </c>
      <c r="AT122" s="123">
        <v>0</v>
      </c>
      <c r="AU122" s="123">
        <v>0</v>
      </c>
      <c r="AV122" s="123">
        <v>0</v>
      </c>
      <c r="AW122" s="123">
        <v>0</v>
      </c>
      <c r="AX122" s="123">
        <v>0</v>
      </c>
      <c r="AY122" s="123">
        <v>0</v>
      </c>
      <c r="AZ122" s="123">
        <v>0</v>
      </c>
      <c r="BA122" s="123">
        <v>0</v>
      </c>
      <c r="BB122" s="123">
        <v>0</v>
      </c>
      <c r="BC122" s="123">
        <v>0</v>
      </c>
      <c r="BD122" s="123">
        <v>0</v>
      </c>
      <c r="BE122" s="123">
        <v>0</v>
      </c>
      <c r="BF122" s="123">
        <v>0</v>
      </c>
      <c r="BG122" s="123">
        <v>0</v>
      </c>
    </row>
    <row r="123" spans="1:59" ht="15" x14ac:dyDescent="0.25">
      <c r="A123" s="198"/>
      <c r="B123" s="122">
        <v>1</v>
      </c>
      <c r="C123" s="122">
        <v>1</v>
      </c>
      <c r="D123" s="122">
        <v>1</v>
      </c>
      <c r="E123" s="123">
        <v>0</v>
      </c>
      <c r="F123" s="123">
        <v>0</v>
      </c>
      <c r="G123" s="123">
        <v>0</v>
      </c>
      <c r="H123" s="123">
        <v>0</v>
      </c>
      <c r="I123" s="123">
        <v>0</v>
      </c>
      <c r="J123" s="123">
        <v>0</v>
      </c>
      <c r="K123" s="123">
        <v>0</v>
      </c>
      <c r="L123" s="123">
        <v>0</v>
      </c>
      <c r="M123" s="123">
        <v>0</v>
      </c>
      <c r="N123" s="123">
        <v>0</v>
      </c>
      <c r="O123" s="123">
        <v>0</v>
      </c>
      <c r="P123" s="123">
        <v>0</v>
      </c>
      <c r="Q123" s="123">
        <v>0</v>
      </c>
      <c r="R123" s="123">
        <v>0</v>
      </c>
      <c r="S123" s="123">
        <v>0</v>
      </c>
      <c r="T123" s="123">
        <v>0</v>
      </c>
      <c r="U123" s="123">
        <v>0</v>
      </c>
      <c r="V123" s="123">
        <v>0</v>
      </c>
      <c r="W123" s="123">
        <v>0</v>
      </c>
      <c r="X123" s="123">
        <v>0</v>
      </c>
      <c r="Y123" s="123">
        <v>0</v>
      </c>
      <c r="Z123" s="123">
        <v>0</v>
      </c>
      <c r="AA123" s="123">
        <v>0</v>
      </c>
      <c r="AB123" s="123">
        <v>0</v>
      </c>
      <c r="AC123" s="123">
        <v>0</v>
      </c>
      <c r="AD123" s="123">
        <v>0</v>
      </c>
      <c r="AE123" s="123">
        <v>0</v>
      </c>
      <c r="AF123" s="123">
        <v>0</v>
      </c>
      <c r="AG123" s="123">
        <v>0</v>
      </c>
      <c r="AH123" s="123">
        <v>0</v>
      </c>
      <c r="AI123" s="123">
        <v>0</v>
      </c>
      <c r="AJ123" s="123">
        <v>0</v>
      </c>
      <c r="AK123" s="123">
        <v>0</v>
      </c>
      <c r="AL123" s="123">
        <v>0</v>
      </c>
      <c r="AM123" s="123">
        <v>0</v>
      </c>
      <c r="AN123" s="123">
        <v>0</v>
      </c>
      <c r="AO123" s="123">
        <v>0</v>
      </c>
      <c r="AP123" s="123">
        <v>0</v>
      </c>
      <c r="AQ123" s="123">
        <v>0</v>
      </c>
      <c r="AR123" s="123">
        <v>0</v>
      </c>
      <c r="AS123" s="123">
        <v>0</v>
      </c>
      <c r="AT123" s="123">
        <v>0</v>
      </c>
      <c r="AU123" s="123">
        <v>0</v>
      </c>
      <c r="AV123" s="123">
        <v>0</v>
      </c>
      <c r="AW123" s="123">
        <v>0</v>
      </c>
      <c r="AX123" s="123">
        <v>0</v>
      </c>
      <c r="AY123" s="123">
        <v>0</v>
      </c>
      <c r="AZ123" s="123">
        <v>0</v>
      </c>
      <c r="BA123" s="123">
        <v>0</v>
      </c>
      <c r="BB123" s="123">
        <v>0</v>
      </c>
      <c r="BC123" s="123">
        <v>0</v>
      </c>
      <c r="BD123" s="123">
        <v>0</v>
      </c>
      <c r="BE123" s="123">
        <v>0</v>
      </c>
      <c r="BF123" s="123">
        <v>0</v>
      </c>
      <c r="BG123" s="123">
        <v>0</v>
      </c>
    </row>
    <row r="124" spans="1:59" ht="15" x14ac:dyDescent="0.25">
      <c r="A124" s="198"/>
      <c r="B124" s="122">
        <v>1</v>
      </c>
      <c r="C124" s="122">
        <v>1</v>
      </c>
      <c r="D124" s="122">
        <v>1</v>
      </c>
      <c r="E124" s="123">
        <v>0</v>
      </c>
      <c r="F124" s="123">
        <v>0</v>
      </c>
      <c r="G124" s="123">
        <v>0</v>
      </c>
      <c r="H124" s="123">
        <v>0</v>
      </c>
      <c r="I124" s="123">
        <v>0</v>
      </c>
      <c r="J124" s="123">
        <v>0</v>
      </c>
      <c r="K124" s="123">
        <v>0</v>
      </c>
      <c r="L124" s="123">
        <v>0</v>
      </c>
      <c r="M124" s="123">
        <v>0</v>
      </c>
      <c r="N124" s="123">
        <v>0</v>
      </c>
      <c r="O124" s="123">
        <v>0</v>
      </c>
      <c r="P124" s="123">
        <v>0</v>
      </c>
      <c r="Q124" s="123">
        <v>0</v>
      </c>
      <c r="R124" s="123">
        <v>0</v>
      </c>
      <c r="S124" s="123">
        <v>0</v>
      </c>
      <c r="T124" s="123">
        <v>0</v>
      </c>
      <c r="U124" s="123">
        <v>0</v>
      </c>
      <c r="V124" s="123">
        <v>0</v>
      </c>
      <c r="W124" s="123">
        <v>0</v>
      </c>
      <c r="X124" s="123">
        <v>0</v>
      </c>
      <c r="Y124" s="123">
        <v>0</v>
      </c>
      <c r="Z124" s="123">
        <v>0</v>
      </c>
      <c r="AA124" s="123">
        <v>0</v>
      </c>
      <c r="AB124" s="123">
        <v>0</v>
      </c>
      <c r="AC124" s="123">
        <v>0</v>
      </c>
      <c r="AD124" s="123">
        <v>0</v>
      </c>
      <c r="AE124" s="123">
        <v>0</v>
      </c>
      <c r="AF124" s="123">
        <v>0</v>
      </c>
      <c r="AG124" s="123">
        <v>0</v>
      </c>
      <c r="AH124" s="123">
        <v>0</v>
      </c>
      <c r="AI124" s="123">
        <v>0</v>
      </c>
      <c r="AJ124" s="123">
        <v>0</v>
      </c>
      <c r="AK124" s="123">
        <v>0</v>
      </c>
      <c r="AL124" s="123">
        <v>0</v>
      </c>
      <c r="AM124" s="123">
        <v>0</v>
      </c>
      <c r="AN124" s="123">
        <v>0</v>
      </c>
      <c r="AO124" s="123">
        <v>0</v>
      </c>
      <c r="AP124" s="123">
        <v>0</v>
      </c>
      <c r="AQ124" s="123">
        <v>0</v>
      </c>
      <c r="AR124" s="123">
        <v>0</v>
      </c>
      <c r="AS124" s="123">
        <v>0</v>
      </c>
      <c r="AT124" s="123">
        <v>0</v>
      </c>
      <c r="AU124" s="123">
        <v>0</v>
      </c>
      <c r="AV124" s="123">
        <v>0</v>
      </c>
      <c r="AW124" s="123">
        <v>0</v>
      </c>
      <c r="AX124" s="123">
        <v>0</v>
      </c>
      <c r="AY124" s="123">
        <v>0</v>
      </c>
      <c r="AZ124" s="123">
        <v>0</v>
      </c>
      <c r="BA124" s="123">
        <v>0</v>
      </c>
      <c r="BB124" s="123">
        <v>0</v>
      </c>
      <c r="BC124" s="123">
        <v>0</v>
      </c>
      <c r="BD124" s="123">
        <v>0</v>
      </c>
      <c r="BE124" s="123">
        <v>0</v>
      </c>
      <c r="BF124" s="123">
        <v>0</v>
      </c>
      <c r="BG124" s="123">
        <v>0</v>
      </c>
    </row>
    <row r="125" spans="1:59" ht="15" x14ac:dyDescent="0.25">
      <c r="A125" s="198"/>
      <c r="B125" s="122">
        <v>1</v>
      </c>
      <c r="C125" s="122">
        <v>1</v>
      </c>
      <c r="D125" s="122">
        <v>1</v>
      </c>
      <c r="E125" s="123">
        <v>0</v>
      </c>
      <c r="F125" s="123">
        <v>0</v>
      </c>
      <c r="G125" s="123">
        <v>0</v>
      </c>
      <c r="H125" s="123">
        <v>0</v>
      </c>
      <c r="I125" s="123">
        <v>0</v>
      </c>
      <c r="J125" s="123">
        <v>0</v>
      </c>
      <c r="K125" s="123">
        <v>0</v>
      </c>
      <c r="L125" s="123">
        <v>0</v>
      </c>
      <c r="M125" s="123">
        <v>0</v>
      </c>
      <c r="N125" s="123">
        <v>0</v>
      </c>
      <c r="O125" s="123">
        <v>0</v>
      </c>
      <c r="P125" s="123">
        <v>0</v>
      </c>
      <c r="Q125" s="123">
        <v>0</v>
      </c>
      <c r="R125" s="123">
        <v>0</v>
      </c>
      <c r="S125" s="123">
        <v>0</v>
      </c>
      <c r="T125" s="123">
        <v>0</v>
      </c>
      <c r="U125" s="123">
        <v>0</v>
      </c>
      <c r="V125" s="123">
        <v>0</v>
      </c>
      <c r="W125" s="123">
        <v>0</v>
      </c>
      <c r="X125" s="123">
        <v>0</v>
      </c>
      <c r="Y125" s="123">
        <v>0</v>
      </c>
      <c r="Z125" s="123">
        <v>0</v>
      </c>
      <c r="AA125" s="123">
        <v>0</v>
      </c>
      <c r="AB125" s="123">
        <v>0</v>
      </c>
      <c r="AC125" s="123">
        <v>0</v>
      </c>
      <c r="AD125" s="123">
        <v>0</v>
      </c>
      <c r="AE125" s="123">
        <v>0</v>
      </c>
      <c r="AF125" s="123">
        <v>0</v>
      </c>
      <c r="AG125" s="123">
        <v>0</v>
      </c>
      <c r="AH125" s="123">
        <v>0</v>
      </c>
      <c r="AI125" s="123">
        <v>0</v>
      </c>
      <c r="AJ125" s="123">
        <v>0</v>
      </c>
      <c r="AK125" s="123">
        <v>0</v>
      </c>
      <c r="AL125" s="123">
        <v>0</v>
      </c>
      <c r="AM125" s="123">
        <v>0</v>
      </c>
      <c r="AN125" s="123">
        <v>0</v>
      </c>
      <c r="AO125" s="123">
        <v>0</v>
      </c>
      <c r="AP125" s="123">
        <v>0</v>
      </c>
      <c r="AQ125" s="123">
        <v>0</v>
      </c>
      <c r="AR125" s="123">
        <v>0</v>
      </c>
      <c r="AS125" s="123">
        <v>0</v>
      </c>
      <c r="AT125" s="123">
        <v>0</v>
      </c>
      <c r="AU125" s="123">
        <v>0</v>
      </c>
      <c r="AV125" s="123">
        <v>0</v>
      </c>
      <c r="AW125" s="123">
        <v>0</v>
      </c>
      <c r="AX125" s="123">
        <v>0</v>
      </c>
      <c r="AY125" s="123">
        <v>0</v>
      </c>
      <c r="AZ125" s="123">
        <v>0</v>
      </c>
      <c r="BA125" s="123">
        <v>0</v>
      </c>
      <c r="BB125" s="123">
        <v>0</v>
      </c>
      <c r="BC125" s="123">
        <v>0</v>
      </c>
      <c r="BD125" s="123">
        <v>0</v>
      </c>
      <c r="BE125" s="123">
        <v>0</v>
      </c>
      <c r="BF125" s="123">
        <v>0</v>
      </c>
      <c r="BG125" s="123">
        <v>0</v>
      </c>
    </row>
    <row r="126" spans="1:59" ht="15" x14ac:dyDescent="0.25">
      <c r="A126" s="198"/>
      <c r="B126" s="122">
        <v>1</v>
      </c>
      <c r="C126" s="122">
        <v>1</v>
      </c>
      <c r="D126" s="122">
        <v>1</v>
      </c>
      <c r="E126" s="123">
        <v>0</v>
      </c>
      <c r="F126" s="123">
        <v>0</v>
      </c>
      <c r="G126" s="123">
        <v>0</v>
      </c>
      <c r="H126" s="123">
        <v>0</v>
      </c>
      <c r="I126" s="123">
        <v>0</v>
      </c>
      <c r="J126" s="123">
        <v>0</v>
      </c>
      <c r="K126" s="123">
        <v>0</v>
      </c>
      <c r="L126" s="123">
        <v>0</v>
      </c>
      <c r="M126" s="123">
        <v>0</v>
      </c>
      <c r="N126" s="123">
        <v>0</v>
      </c>
      <c r="O126" s="123">
        <v>0</v>
      </c>
      <c r="P126" s="123">
        <v>0</v>
      </c>
      <c r="Q126" s="123">
        <v>0</v>
      </c>
      <c r="R126" s="123">
        <v>0</v>
      </c>
      <c r="S126" s="123">
        <v>0</v>
      </c>
      <c r="T126" s="123">
        <v>0</v>
      </c>
      <c r="U126" s="123">
        <v>0</v>
      </c>
      <c r="V126" s="123">
        <v>0</v>
      </c>
      <c r="W126" s="123">
        <v>0</v>
      </c>
      <c r="X126" s="123">
        <v>0</v>
      </c>
      <c r="Y126" s="123">
        <v>0</v>
      </c>
      <c r="Z126" s="123">
        <v>0</v>
      </c>
      <c r="AA126" s="123">
        <v>0</v>
      </c>
      <c r="AB126" s="123">
        <v>0</v>
      </c>
      <c r="AC126" s="123">
        <v>0</v>
      </c>
      <c r="AD126" s="123">
        <v>0</v>
      </c>
      <c r="AE126" s="123">
        <v>0</v>
      </c>
      <c r="AF126" s="123">
        <v>0</v>
      </c>
      <c r="AG126" s="123">
        <v>0</v>
      </c>
      <c r="AH126" s="123">
        <v>0</v>
      </c>
      <c r="AI126" s="123">
        <v>0</v>
      </c>
      <c r="AJ126" s="123">
        <v>0</v>
      </c>
      <c r="AK126" s="123">
        <v>0</v>
      </c>
      <c r="AL126" s="123">
        <v>0</v>
      </c>
      <c r="AM126" s="123">
        <v>0</v>
      </c>
      <c r="AN126" s="123">
        <v>0</v>
      </c>
      <c r="AO126" s="123">
        <v>0</v>
      </c>
      <c r="AP126" s="123">
        <v>0</v>
      </c>
      <c r="AQ126" s="123">
        <v>0</v>
      </c>
      <c r="AR126" s="123">
        <v>0</v>
      </c>
      <c r="AS126" s="123">
        <v>0</v>
      </c>
      <c r="AT126" s="123">
        <v>0</v>
      </c>
      <c r="AU126" s="123">
        <v>0</v>
      </c>
      <c r="AV126" s="123">
        <v>0</v>
      </c>
      <c r="AW126" s="123">
        <v>0</v>
      </c>
      <c r="AX126" s="123">
        <v>0</v>
      </c>
      <c r="AY126" s="123">
        <v>0</v>
      </c>
      <c r="AZ126" s="123">
        <v>0</v>
      </c>
      <c r="BA126" s="123">
        <v>0</v>
      </c>
      <c r="BB126" s="123">
        <v>0</v>
      </c>
      <c r="BC126" s="123">
        <v>0</v>
      </c>
      <c r="BD126" s="123">
        <v>0</v>
      </c>
      <c r="BE126" s="123">
        <v>0</v>
      </c>
      <c r="BF126" s="123">
        <v>0</v>
      </c>
      <c r="BG126" s="123">
        <v>0</v>
      </c>
    </row>
    <row r="127" spans="1:59" ht="15" x14ac:dyDescent="0.25">
      <c r="A127" s="198"/>
      <c r="B127" s="122">
        <v>1</v>
      </c>
      <c r="C127" s="122">
        <v>1</v>
      </c>
      <c r="D127" s="122">
        <v>1</v>
      </c>
      <c r="E127" s="123">
        <v>0</v>
      </c>
      <c r="F127" s="123">
        <v>0</v>
      </c>
      <c r="G127" s="123">
        <v>0</v>
      </c>
      <c r="H127" s="123">
        <v>0</v>
      </c>
      <c r="I127" s="123">
        <v>0</v>
      </c>
      <c r="J127" s="123">
        <v>0</v>
      </c>
      <c r="K127" s="123">
        <v>0</v>
      </c>
      <c r="L127" s="123">
        <v>0</v>
      </c>
      <c r="M127" s="123">
        <v>0</v>
      </c>
      <c r="N127" s="123">
        <v>0</v>
      </c>
      <c r="O127" s="123">
        <v>0</v>
      </c>
      <c r="P127" s="123">
        <v>0</v>
      </c>
      <c r="Q127" s="123">
        <v>0</v>
      </c>
      <c r="R127" s="123">
        <v>0</v>
      </c>
      <c r="S127" s="123">
        <v>0</v>
      </c>
      <c r="T127" s="123">
        <v>0</v>
      </c>
      <c r="U127" s="123">
        <v>0</v>
      </c>
      <c r="V127" s="123">
        <v>0</v>
      </c>
      <c r="W127" s="123">
        <v>0</v>
      </c>
      <c r="X127" s="123">
        <v>0</v>
      </c>
      <c r="Y127" s="123">
        <v>0</v>
      </c>
      <c r="Z127" s="123">
        <v>0</v>
      </c>
      <c r="AA127" s="123">
        <v>0</v>
      </c>
      <c r="AB127" s="123">
        <v>0</v>
      </c>
      <c r="AC127" s="123">
        <v>0</v>
      </c>
      <c r="AD127" s="123">
        <v>0</v>
      </c>
      <c r="AE127" s="123">
        <v>0</v>
      </c>
      <c r="AF127" s="123">
        <v>0</v>
      </c>
      <c r="AG127" s="123">
        <v>0</v>
      </c>
      <c r="AH127" s="123">
        <v>0</v>
      </c>
      <c r="AI127" s="123">
        <v>0</v>
      </c>
      <c r="AJ127" s="123">
        <v>0</v>
      </c>
      <c r="AK127" s="123">
        <v>0</v>
      </c>
      <c r="AL127" s="123">
        <v>0</v>
      </c>
      <c r="AM127" s="123">
        <v>0</v>
      </c>
      <c r="AN127" s="123">
        <v>0</v>
      </c>
      <c r="AO127" s="123">
        <v>0</v>
      </c>
      <c r="AP127" s="123">
        <v>0</v>
      </c>
      <c r="AQ127" s="123">
        <v>0</v>
      </c>
      <c r="AR127" s="123">
        <v>0</v>
      </c>
      <c r="AS127" s="123">
        <v>0</v>
      </c>
      <c r="AT127" s="123">
        <v>0</v>
      </c>
      <c r="AU127" s="123">
        <v>0</v>
      </c>
      <c r="AV127" s="123">
        <v>0</v>
      </c>
      <c r="AW127" s="123">
        <v>0</v>
      </c>
      <c r="AX127" s="123">
        <v>0</v>
      </c>
      <c r="AY127" s="123">
        <v>0</v>
      </c>
      <c r="AZ127" s="123">
        <v>0</v>
      </c>
      <c r="BA127" s="123">
        <v>0</v>
      </c>
      <c r="BB127" s="123">
        <v>0</v>
      </c>
      <c r="BC127" s="123">
        <v>0</v>
      </c>
      <c r="BD127" s="123">
        <v>0</v>
      </c>
      <c r="BE127" s="123">
        <v>0</v>
      </c>
      <c r="BF127" s="123">
        <v>0</v>
      </c>
      <c r="BG127" s="123">
        <v>0</v>
      </c>
    </row>
    <row r="128" spans="1:59" ht="15" x14ac:dyDescent="0.25">
      <c r="A128" s="198"/>
      <c r="B128" s="122">
        <v>1</v>
      </c>
      <c r="C128" s="122">
        <v>1</v>
      </c>
      <c r="D128" s="122">
        <v>1</v>
      </c>
      <c r="E128" s="123">
        <v>0</v>
      </c>
      <c r="F128" s="123">
        <v>0</v>
      </c>
      <c r="G128" s="123">
        <v>0</v>
      </c>
      <c r="H128" s="123">
        <v>0</v>
      </c>
      <c r="I128" s="123">
        <v>0</v>
      </c>
      <c r="J128" s="123">
        <v>0</v>
      </c>
      <c r="K128" s="123">
        <v>0</v>
      </c>
      <c r="L128" s="123">
        <v>0</v>
      </c>
      <c r="M128" s="123">
        <v>0</v>
      </c>
      <c r="N128" s="123">
        <v>0</v>
      </c>
      <c r="O128" s="123">
        <v>0</v>
      </c>
      <c r="P128" s="123">
        <v>0</v>
      </c>
      <c r="Q128" s="123">
        <v>0</v>
      </c>
      <c r="R128" s="123">
        <v>0</v>
      </c>
      <c r="S128" s="123">
        <v>0</v>
      </c>
      <c r="T128" s="123">
        <v>0</v>
      </c>
      <c r="U128" s="123">
        <v>0</v>
      </c>
      <c r="V128" s="123">
        <v>0</v>
      </c>
      <c r="W128" s="123">
        <v>0</v>
      </c>
      <c r="X128" s="123">
        <v>0</v>
      </c>
      <c r="Y128" s="123">
        <v>0</v>
      </c>
      <c r="Z128" s="123">
        <v>0</v>
      </c>
      <c r="AA128" s="123">
        <v>0</v>
      </c>
      <c r="AB128" s="123">
        <v>0</v>
      </c>
      <c r="AC128" s="123">
        <v>0</v>
      </c>
      <c r="AD128" s="123">
        <v>0</v>
      </c>
      <c r="AE128" s="123">
        <v>0</v>
      </c>
      <c r="AF128" s="123">
        <v>0</v>
      </c>
      <c r="AG128" s="123">
        <v>0</v>
      </c>
      <c r="AH128" s="123">
        <v>0</v>
      </c>
      <c r="AI128" s="123">
        <v>0</v>
      </c>
      <c r="AJ128" s="123">
        <v>0</v>
      </c>
      <c r="AK128" s="123">
        <v>0</v>
      </c>
      <c r="AL128" s="123">
        <v>0</v>
      </c>
      <c r="AM128" s="123">
        <v>0</v>
      </c>
      <c r="AN128" s="123">
        <v>0</v>
      </c>
      <c r="AO128" s="123">
        <v>0</v>
      </c>
      <c r="AP128" s="123">
        <v>0</v>
      </c>
      <c r="AQ128" s="123">
        <v>0</v>
      </c>
      <c r="AR128" s="123">
        <v>0</v>
      </c>
      <c r="AS128" s="123">
        <v>0</v>
      </c>
      <c r="AT128" s="123">
        <v>0</v>
      </c>
      <c r="AU128" s="123">
        <v>0</v>
      </c>
      <c r="AV128" s="123">
        <v>0</v>
      </c>
      <c r="AW128" s="123">
        <v>0</v>
      </c>
      <c r="AX128" s="123">
        <v>0</v>
      </c>
      <c r="AY128" s="123">
        <v>0</v>
      </c>
      <c r="AZ128" s="123">
        <v>0</v>
      </c>
      <c r="BA128" s="123">
        <v>0</v>
      </c>
      <c r="BB128" s="123">
        <v>0</v>
      </c>
      <c r="BC128" s="123">
        <v>0</v>
      </c>
      <c r="BD128" s="123">
        <v>0</v>
      </c>
      <c r="BE128" s="123">
        <v>0</v>
      </c>
      <c r="BF128" s="123">
        <v>0</v>
      </c>
      <c r="BG128" s="123">
        <v>0</v>
      </c>
    </row>
    <row r="129" spans="1:59" ht="15" x14ac:dyDescent="0.25">
      <c r="A129" s="198"/>
      <c r="B129" s="122">
        <v>1</v>
      </c>
      <c r="C129" s="122">
        <v>1</v>
      </c>
      <c r="D129" s="122">
        <v>1</v>
      </c>
      <c r="E129" s="123">
        <v>0</v>
      </c>
      <c r="F129" s="123">
        <v>0</v>
      </c>
      <c r="G129" s="123">
        <v>0</v>
      </c>
      <c r="H129" s="123">
        <v>0</v>
      </c>
      <c r="I129" s="123">
        <v>0</v>
      </c>
      <c r="J129" s="123">
        <v>0</v>
      </c>
      <c r="K129" s="123">
        <v>0</v>
      </c>
      <c r="L129" s="123">
        <v>0</v>
      </c>
      <c r="M129" s="123">
        <v>0</v>
      </c>
      <c r="N129" s="123">
        <v>0</v>
      </c>
      <c r="O129" s="123">
        <v>0</v>
      </c>
      <c r="P129" s="123">
        <v>0</v>
      </c>
      <c r="Q129" s="123">
        <v>0</v>
      </c>
      <c r="R129" s="123">
        <v>0</v>
      </c>
      <c r="S129" s="123">
        <v>0</v>
      </c>
      <c r="T129" s="123">
        <v>0</v>
      </c>
      <c r="U129" s="123">
        <v>0</v>
      </c>
      <c r="V129" s="123">
        <v>0</v>
      </c>
      <c r="W129" s="123">
        <v>0</v>
      </c>
      <c r="X129" s="123">
        <v>0</v>
      </c>
      <c r="Y129" s="123">
        <v>0</v>
      </c>
      <c r="Z129" s="123">
        <v>0</v>
      </c>
      <c r="AA129" s="123">
        <v>0</v>
      </c>
      <c r="AB129" s="123">
        <v>0</v>
      </c>
      <c r="AC129" s="123">
        <v>0</v>
      </c>
      <c r="AD129" s="123">
        <v>0</v>
      </c>
      <c r="AE129" s="123">
        <v>0</v>
      </c>
      <c r="AF129" s="123">
        <v>0</v>
      </c>
      <c r="AG129" s="123">
        <v>0</v>
      </c>
      <c r="AH129" s="123">
        <v>0</v>
      </c>
      <c r="AI129" s="123">
        <v>0</v>
      </c>
      <c r="AJ129" s="123">
        <v>0</v>
      </c>
      <c r="AK129" s="123">
        <v>0</v>
      </c>
      <c r="AL129" s="123">
        <v>0</v>
      </c>
      <c r="AM129" s="123">
        <v>0</v>
      </c>
      <c r="AN129" s="123">
        <v>0</v>
      </c>
      <c r="AO129" s="123">
        <v>0</v>
      </c>
      <c r="AP129" s="123">
        <v>0</v>
      </c>
      <c r="AQ129" s="123">
        <v>0</v>
      </c>
      <c r="AR129" s="123">
        <v>0</v>
      </c>
      <c r="AS129" s="123">
        <v>0</v>
      </c>
      <c r="AT129" s="123">
        <v>0</v>
      </c>
      <c r="AU129" s="123">
        <v>0</v>
      </c>
      <c r="AV129" s="123">
        <v>0</v>
      </c>
      <c r="AW129" s="123">
        <v>0</v>
      </c>
      <c r="AX129" s="123">
        <v>0</v>
      </c>
      <c r="AY129" s="123">
        <v>0</v>
      </c>
      <c r="AZ129" s="123">
        <v>0</v>
      </c>
      <c r="BA129" s="123">
        <v>0</v>
      </c>
      <c r="BB129" s="123">
        <v>0</v>
      </c>
      <c r="BC129" s="123">
        <v>0</v>
      </c>
      <c r="BD129" s="123">
        <v>0</v>
      </c>
      <c r="BE129" s="123">
        <v>0</v>
      </c>
      <c r="BF129" s="123">
        <v>0</v>
      </c>
      <c r="BG129" s="123">
        <v>0</v>
      </c>
    </row>
    <row r="130" spans="1:59" ht="15" x14ac:dyDescent="0.25">
      <c r="A130" s="198"/>
      <c r="B130" s="122">
        <v>1</v>
      </c>
      <c r="C130" s="122">
        <v>1</v>
      </c>
      <c r="D130" s="122">
        <v>1</v>
      </c>
      <c r="E130" s="123">
        <v>0</v>
      </c>
      <c r="F130" s="123">
        <v>0</v>
      </c>
      <c r="G130" s="123">
        <v>0</v>
      </c>
      <c r="H130" s="123">
        <v>0</v>
      </c>
      <c r="I130" s="123">
        <v>0</v>
      </c>
      <c r="J130" s="123">
        <v>0</v>
      </c>
      <c r="K130" s="123">
        <v>0</v>
      </c>
      <c r="L130" s="123">
        <v>0</v>
      </c>
      <c r="M130" s="123">
        <v>0</v>
      </c>
      <c r="N130" s="123">
        <v>0</v>
      </c>
      <c r="O130" s="123">
        <v>0</v>
      </c>
      <c r="P130" s="123">
        <v>0</v>
      </c>
      <c r="Q130" s="123">
        <v>0</v>
      </c>
      <c r="R130" s="123">
        <v>0</v>
      </c>
      <c r="S130" s="123">
        <v>0</v>
      </c>
      <c r="T130" s="123">
        <v>0</v>
      </c>
      <c r="U130" s="123">
        <v>0</v>
      </c>
      <c r="V130" s="123">
        <v>0</v>
      </c>
      <c r="W130" s="123">
        <v>0</v>
      </c>
      <c r="X130" s="123">
        <v>0</v>
      </c>
      <c r="Y130" s="123">
        <v>0</v>
      </c>
      <c r="Z130" s="123">
        <v>0</v>
      </c>
      <c r="AA130" s="123">
        <v>0</v>
      </c>
      <c r="AB130" s="123">
        <v>0</v>
      </c>
      <c r="AC130" s="123">
        <v>0</v>
      </c>
      <c r="AD130" s="123">
        <v>0</v>
      </c>
      <c r="AE130" s="123">
        <v>0</v>
      </c>
      <c r="AF130" s="123">
        <v>0</v>
      </c>
      <c r="AG130" s="123">
        <v>0</v>
      </c>
      <c r="AH130" s="123">
        <v>0</v>
      </c>
      <c r="AI130" s="123">
        <v>0</v>
      </c>
      <c r="AJ130" s="123">
        <v>0</v>
      </c>
      <c r="AK130" s="123">
        <v>0</v>
      </c>
      <c r="AL130" s="123">
        <v>0</v>
      </c>
      <c r="AM130" s="123">
        <v>0</v>
      </c>
      <c r="AN130" s="123">
        <v>0</v>
      </c>
      <c r="AO130" s="123">
        <v>0</v>
      </c>
      <c r="AP130" s="123">
        <v>0</v>
      </c>
      <c r="AQ130" s="123">
        <v>0</v>
      </c>
      <c r="AR130" s="123">
        <v>0</v>
      </c>
      <c r="AS130" s="123">
        <v>0</v>
      </c>
      <c r="AT130" s="123">
        <v>0</v>
      </c>
      <c r="AU130" s="123">
        <v>0</v>
      </c>
      <c r="AV130" s="123">
        <v>0</v>
      </c>
      <c r="AW130" s="123">
        <v>0</v>
      </c>
      <c r="AX130" s="123">
        <v>0</v>
      </c>
      <c r="AY130" s="123">
        <v>0</v>
      </c>
      <c r="AZ130" s="123">
        <v>0</v>
      </c>
      <c r="BA130" s="123">
        <v>0</v>
      </c>
      <c r="BB130" s="123">
        <v>0</v>
      </c>
      <c r="BC130" s="123">
        <v>0</v>
      </c>
      <c r="BD130" s="123">
        <v>0</v>
      </c>
      <c r="BE130" s="123">
        <v>0</v>
      </c>
      <c r="BF130" s="123">
        <v>0</v>
      </c>
      <c r="BG130" s="123">
        <v>0</v>
      </c>
    </row>
    <row r="131" spans="1:59" ht="15" x14ac:dyDescent="0.25">
      <c r="A131" s="198"/>
      <c r="B131" s="122">
        <v>1</v>
      </c>
      <c r="C131" s="122">
        <v>1</v>
      </c>
      <c r="D131" s="122">
        <v>1</v>
      </c>
      <c r="E131" s="123">
        <v>0</v>
      </c>
      <c r="F131" s="123">
        <v>0</v>
      </c>
      <c r="G131" s="123">
        <v>0</v>
      </c>
      <c r="H131" s="123">
        <v>0</v>
      </c>
      <c r="I131" s="123">
        <v>0</v>
      </c>
      <c r="J131" s="123">
        <v>0</v>
      </c>
      <c r="K131" s="123">
        <v>0</v>
      </c>
      <c r="L131" s="123">
        <v>0</v>
      </c>
      <c r="M131" s="123">
        <v>0</v>
      </c>
      <c r="N131" s="123">
        <v>0</v>
      </c>
      <c r="O131" s="123">
        <v>0</v>
      </c>
      <c r="P131" s="123">
        <v>0</v>
      </c>
      <c r="Q131" s="123">
        <v>0</v>
      </c>
      <c r="R131" s="123">
        <v>0</v>
      </c>
      <c r="S131" s="123">
        <v>0</v>
      </c>
      <c r="T131" s="123">
        <v>0</v>
      </c>
      <c r="U131" s="123">
        <v>0</v>
      </c>
      <c r="V131" s="123">
        <v>0</v>
      </c>
      <c r="W131" s="123">
        <v>0</v>
      </c>
      <c r="X131" s="123">
        <v>0</v>
      </c>
      <c r="Y131" s="123">
        <v>0</v>
      </c>
      <c r="Z131" s="123">
        <v>0</v>
      </c>
      <c r="AA131" s="123">
        <v>0</v>
      </c>
      <c r="AB131" s="123">
        <v>0</v>
      </c>
      <c r="AC131" s="123">
        <v>0</v>
      </c>
      <c r="AD131" s="123">
        <v>0</v>
      </c>
      <c r="AE131" s="123">
        <v>0</v>
      </c>
      <c r="AF131" s="123">
        <v>0</v>
      </c>
      <c r="AG131" s="123">
        <v>0</v>
      </c>
      <c r="AH131" s="123">
        <v>0</v>
      </c>
      <c r="AI131" s="123">
        <v>0</v>
      </c>
      <c r="AJ131" s="123">
        <v>0</v>
      </c>
      <c r="AK131" s="123">
        <v>0</v>
      </c>
      <c r="AL131" s="123">
        <v>0</v>
      </c>
      <c r="AM131" s="123">
        <v>0</v>
      </c>
      <c r="AN131" s="123">
        <v>0</v>
      </c>
      <c r="AO131" s="123">
        <v>0</v>
      </c>
      <c r="AP131" s="123">
        <v>0</v>
      </c>
      <c r="AQ131" s="123">
        <v>0</v>
      </c>
      <c r="AR131" s="123">
        <v>0</v>
      </c>
      <c r="AS131" s="123">
        <v>0</v>
      </c>
      <c r="AT131" s="123">
        <v>0</v>
      </c>
      <c r="AU131" s="123">
        <v>0</v>
      </c>
      <c r="AV131" s="123">
        <v>0</v>
      </c>
      <c r="AW131" s="123">
        <v>0</v>
      </c>
      <c r="AX131" s="123">
        <v>0</v>
      </c>
      <c r="AY131" s="123">
        <v>0</v>
      </c>
      <c r="AZ131" s="123">
        <v>0</v>
      </c>
      <c r="BA131" s="123">
        <v>0</v>
      </c>
      <c r="BB131" s="123">
        <v>0</v>
      </c>
      <c r="BC131" s="123">
        <v>0</v>
      </c>
      <c r="BD131" s="123">
        <v>0</v>
      </c>
      <c r="BE131" s="123">
        <v>0</v>
      </c>
      <c r="BF131" s="123">
        <v>0</v>
      </c>
      <c r="BG131" s="123">
        <v>0</v>
      </c>
    </row>
    <row r="132" spans="1:59" ht="15" x14ac:dyDescent="0.25">
      <c r="A132" s="198"/>
      <c r="B132" s="122">
        <v>1</v>
      </c>
      <c r="C132" s="122">
        <v>1</v>
      </c>
      <c r="D132" s="122">
        <v>1</v>
      </c>
      <c r="E132" s="123">
        <v>0</v>
      </c>
      <c r="F132" s="123">
        <v>0</v>
      </c>
      <c r="G132" s="123">
        <v>0</v>
      </c>
      <c r="H132" s="123">
        <v>0</v>
      </c>
      <c r="I132" s="123">
        <v>0</v>
      </c>
      <c r="J132" s="123">
        <v>0</v>
      </c>
      <c r="K132" s="123">
        <v>0</v>
      </c>
      <c r="L132" s="123">
        <v>0</v>
      </c>
      <c r="M132" s="123">
        <v>0</v>
      </c>
      <c r="N132" s="123">
        <v>0</v>
      </c>
      <c r="O132" s="123">
        <v>0</v>
      </c>
      <c r="P132" s="123">
        <v>0</v>
      </c>
      <c r="Q132" s="123">
        <v>0</v>
      </c>
      <c r="R132" s="123">
        <v>0</v>
      </c>
      <c r="S132" s="123">
        <v>0</v>
      </c>
      <c r="T132" s="123">
        <v>0</v>
      </c>
      <c r="U132" s="123">
        <v>0</v>
      </c>
      <c r="V132" s="123">
        <v>0</v>
      </c>
      <c r="W132" s="123">
        <v>0</v>
      </c>
      <c r="X132" s="123">
        <v>0</v>
      </c>
      <c r="Y132" s="123">
        <v>0</v>
      </c>
      <c r="Z132" s="123">
        <v>0</v>
      </c>
      <c r="AA132" s="123">
        <v>0</v>
      </c>
      <c r="AB132" s="123">
        <v>0</v>
      </c>
      <c r="AC132" s="123">
        <v>0</v>
      </c>
      <c r="AD132" s="123">
        <v>0</v>
      </c>
      <c r="AE132" s="123">
        <v>0</v>
      </c>
      <c r="AF132" s="123">
        <v>0</v>
      </c>
      <c r="AG132" s="123">
        <v>0</v>
      </c>
      <c r="AH132" s="123">
        <v>0</v>
      </c>
      <c r="AI132" s="123">
        <v>0</v>
      </c>
      <c r="AJ132" s="123">
        <v>0</v>
      </c>
      <c r="AK132" s="123">
        <v>0</v>
      </c>
      <c r="AL132" s="123">
        <v>0</v>
      </c>
      <c r="AM132" s="123">
        <v>0</v>
      </c>
      <c r="AN132" s="123">
        <v>0</v>
      </c>
      <c r="AO132" s="123">
        <v>0</v>
      </c>
      <c r="AP132" s="123">
        <v>0</v>
      </c>
      <c r="AQ132" s="123">
        <v>0</v>
      </c>
      <c r="AR132" s="123">
        <v>0</v>
      </c>
      <c r="AS132" s="123">
        <v>0</v>
      </c>
      <c r="AT132" s="123">
        <v>0</v>
      </c>
      <c r="AU132" s="123">
        <v>0</v>
      </c>
      <c r="AV132" s="123">
        <v>0</v>
      </c>
      <c r="AW132" s="123">
        <v>0</v>
      </c>
      <c r="AX132" s="123">
        <v>0</v>
      </c>
      <c r="AY132" s="123">
        <v>0</v>
      </c>
      <c r="AZ132" s="123">
        <v>0</v>
      </c>
      <c r="BA132" s="123">
        <v>0</v>
      </c>
      <c r="BB132" s="123">
        <v>0</v>
      </c>
      <c r="BC132" s="123">
        <v>0</v>
      </c>
      <c r="BD132" s="123">
        <v>0</v>
      </c>
      <c r="BE132" s="123">
        <v>0</v>
      </c>
      <c r="BF132" s="123">
        <v>0</v>
      </c>
      <c r="BG132" s="123">
        <v>0</v>
      </c>
    </row>
    <row r="133" spans="1:59" ht="15" x14ac:dyDescent="0.25">
      <c r="A133" s="198"/>
      <c r="B133" s="122">
        <v>1</v>
      </c>
      <c r="C133" s="122">
        <v>1</v>
      </c>
      <c r="D133" s="122">
        <v>1</v>
      </c>
      <c r="E133" s="123">
        <v>0</v>
      </c>
      <c r="F133" s="123">
        <v>0</v>
      </c>
      <c r="G133" s="123">
        <v>0</v>
      </c>
      <c r="H133" s="123">
        <v>0</v>
      </c>
      <c r="I133" s="123">
        <v>0</v>
      </c>
      <c r="J133" s="123">
        <v>0</v>
      </c>
      <c r="K133" s="123">
        <v>0</v>
      </c>
      <c r="L133" s="123">
        <v>0</v>
      </c>
      <c r="M133" s="123">
        <v>0</v>
      </c>
      <c r="N133" s="123">
        <v>0</v>
      </c>
      <c r="O133" s="123">
        <v>0</v>
      </c>
      <c r="P133" s="123">
        <v>0</v>
      </c>
      <c r="Q133" s="123">
        <v>0</v>
      </c>
      <c r="R133" s="123">
        <v>0</v>
      </c>
      <c r="S133" s="123">
        <v>0</v>
      </c>
      <c r="T133" s="123">
        <v>0</v>
      </c>
      <c r="U133" s="123">
        <v>0</v>
      </c>
      <c r="V133" s="123">
        <v>0</v>
      </c>
      <c r="W133" s="123">
        <v>0</v>
      </c>
      <c r="X133" s="123">
        <v>0</v>
      </c>
      <c r="Y133" s="123">
        <v>0</v>
      </c>
      <c r="Z133" s="123">
        <v>0</v>
      </c>
      <c r="AA133" s="123">
        <v>0</v>
      </c>
      <c r="AB133" s="123">
        <v>0</v>
      </c>
      <c r="AC133" s="123">
        <v>0</v>
      </c>
      <c r="AD133" s="123">
        <v>0</v>
      </c>
      <c r="AE133" s="123">
        <v>0</v>
      </c>
      <c r="AF133" s="123">
        <v>0</v>
      </c>
      <c r="AG133" s="123">
        <v>0</v>
      </c>
      <c r="AH133" s="123">
        <v>0</v>
      </c>
      <c r="AI133" s="123">
        <v>0</v>
      </c>
      <c r="AJ133" s="123">
        <v>0</v>
      </c>
      <c r="AK133" s="123">
        <v>0</v>
      </c>
      <c r="AL133" s="123">
        <v>0</v>
      </c>
      <c r="AM133" s="123">
        <v>0</v>
      </c>
      <c r="AN133" s="123">
        <v>0</v>
      </c>
      <c r="AO133" s="123">
        <v>0</v>
      </c>
      <c r="AP133" s="123">
        <v>0</v>
      </c>
      <c r="AQ133" s="123">
        <v>0</v>
      </c>
      <c r="AR133" s="123">
        <v>0</v>
      </c>
      <c r="AS133" s="123">
        <v>0</v>
      </c>
      <c r="AT133" s="123">
        <v>0</v>
      </c>
      <c r="AU133" s="123">
        <v>0</v>
      </c>
      <c r="AV133" s="123">
        <v>0</v>
      </c>
      <c r="AW133" s="123">
        <v>0</v>
      </c>
      <c r="AX133" s="123">
        <v>0</v>
      </c>
      <c r="AY133" s="123">
        <v>0</v>
      </c>
      <c r="AZ133" s="123">
        <v>0</v>
      </c>
      <c r="BA133" s="123">
        <v>0</v>
      </c>
      <c r="BB133" s="123">
        <v>0</v>
      </c>
      <c r="BC133" s="123">
        <v>0</v>
      </c>
      <c r="BD133" s="123">
        <v>0</v>
      </c>
      <c r="BE133" s="123">
        <v>0</v>
      </c>
      <c r="BF133" s="123">
        <v>0</v>
      </c>
      <c r="BG133" s="123">
        <v>0</v>
      </c>
    </row>
    <row r="134" spans="1:59" ht="15" x14ac:dyDescent="0.25">
      <c r="A134" s="198"/>
      <c r="B134" s="122">
        <v>1</v>
      </c>
      <c r="C134" s="122">
        <v>1</v>
      </c>
      <c r="D134" s="122">
        <v>1</v>
      </c>
      <c r="E134" s="123">
        <v>0</v>
      </c>
      <c r="F134" s="123">
        <v>0</v>
      </c>
      <c r="G134" s="123">
        <v>0</v>
      </c>
      <c r="H134" s="123">
        <v>0</v>
      </c>
      <c r="I134" s="123">
        <v>0</v>
      </c>
      <c r="J134" s="123">
        <v>0</v>
      </c>
      <c r="K134" s="123">
        <v>0</v>
      </c>
      <c r="L134" s="123">
        <v>0</v>
      </c>
      <c r="M134" s="123">
        <v>0</v>
      </c>
      <c r="N134" s="123">
        <v>0</v>
      </c>
      <c r="O134" s="123">
        <v>0</v>
      </c>
      <c r="P134" s="123">
        <v>0</v>
      </c>
      <c r="Q134" s="123">
        <v>0</v>
      </c>
      <c r="R134" s="123">
        <v>0</v>
      </c>
      <c r="S134" s="123">
        <v>0</v>
      </c>
      <c r="T134" s="123">
        <v>0</v>
      </c>
      <c r="U134" s="123">
        <v>0</v>
      </c>
      <c r="V134" s="123">
        <v>0</v>
      </c>
      <c r="W134" s="123">
        <v>0</v>
      </c>
      <c r="X134" s="123">
        <v>0</v>
      </c>
      <c r="Y134" s="123">
        <v>0</v>
      </c>
      <c r="Z134" s="123">
        <v>0</v>
      </c>
      <c r="AA134" s="123">
        <v>0</v>
      </c>
      <c r="AB134" s="123">
        <v>0</v>
      </c>
      <c r="AC134" s="123">
        <v>0</v>
      </c>
      <c r="AD134" s="123">
        <v>0</v>
      </c>
      <c r="AE134" s="123">
        <v>0</v>
      </c>
      <c r="AF134" s="123">
        <v>0</v>
      </c>
      <c r="AG134" s="123">
        <v>0</v>
      </c>
      <c r="AH134" s="123">
        <v>0</v>
      </c>
      <c r="AI134" s="123">
        <v>0</v>
      </c>
      <c r="AJ134" s="123">
        <v>0</v>
      </c>
      <c r="AK134" s="123">
        <v>0</v>
      </c>
      <c r="AL134" s="123">
        <v>0</v>
      </c>
      <c r="AM134" s="123">
        <v>0</v>
      </c>
      <c r="AN134" s="123">
        <v>0</v>
      </c>
      <c r="AO134" s="123">
        <v>0</v>
      </c>
      <c r="AP134" s="123">
        <v>0</v>
      </c>
      <c r="AQ134" s="123">
        <v>0</v>
      </c>
      <c r="AR134" s="123">
        <v>0</v>
      </c>
      <c r="AS134" s="123">
        <v>0</v>
      </c>
      <c r="AT134" s="123">
        <v>0</v>
      </c>
      <c r="AU134" s="123">
        <v>0</v>
      </c>
      <c r="AV134" s="123">
        <v>0</v>
      </c>
      <c r="AW134" s="123">
        <v>0</v>
      </c>
      <c r="AX134" s="123">
        <v>0</v>
      </c>
      <c r="AY134" s="123">
        <v>0</v>
      </c>
      <c r="AZ134" s="123">
        <v>0</v>
      </c>
      <c r="BA134" s="123">
        <v>0</v>
      </c>
      <c r="BB134" s="123">
        <v>0</v>
      </c>
      <c r="BC134" s="123">
        <v>0</v>
      </c>
      <c r="BD134" s="123">
        <v>0</v>
      </c>
      <c r="BE134" s="123">
        <v>0</v>
      </c>
      <c r="BF134" s="123">
        <v>0</v>
      </c>
      <c r="BG134" s="123">
        <v>0</v>
      </c>
    </row>
    <row r="135" spans="1:59" ht="15" x14ac:dyDescent="0.25">
      <c r="A135" s="198"/>
      <c r="B135" s="122">
        <v>1</v>
      </c>
      <c r="C135" s="122">
        <v>1</v>
      </c>
      <c r="D135" s="122">
        <v>1</v>
      </c>
      <c r="E135" s="123">
        <v>0</v>
      </c>
      <c r="F135" s="123">
        <v>0</v>
      </c>
      <c r="G135" s="123">
        <v>0</v>
      </c>
      <c r="H135" s="123">
        <v>0</v>
      </c>
      <c r="I135" s="123">
        <v>0</v>
      </c>
      <c r="J135" s="123">
        <v>0</v>
      </c>
      <c r="K135" s="123">
        <v>0</v>
      </c>
      <c r="L135" s="123">
        <v>0</v>
      </c>
      <c r="M135" s="123">
        <v>0</v>
      </c>
      <c r="N135" s="123">
        <v>0</v>
      </c>
      <c r="O135" s="123">
        <v>0</v>
      </c>
      <c r="P135" s="123">
        <v>0</v>
      </c>
      <c r="Q135" s="123">
        <v>0</v>
      </c>
      <c r="R135" s="123">
        <v>0</v>
      </c>
      <c r="S135" s="123">
        <v>0</v>
      </c>
      <c r="T135" s="123">
        <v>0</v>
      </c>
      <c r="U135" s="123">
        <v>0</v>
      </c>
      <c r="V135" s="123">
        <v>0</v>
      </c>
      <c r="W135" s="123">
        <v>0</v>
      </c>
      <c r="X135" s="123">
        <v>0</v>
      </c>
      <c r="Y135" s="123">
        <v>0</v>
      </c>
      <c r="Z135" s="123">
        <v>0</v>
      </c>
      <c r="AA135" s="123">
        <v>0</v>
      </c>
      <c r="AB135" s="123">
        <v>0</v>
      </c>
      <c r="AC135" s="123">
        <v>0</v>
      </c>
      <c r="AD135" s="123">
        <v>0</v>
      </c>
      <c r="AE135" s="123">
        <v>0</v>
      </c>
      <c r="AF135" s="123">
        <v>0</v>
      </c>
      <c r="AG135" s="123">
        <v>0</v>
      </c>
      <c r="AH135" s="123">
        <v>0</v>
      </c>
      <c r="AI135" s="123">
        <v>0</v>
      </c>
      <c r="AJ135" s="123">
        <v>0</v>
      </c>
      <c r="AK135" s="123">
        <v>0</v>
      </c>
      <c r="AL135" s="123">
        <v>0</v>
      </c>
      <c r="AM135" s="123">
        <v>0</v>
      </c>
      <c r="AN135" s="123">
        <v>0</v>
      </c>
      <c r="AO135" s="123">
        <v>0</v>
      </c>
      <c r="AP135" s="123">
        <v>0</v>
      </c>
      <c r="AQ135" s="123">
        <v>0</v>
      </c>
      <c r="AR135" s="123">
        <v>0</v>
      </c>
      <c r="AS135" s="123">
        <v>0</v>
      </c>
      <c r="AT135" s="123">
        <v>0</v>
      </c>
      <c r="AU135" s="123">
        <v>0</v>
      </c>
      <c r="AV135" s="123">
        <v>0</v>
      </c>
      <c r="AW135" s="123">
        <v>0</v>
      </c>
      <c r="AX135" s="123">
        <v>0</v>
      </c>
      <c r="AY135" s="123">
        <v>0</v>
      </c>
      <c r="AZ135" s="123">
        <v>0</v>
      </c>
      <c r="BA135" s="123">
        <v>0</v>
      </c>
      <c r="BB135" s="123">
        <v>0</v>
      </c>
      <c r="BC135" s="123">
        <v>0</v>
      </c>
      <c r="BD135" s="123">
        <v>0</v>
      </c>
      <c r="BE135" s="123">
        <v>0</v>
      </c>
      <c r="BF135" s="123">
        <v>0</v>
      </c>
      <c r="BG135" s="123">
        <v>0</v>
      </c>
    </row>
    <row r="136" spans="1:59" ht="15" x14ac:dyDescent="0.25">
      <c r="A136" s="198"/>
      <c r="B136" s="122">
        <v>1</v>
      </c>
      <c r="C136" s="122">
        <v>1</v>
      </c>
      <c r="D136" s="122">
        <v>1</v>
      </c>
      <c r="E136" s="123">
        <v>0</v>
      </c>
      <c r="F136" s="123">
        <v>0</v>
      </c>
      <c r="G136" s="123">
        <v>0</v>
      </c>
      <c r="H136" s="123">
        <v>0</v>
      </c>
      <c r="I136" s="123">
        <v>0</v>
      </c>
      <c r="J136" s="123">
        <v>0</v>
      </c>
      <c r="K136" s="123">
        <v>0</v>
      </c>
      <c r="L136" s="123">
        <v>0</v>
      </c>
      <c r="M136" s="123">
        <v>0</v>
      </c>
      <c r="N136" s="123">
        <v>0</v>
      </c>
      <c r="O136" s="123">
        <v>0</v>
      </c>
      <c r="P136" s="123">
        <v>0</v>
      </c>
      <c r="Q136" s="123">
        <v>0</v>
      </c>
      <c r="R136" s="123">
        <v>0</v>
      </c>
      <c r="S136" s="123">
        <v>0</v>
      </c>
      <c r="T136" s="123">
        <v>0</v>
      </c>
      <c r="U136" s="123">
        <v>0</v>
      </c>
      <c r="V136" s="123">
        <v>0</v>
      </c>
      <c r="W136" s="123">
        <v>0</v>
      </c>
      <c r="X136" s="123">
        <v>0</v>
      </c>
      <c r="Y136" s="123">
        <v>0</v>
      </c>
      <c r="Z136" s="123">
        <v>0</v>
      </c>
      <c r="AA136" s="123">
        <v>0</v>
      </c>
      <c r="AB136" s="123">
        <v>0</v>
      </c>
      <c r="AC136" s="123">
        <v>0</v>
      </c>
      <c r="AD136" s="123">
        <v>0</v>
      </c>
      <c r="AE136" s="123">
        <v>0</v>
      </c>
      <c r="AF136" s="123">
        <v>0</v>
      </c>
      <c r="AG136" s="123">
        <v>0</v>
      </c>
      <c r="AH136" s="123">
        <v>0</v>
      </c>
      <c r="AI136" s="123">
        <v>0</v>
      </c>
      <c r="AJ136" s="123">
        <v>0</v>
      </c>
      <c r="AK136" s="123">
        <v>0</v>
      </c>
      <c r="AL136" s="123">
        <v>0</v>
      </c>
      <c r="AM136" s="123">
        <v>0</v>
      </c>
      <c r="AN136" s="123">
        <v>0</v>
      </c>
      <c r="AO136" s="123">
        <v>0</v>
      </c>
      <c r="AP136" s="123">
        <v>0</v>
      </c>
      <c r="AQ136" s="123">
        <v>0</v>
      </c>
      <c r="AR136" s="123">
        <v>0</v>
      </c>
      <c r="AS136" s="123">
        <v>0</v>
      </c>
      <c r="AT136" s="123">
        <v>0</v>
      </c>
      <c r="AU136" s="123">
        <v>0</v>
      </c>
      <c r="AV136" s="123">
        <v>0</v>
      </c>
      <c r="AW136" s="123">
        <v>0</v>
      </c>
      <c r="AX136" s="123">
        <v>0</v>
      </c>
      <c r="AY136" s="123">
        <v>0</v>
      </c>
      <c r="AZ136" s="123">
        <v>0</v>
      </c>
      <c r="BA136" s="123">
        <v>0</v>
      </c>
      <c r="BB136" s="123">
        <v>0</v>
      </c>
      <c r="BC136" s="123">
        <v>0</v>
      </c>
      <c r="BD136" s="123">
        <v>0</v>
      </c>
      <c r="BE136" s="123">
        <v>0</v>
      </c>
      <c r="BF136" s="123">
        <v>0</v>
      </c>
      <c r="BG136" s="123">
        <v>0</v>
      </c>
    </row>
    <row r="137" spans="1:59" ht="15" x14ac:dyDescent="0.25">
      <c r="A137" s="198"/>
      <c r="B137" s="122">
        <v>1</v>
      </c>
      <c r="C137" s="122">
        <v>1</v>
      </c>
      <c r="D137" s="122">
        <v>1</v>
      </c>
      <c r="E137" s="123">
        <v>0</v>
      </c>
      <c r="F137" s="123">
        <v>0</v>
      </c>
      <c r="G137" s="123">
        <v>0</v>
      </c>
      <c r="H137" s="123">
        <v>0</v>
      </c>
      <c r="I137" s="123">
        <v>0</v>
      </c>
      <c r="J137" s="123">
        <v>0</v>
      </c>
      <c r="K137" s="123">
        <v>0</v>
      </c>
      <c r="L137" s="123">
        <v>0</v>
      </c>
      <c r="M137" s="123">
        <v>0</v>
      </c>
      <c r="N137" s="123">
        <v>0</v>
      </c>
      <c r="O137" s="123">
        <v>0</v>
      </c>
      <c r="P137" s="123">
        <v>0</v>
      </c>
      <c r="Q137" s="123">
        <v>0</v>
      </c>
      <c r="R137" s="123">
        <v>0</v>
      </c>
      <c r="S137" s="123">
        <v>0</v>
      </c>
      <c r="T137" s="123">
        <v>0</v>
      </c>
      <c r="U137" s="123">
        <v>0</v>
      </c>
      <c r="V137" s="123">
        <v>0</v>
      </c>
      <c r="W137" s="123">
        <v>0</v>
      </c>
      <c r="X137" s="123">
        <v>0</v>
      </c>
      <c r="Y137" s="123">
        <v>0</v>
      </c>
      <c r="Z137" s="123">
        <v>0</v>
      </c>
      <c r="AA137" s="123">
        <v>0</v>
      </c>
      <c r="AB137" s="123">
        <v>0</v>
      </c>
      <c r="AC137" s="123">
        <v>0</v>
      </c>
      <c r="AD137" s="123">
        <v>0</v>
      </c>
      <c r="AE137" s="123">
        <v>0</v>
      </c>
      <c r="AF137" s="123">
        <v>0</v>
      </c>
      <c r="AG137" s="123">
        <v>0</v>
      </c>
      <c r="AH137" s="123">
        <v>0</v>
      </c>
      <c r="AI137" s="123">
        <v>0</v>
      </c>
      <c r="AJ137" s="123">
        <v>0</v>
      </c>
      <c r="AK137" s="123">
        <v>0</v>
      </c>
      <c r="AL137" s="123">
        <v>0</v>
      </c>
      <c r="AM137" s="123">
        <v>0</v>
      </c>
      <c r="AN137" s="123">
        <v>0</v>
      </c>
      <c r="AO137" s="123">
        <v>0</v>
      </c>
      <c r="AP137" s="123">
        <v>0</v>
      </c>
      <c r="AQ137" s="123">
        <v>0</v>
      </c>
      <c r="AR137" s="123">
        <v>0</v>
      </c>
      <c r="AS137" s="123">
        <v>0</v>
      </c>
      <c r="AT137" s="123">
        <v>0</v>
      </c>
      <c r="AU137" s="123">
        <v>0</v>
      </c>
      <c r="AV137" s="123">
        <v>0</v>
      </c>
      <c r="AW137" s="123">
        <v>0</v>
      </c>
      <c r="AX137" s="123">
        <v>0</v>
      </c>
      <c r="AY137" s="123">
        <v>0</v>
      </c>
      <c r="AZ137" s="123">
        <v>0</v>
      </c>
      <c r="BA137" s="123">
        <v>0</v>
      </c>
      <c r="BB137" s="123">
        <v>0</v>
      </c>
      <c r="BC137" s="123">
        <v>0</v>
      </c>
      <c r="BD137" s="123">
        <v>0</v>
      </c>
      <c r="BE137" s="123">
        <v>0</v>
      </c>
      <c r="BF137" s="123">
        <v>0</v>
      </c>
      <c r="BG137" s="123">
        <v>0</v>
      </c>
    </row>
    <row r="138" spans="1:59" ht="15" x14ac:dyDescent="0.25">
      <c r="A138" s="198"/>
      <c r="B138" s="122">
        <v>1</v>
      </c>
      <c r="C138" s="122">
        <v>1</v>
      </c>
      <c r="D138" s="122">
        <v>1</v>
      </c>
      <c r="E138" s="123">
        <v>0</v>
      </c>
      <c r="F138" s="123">
        <v>0</v>
      </c>
      <c r="G138" s="123">
        <v>0</v>
      </c>
      <c r="H138" s="123">
        <v>0</v>
      </c>
      <c r="I138" s="123">
        <v>0</v>
      </c>
      <c r="J138" s="123">
        <v>0</v>
      </c>
      <c r="K138" s="123">
        <v>0</v>
      </c>
      <c r="L138" s="123">
        <v>0</v>
      </c>
      <c r="M138" s="123">
        <v>0</v>
      </c>
      <c r="N138" s="123">
        <v>0</v>
      </c>
      <c r="O138" s="123">
        <v>0</v>
      </c>
      <c r="P138" s="123">
        <v>0</v>
      </c>
      <c r="Q138" s="123">
        <v>0</v>
      </c>
      <c r="R138" s="123">
        <v>0</v>
      </c>
      <c r="S138" s="123">
        <v>0</v>
      </c>
      <c r="T138" s="123">
        <v>0</v>
      </c>
      <c r="U138" s="123">
        <v>0</v>
      </c>
      <c r="V138" s="123">
        <v>0</v>
      </c>
      <c r="W138" s="123">
        <v>0</v>
      </c>
      <c r="X138" s="123">
        <v>0</v>
      </c>
      <c r="Y138" s="123">
        <v>0</v>
      </c>
      <c r="Z138" s="123">
        <v>0</v>
      </c>
      <c r="AA138" s="123">
        <v>0</v>
      </c>
      <c r="AB138" s="123">
        <v>0</v>
      </c>
      <c r="AC138" s="123">
        <v>0</v>
      </c>
      <c r="AD138" s="123">
        <v>0</v>
      </c>
      <c r="AE138" s="123">
        <v>0</v>
      </c>
      <c r="AF138" s="123">
        <v>0</v>
      </c>
      <c r="AG138" s="123">
        <v>0</v>
      </c>
      <c r="AH138" s="123">
        <v>0</v>
      </c>
      <c r="AI138" s="123">
        <v>0</v>
      </c>
      <c r="AJ138" s="123">
        <v>0</v>
      </c>
      <c r="AK138" s="123">
        <v>0</v>
      </c>
      <c r="AL138" s="123">
        <v>0</v>
      </c>
      <c r="AM138" s="123">
        <v>0</v>
      </c>
      <c r="AN138" s="123">
        <v>0</v>
      </c>
      <c r="AO138" s="123">
        <v>0</v>
      </c>
      <c r="AP138" s="123">
        <v>0</v>
      </c>
      <c r="AQ138" s="123">
        <v>0</v>
      </c>
      <c r="AR138" s="123">
        <v>0</v>
      </c>
      <c r="AS138" s="123">
        <v>0</v>
      </c>
      <c r="AT138" s="123">
        <v>0</v>
      </c>
      <c r="AU138" s="123">
        <v>0</v>
      </c>
      <c r="AV138" s="123">
        <v>0</v>
      </c>
      <c r="AW138" s="123">
        <v>0</v>
      </c>
      <c r="AX138" s="123">
        <v>0</v>
      </c>
      <c r="AY138" s="123">
        <v>0</v>
      </c>
      <c r="AZ138" s="123">
        <v>0</v>
      </c>
      <c r="BA138" s="123">
        <v>0</v>
      </c>
      <c r="BB138" s="123">
        <v>0</v>
      </c>
      <c r="BC138" s="123">
        <v>0</v>
      </c>
      <c r="BD138" s="123">
        <v>0</v>
      </c>
      <c r="BE138" s="123">
        <v>0</v>
      </c>
      <c r="BF138" s="123">
        <v>0</v>
      </c>
      <c r="BG138" s="123">
        <v>0</v>
      </c>
    </row>
    <row r="139" spans="1:59" ht="15" x14ac:dyDescent="0.25">
      <c r="A139" s="198"/>
      <c r="B139" s="122">
        <v>1</v>
      </c>
      <c r="C139" s="122">
        <v>1</v>
      </c>
      <c r="D139" s="122">
        <v>1</v>
      </c>
      <c r="E139" s="123">
        <v>0</v>
      </c>
      <c r="F139" s="123">
        <v>0</v>
      </c>
      <c r="G139" s="123">
        <v>0</v>
      </c>
      <c r="H139" s="123">
        <v>0</v>
      </c>
      <c r="I139" s="123">
        <v>0</v>
      </c>
      <c r="J139" s="123">
        <v>0</v>
      </c>
      <c r="K139" s="123">
        <v>0</v>
      </c>
      <c r="L139" s="123">
        <v>0</v>
      </c>
      <c r="M139" s="123">
        <v>0</v>
      </c>
      <c r="N139" s="123">
        <v>0</v>
      </c>
      <c r="O139" s="123">
        <v>0</v>
      </c>
      <c r="P139" s="123">
        <v>0</v>
      </c>
      <c r="Q139" s="123">
        <v>0</v>
      </c>
      <c r="R139" s="123">
        <v>0</v>
      </c>
      <c r="S139" s="123">
        <v>0</v>
      </c>
      <c r="T139" s="123">
        <v>0</v>
      </c>
      <c r="U139" s="123">
        <v>0</v>
      </c>
      <c r="V139" s="123">
        <v>0</v>
      </c>
      <c r="W139" s="123">
        <v>0</v>
      </c>
      <c r="X139" s="123">
        <v>0</v>
      </c>
      <c r="Y139" s="123">
        <v>0</v>
      </c>
      <c r="Z139" s="123">
        <v>0</v>
      </c>
      <c r="AA139" s="123">
        <v>0</v>
      </c>
      <c r="AB139" s="123">
        <v>0</v>
      </c>
      <c r="AC139" s="123">
        <v>0</v>
      </c>
      <c r="AD139" s="123">
        <v>0</v>
      </c>
      <c r="AE139" s="123">
        <v>0</v>
      </c>
      <c r="AF139" s="123">
        <v>0</v>
      </c>
      <c r="AG139" s="123">
        <v>0</v>
      </c>
      <c r="AH139" s="123">
        <v>0</v>
      </c>
      <c r="AI139" s="123">
        <v>0</v>
      </c>
      <c r="AJ139" s="123">
        <v>0</v>
      </c>
      <c r="AK139" s="123">
        <v>0</v>
      </c>
      <c r="AL139" s="123">
        <v>0</v>
      </c>
      <c r="AM139" s="123">
        <v>0</v>
      </c>
      <c r="AN139" s="123">
        <v>0</v>
      </c>
      <c r="AO139" s="123">
        <v>0</v>
      </c>
      <c r="AP139" s="123">
        <v>0</v>
      </c>
      <c r="AQ139" s="123">
        <v>0</v>
      </c>
      <c r="AR139" s="123">
        <v>0</v>
      </c>
      <c r="AS139" s="123">
        <v>0</v>
      </c>
      <c r="AT139" s="123">
        <v>0</v>
      </c>
      <c r="AU139" s="123">
        <v>0</v>
      </c>
      <c r="AV139" s="123">
        <v>0</v>
      </c>
      <c r="AW139" s="123">
        <v>0</v>
      </c>
      <c r="AX139" s="123">
        <v>0</v>
      </c>
      <c r="AY139" s="123">
        <v>0</v>
      </c>
      <c r="AZ139" s="123">
        <v>0</v>
      </c>
      <c r="BA139" s="123">
        <v>0</v>
      </c>
      <c r="BB139" s="123">
        <v>0</v>
      </c>
      <c r="BC139" s="123">
        <v>0</v>
      </c>
      <c r="BD139" s="123">
        <v>0</v>
      </c>
      <c r="BE139" s="123">
        <v>0</v>
      </c>
      <c r="BF139" s="123">
        <v>0</v>
      </c>
      <c r="BG139" s="123">
        <v>0</v>
      </c>
    </row>
    <row r="140" spans="1:59" ht="15" x14ac:dyDescent="0.25">
      <c r="A140" s="198"/>
      <c r="B140" s="122">
        <v>1</v>
      </c>
      <c r="C140" s="122">
        <v>1</v>
      </c>
      <c r="D140" s="122">
        <v>1</v>
      </c>
      <c r="E140" s="123">
        <v>0</v>
      </c>
      <c r="F140" s="123">
        <v>0</v>
      </c>
      <c r="G140" s="123">
        <v>0</v>
      </c>
      <c r="H140" s="123">
        <v>0</v>
      </c>
      <c r="I140" s="123">
        <v>0</v>
      </c>
      <c r="J140" s="123">
        <v>0</v>
      </c>
      <c r="K140" s="123">
        <v>0</v>
      </c>
      <c r="L140" s="123">
        <v>0</v>
      </c>
      <c r="M140" s="123">
        <v>0</v>
      </c>
      <c r="N140" s="123">
        <v>0</v>
      </c>
      <c r="O140" s="123">
        <v>0</v>
      </c>
      <c r="P140" s="123">
        <v>0</v>
      </c>
      <c r="Q140" s="123">
        <v>0</v>
      </c>
      <c r="R140" s="123">
        <v>0</v>
      </c>
      <c r="S140" s="123">
        <v>0</v>
      </c>
      <c r="T140" s="123">
        <v>0</v>
      </c>
      <c r="U140" s="123">
        <v>0</v>
      </c>
      <c r="V140" s="123">
        <v>0</v>
      </c>
      <c r="W140" s="123">
        <v>0</v>
      </c>
      <c r="X140" s="123">
        <v>0</v>
      </c>
      <c r="Y140" s="123">
        <v>0</v>
      </c>
      <c r="Z140" s="123">
        <v>0</v>
      </c>
      <c r="AA140" s="123">
        <v>0</v>
      </c>
      <c r="AB140" s="123">
        <v>0</v>
      </c>
      <c r="AC140" s="123">
        <v>0</v>
      </c>
      <c r="AD140" s="123">
        <v>0</v>
      </c>
      <c r="AE140" s="123">
        <v>0</v>
      </c>
      <c r="AF140" s="123">
        <v>0</v>
      </c>
      <c r="AG140" s="123">
        <v>0</v>
      </c>
      <c r="AH140" s="123">
        <v>0</v>
      </c>
      <c r="AI140" s="123">
        <v>0</v>
      </c>
      <c r="AJ140" s="123">
        <v>0</v>
      </c>
      <c r="AK140" s="123">
        <v>0</v>
      </c>
      <c r="AL140" s="123">
        <v>0</v>
      </c>
      <c r="AM140" s="123">
        <v>0</v>
      </c>
      <c r="AN140" s="123">
        <v>0</v>
      </c>
      <c r="AO140" s="123">
        <v>0</v>
      </c>
      <c r="AP140" s="123">
        <v>0</v>
      </c>
      <c r="AQ140" s="123">
        <v>0</v>
      </c>
      <c r="AR140" s="123">
        <v>0</v>
      </c>
      <c r="AS140" s="123">
        <v>0</v>
      </c>
      <c r="AT140" s="123">
        <v>0</v>
      </c>
      <c r="AU140" s="123">
        <v>0</v>
      </c>
      <c r="AV140" s="123">
        <v>0</v>
      </c>
      <c r="AW140" s="123">
        <v>0</v>
      </c>
      <c r="AX140" s="123">
        <v>0</v>
      </c>
      <c r="AY140" s="123">
        <v>0</v>
      </c>
      <c r="AZ140" s="123">
        <v>0</v>
      </c>
      <c r="BA140" s="123">
        <v>0</v>
      </c>
      <c r="BB140" s="123">
        <v>0</v>
      </c>
      <c r="BC140" s="123">
        <v>0</v>
      </c>
      <c r="BD140" s="123">
        <v>0</v>
      </c>
      <c r="BE140" s="123">
        <v>0</v>
      </c>
      <c r="BF140" s="123">
        <v>0</v>
      </c>
      <c r="BG140" s="123">
        <v>0</v>
      </c>
    </row>
    <row r="141" spans="1:59" ht="15" x14ac:dyDescent="0.25">
      <c r="A141" s="198"/>
      <c r="B141" s="122">
        <v>1</v>
      </c>
      <c r="C141" s="122">
        <v>1</v>
      </c>
      <c r="D141" s="122">
        <v>1</v>
      </c>
      <c r="E141" s="123">
        <v>0</v>
      </c>
      <c r="F141" s="123">
        <v>0</v>
      </c>
      <c r="G141" s="123">
        <v>0</v>
      </c>
      <c r="H141" s="123">
        <v>0</v>
      </c>
      <c r="I141" s="123">
        <v>0</v>
      </c>
      <c r="J141" s="123">
        <v>0</v>
      </c>
      <c r="K141" s="123">
        <v>0</v>
      </c>
      <c r="L141" s="123">
        <v>0</v>
      </c>
      <c r="M141" s="123">
        <v>0</v>
      </c>
      <c r="N141" s="123">
        <v>0</v>
      </c>
      <c r="O141" s="123">
        <v>0</v>
      </c>
      <c r="P141" s="123">
        <v>0</v>
      </c>
      <c r="Q141" s="123">
        <v>0</v>
      </c>
      <c r="R141" s="123">
        <v>0</v>
      </c>
      <c r="S141" s="123">
        <v>0</v>
      </c>
      <c r="T141" s="123">
        <v>0</v>
      </c>
      <c r="U141" s="123">
        <v>0</v>
      </c>
      <c r="V141" s="123">
        <v>0</v>
      </c>
      <c r="W141" s="123">
        <v>0</v>
      </c>
      <c r="X141" s="123">
        <v>0</v>
      </c>
      <c r="Y141" s="123">
        <v>0</v>
      </c>
      <c r="Z141" s="123">
        <v>0</v>
      </c>
      <c r="AA141" s="123">
        <v>0</v>
      </c>
      <c r="AB141" s="123">
        <v>0</v>
      </c>
      <c r="AC141" s="123">
        <v>0</v>
      </c>
      <c r="AD141" s="123">
        <v>0</v>
      </c>
      <c r="AE141" s="123">
        <v>0</v>
      </c>
      <c r="AF141" s="123">
        <v>0</v>
      </c>
      <c r="AG141" s="123">
        <v>0</v>
      </c>
      <c r="AH141" s="123">
        <v>0</v>
      </c>
      <c r="AI141" s="123">
        <v>0</v>
      </c>
      <c r="AJ141" s="123">
        <v>0</v>
      </c>
      <c r="AK141" s="123">
        <v>0</v>
      </c>
      <c r="AL141" s="123">
        <v>0</v>
      </c>
      <c r="AM141" s="123">
        <v>0</v>
      </c>
      <c r="AN141" s="123">
        <v>0</v>
      </c>
      <c r="AO141" s="123">
        <v>0</v>
      </c>
      <c r="AP141" s="123">
        <v>0</v>
      </c>
      <c r="AQ141" s="123">
        <v>0</v>
      </c>
      <c r="AR141" s="123">
        <v>0</v>
      </c>
      <c r="AS141" s="123">
        <v>0</v>
      </c>
      <c r="AT141" s="123">
        <v>0</v>
      </c>
      <c r="AU141" s="123">
        <v>0</v>
      </c>
      <c r="AV141" s="123">
        <v>0</v>
      </c>
      <c r="AW141" s="123">
        <v>0</v>
      </c>
      <c r="AX141" s="123">
        <v>0</v>
      </c>
      <c r="AY141" s="123">
        <v>0</v>
      </c>
      <c r="AZ141" s="123">
        <v>0</v>
      </c>
      <c r="BA141" s="123">
        <v>0</v>
      </c>
      <c r="BB141" s="123">
        <v>0</v>
      </c>
      <c r="BC141" s="123">
        <v>0</v>
      </c>
      <c r="BD141" s="123">
        <v>0</v>
      </c>
      <c r="BE141" s="123">
        <v>0</v>
      </c>
      <c r="BF141" s="123">
        <v>0</v>
      </c>
      <c r="BG141" s="123">
        <v>0</v>
      </c>
    </row>
    <row r="142" spans="1:59" ht="15" x14ac:dyDescent="0.25">
      <c r="A142" s="198"/>
      <c r="B142" s="122">
        <v>1</v>
      </c>
      <c r="C142" s="122">
        <v>1</v>
      </c>
      <c r="D142" s="122">
        <v>1</v>
      </c>
      <c r="E142" s="123">
        <v>0</v>
      </c>
      <c r="F142" s="123">
        <v>0</v>
      </c>
      <c r="G142" s="123">
        <v>0</v>
      </c>
      <c r="H142" s="123">
        <v>0</v>
      </c>
      <c r="I142" s="123">
        <v>0</v>
      </c>
      <c r="J142" s="123">
        <v>0</v>
      </c>
      <c r="K142" s="123">
        <v>0</v>
      </c>
      <c r="L142" s="123">
        <v>0</v>
      </c>
      <c r="M142" s="123">
        <v>0</v>
      </c>
      <c r="N142" s="123">
        <v>0</v>
      </c>
      <c r="O142" s="123">
        <v>0</v>
      </c>
      <c r="P142" s="123">
        <v>0</v>
      </c>
      <c r="Q142" s="123">
        <v>0</v>
      </c>
      <c r="R142" s="123">
        <v>0</v>
      </c>
      <c r="S142" s="123">
        <v>0</v>
      </c>
      <c r="T142" s="123">
        <v>0</v>
      </c>
      <c r="U142" s="123">
        <v>0</v>
      </c>
      <c r="V142" s="123">
        <v>0</v>
      </c>
      <c r="W142" s="123">
        <v>0</v>
      </c>
      <c r="X142" s="123">
        <v>0</v>
      </c>
      <c r="Y142" s="123">
        <v>0</v>
      </c>
      <c r="Z142" s="123">
        <v>0</v>
      </c>
      <c r="AA142" s="123">
        <v>0</v>
      </c>
      <c r="AB142" s="123">
        <v>0</v>
      </c>
      <c r="AC142" s="123">
        <v>0</v>
      </c>
      <c r="AD142" s="123">
        <v>0</v>
      </c>
      <c r="AE142" s="123">
        <v>0</v>
      </c>
      <c r="AF142" s="123">
        <v>0</v>
      </c>
      <c r="AG142" s="123">
        <v>0</v>
      </c>
      <c r="AH142" s="123">
        <v>0</v>
      </c>
      <c r="AI142" s="123">
        <v>0</v>
      </c>
      <c r="AJ142" s="123">
        <v>0</v>
      </c>
      <c r="AK142" s="123">
        <v>0</v>
      </c>
      <c r="AL142" s="123">
        <v>0</v>
      </c>
      <c r="AM142" s="123">
        <v>0</v>
      </c>
      <c r="AN142" s="123">
        <v>0</v>
      </c>
      <c r="AO142" s="123">
        <v>0</v>
      </c>
      <c r="AP142" s="123">
        <v>0</v>
      </c>
      <c r="AQ142" s="123">
        <v>0</v>
      </c>
      <c r="AR142" s="123">
        <v>0</v>
      </c>
      <c r="AS142" s="123">
        <v>0</v>
      </c>
      <c r="AT142" s="123">
        <v>0</v>
      </c>
      <c r="AU142" s="123">
        <v>0</v>
      </c>
      <c r="AV142" s="123">
        <v>0</v>
      </c>
      <c r="AW142" s="123">
        <v>0</v>
      </c>
      <c r="AX142" s="123">
        <v>0</v>
      </c>
      <c r="AY142" s="123">
        <v>0</v>
      </c>
      <c r="AZ142" s="123">
        <v>0</v>
      </c>
      <c r="BA142" s="123">
        <v>0</v>
      </c>
      <c r="BB142" s="123">
        <v>0</v>
      </c>
      <c r="BC142" s="123">
        <v>0</v>
      </c>
      <c r="BD142" s="123">
        <v>0</v>
      </c>
      <c r="BE142" s="123">
        <v>0</v>
      </c>
      <c r="BF142" s="123">
        <v>0</v>
      </c>
      <c r="BG142" s="123">
        <v>0</v>
      </c>
    </row>
    <row r="143" spans="1:59" ht="15" x14ac:dyDescent="0.25">
      <c r="A143" s="198"/>
      <c r="B143" s="122">
        <v>1</v>
      </c>
      <c r="C143" s="122">
        <v>1</v>
      </c>
      <c r="D143" s="122">
        <v>1</v>
      </c>
      <c r="E143" s="123">
        <v>0</v>
      </c>
      <c r="F143" s="123">
        <v>0</v>
      </c>
      <c r="G143" s="123">
        <v>0</v>
      </c>
      <c r="H143" s="123">
        <v>0</v>
      </c>
      <c r="I143" s="123">
        <v>0</v>
      </c>
      <c r="J143" s="123">
        <v>0</v>
      </c>
      <c r="K143" s="123">
        <v>0</v>
      </c>
      <c r="L143" s="123">
        <v>0</v>
      </c>
      <c r="M143" s="123">
        <v>0</v>
      </c>
      <c r="N143" s="123">
        <v>0</v>
      </c>
      <c r="O143" s="123">
        <v>0</v>
      </c>
      <c r="P143" s="123">
        <v>0</v>
      </c>
      <c r="Q143" s="123">
        <v>0</v>
      </c>
      <c r="R143" s="123">
        <v>0</v>
      </c>
      <c r="S143" s="123">
        <v>0</v>
      </c>
      <c r="T143" s="123">
        <v>0</v>
      </c>
      <c r="U143" s="123">
        <v>0</v>
      </c>
      <c r="V143" s="123">
        <v>0</v>
      </c>
      <c r="W143" s="123">
        <v>0</v>
      </c>
      <c r="X143" s="123">
        <v>0</v>
      </c>
      <c r="Y143" s="123">
        <v>0</v>
      </c>
      <c r="Z143" s="123">
        <v>0</v>
      </c>
      <c r="AA143" s="123">
        <v>0</v>
      </c>
      <c r="AB143" s="123">
        <v>0</v>
      </c>
      <c r="AC143" s="123">
        <v>0</v>
      </c>
      <c r="AD143" s="123">
        <v>0</v>
      </c>
      <c r="AE143" s="123">
        <v>0</v>
      </c>
      <c r="AF143" s="123">
        <v>0</v>
      </c>
      <c r="AG143" s="123">
        <v>0</v>
      </c>
      <c r="AH143" s="123">
        <v>0</v>
      </c>
      <c r="AI143" s="123">
        <v>0</v>
      </c>
      <c r="AJ143" s="123">
        <v>0</v>
      </c>
      <c r="AK143" s="123">
        <v>0</v>
      </c>
      <c r="AL143" s="123">
        <v>0</v>
      </c>
      <c r="AM143" s="123">
        <v>0</v>
      </c>
      <c r="AN143" s="123">
        <v>0</v>
      </c>
      <c r="AO143" s="123">
        <v>0</v>
      </c>
      <c r="AP143" s="123">
        <v>0</v>
      </c>
      <c r="AQ143" s="123">
        <v>0</v>
      </c>
      <c r="AR143" s="123">
        <v>0</v>
      </c>
      <c r="AS143" s="123">
        <v>0</v>
      </c>
      <c r="AT143" s="123">
        <v>0</v>
      </c>
      <c r="AU143" s="123">
        <v>0</v>
      </c>
      <c r="AV143" s="123">
        <v>0</v>
      </c>
      <c r="AW143" s="123">
        <v>0</v>
      </c>
      <c r="AX143" s="123">
        <v>0</v>
      </c>
      <c r="AY143" s="123">
        <v>0</v>
      </c>
      <c r="AZ143" s="123">
        <v>0</v>
      </c>
      <c r="BA143" s="123">
        <v>0</v>
      </c>
      <c r="BB143" s="123">
        <v>0</v>
      </c>
      <c r="BC143" s="123">
        <v>0</v>
      </c>
      <c r="BD143" s="123">
        <v>0</v>
      </c>
      <c r="BE143" s="123">
        <v>0</v>
      </c>
      <c r="BF143" s="123">
        <v>0</v>
      </c>
      <c r="BG143" s="123">
        <v>0</v>
      </c>
    </row>
    <row r="144" spans="1:59" ht="15" x14ac:dyDescent="0.25">
      <c r="A144" s="198"/>
      <c r="B144" s="122">
        <v>1</v>
      </c>
      <c r="C144" s="122">
        <v>1</v>
      </c>
      <c r="D144" s="122">
        <v>1</v>
      </c>
      <c r="E144" s="123">
        <v>0</v>
      </c>
      <c r="F144" s="123">
        <v>0</v>
      </c>
      <c r="G144" s="123">
        <v>0</v>
      </c>
      <c r="H144" s="123">
        <v>0</v>
      </c>
      <c r="I144" s="123">
        <v>0</v>
      </c>
      <c r="J144" s="123">
        <v>0</v>
      </c>
      <c r="K144" s="123">
        <v>0</v>
      </c>
      <c r="L144" s="123">
        <v>0</v>
      </c>
      <c r="M144" s="123">
        <v>0</v>
      </c>
      <c r="N144" s="123">
        <v>0</v>
      </c>
      <c r="O144" s="123">
        <v>0</v>
      </c>
      <c r="P144" s="123">
        <v>0</v>
      </c>
      <c r="Q144" s="123">
        <v>0</v>
      </c>
      <c r="R144" s="123">
        <v>0</v>
      </c>
      <c r="S144" s="123">
        <v>0</v>
      </c>
      <c r="T144" s="123">
        <v>0</v>
      </c>
      <c r="U144" s="123">
        <v>0</v>
      </c>
      <c r="V144" s="123">
        <v>0</v>
      </c>
      <c r="W144" s="123">
        <v>0</v>
      </c>
      <c r="X144" s="123">
        <v>0</v>
      </c>
      <c r="Y144" s="123">
        <v>0</v>
      </c>
      <c r="Z144" s="123">
        <v>0</v>
      </c>
      <c r="AA144" s="123">
        <v>0</v>
      </c>
      <c r="AB144" s="123">
        <v>0</v>
      </c>
      <c r="AC144" s="123">
        <v>0</v>
      </c>
      <c r="AD144" s="123">
        <v>0</v>
      </c>
      <c r="AE144" s="123">
        <v>0</v>
      </c>
      <c r="AF144" s="123">
        <v>0</v>
      </c>
      <c r="AG144" s="123">
        <v>0</v>
      </c>
      <c r="AH144" s="123">
        <v>0</v>
      </c>
      <c r="AI144" s="123">
        <v>0</v>
      </c>
      <c r="AJ144" s="123">
        <v>0</v>
      </c>
      <c r="AK144" s="123">
        <v>0</v>
      </c>
      <c r="AL144" s="123">
        <v>0</v>
      </c>
      <c r="AM144" s="123">
        <v>0</v>
      </c>
      <c r="AN144" s="123">
        <v>0</v>
      </c>
      <c r="AO144" s="123">
        <v>0</v>
      </c>
      <c r="AP144" s="123">
        <v>0</v>
      </c>
      <c r="AQ144" s="123">
        <v>0</v>
      </c>
      <c r="AR144" s="123">
        <v>0</v>
      </c>
      <c r="AS144" s="123">
        <v>0</v>
      </c>
      <c r="AT144" s="123">
        <v>0</v>
      </c>
      <c r="AU144" s="123">
        <v>0</v>
      </c>
      <c r="AV144" s="123">
        <v>0</v>
      </c>
      <c r="AW144" s="123">
        <v>0</v>
      </c>
      <c r="AX144" s="123">
        <v>0</v>
      </c>
      <c r="AY144" s="123">
        <v>0</v>
      </c>
      <c r="AZ144" s="123">
        <v>0</v>
      </c>
      <c r="BA144" s="123">
        <v>0</v>
      </c>
      <c r="BB144" s="123">
        <v>0</v>
      </c>
      <c r="BC144" s="123">
        <v>0</v>
      </c>
      <c r="BD144" s="123">
        <v>0</v>
      </c>
      <c r="BE144" s="123">
        <v>0</v>
      </c>
      <c r="BF144" s="123">
        <v>0</v>
      </c>
      <c r="BG144" s="123">
        <v>0</v>
      </c>
    </row>
    <row r="145" spans="1:59" ht="15" x14ac:dyDescent="0.25">
      <c r="A145" s="198"/>
      <c r="B145" s="122">
        <v>1</v>
      </c>
      <c r="C145" s="122">
        <v>1</v>
      </c>
      <c r="D145" s="122">
        <v>1</v>
      </c>
      <c r="E145" s="123">
        <v>0</v>
      </c>
      <c r="F145" s="123">
        <v>0</v>
      </c>
      <c r="G145" s="123">
        <v>0</v>
      </c>
      <c r="H145" s="123">
        <v>0</v>
      </c>
      <c r="I145" s="123">
        <v>0</v>
      </c>
      <c r="J145" s="123">
        <v>0</v>
      </c>
      <c r="K145" s="123">
        <v>0</v>
      </c>
      <c r="L145" s="123">
        <v>0</v>
      </c>
      <c r="M145" s="123">
        <v>0</v>
      </c>
      <c r="N145" s="123">
        <v>0</v>
      </c>
      <c r="O145" s="123">
        <v>0</v>
      </c>
      <c r="P145" s="123">
        <v>0</v>
      </c>
      <c r="Q145" s="123">
        <v>0</v>
      </c>
      <c r="R145" s="123">
        <v>0</v>
      </c>
      <c r="S145" s="123">
        <v>0</v>
      </c>
      <c r="T145" s="123">
        <v>0</v>
      </c>
      <c r="U145" s="123">
        <v>0</v>
      </c>
      <c r="V145" s="123">
        <v>0</v>
      </c>
      <c r="W145" s="123">
        <v>0</v>
      </c>
      <c r="X145" s="123">
        <v>0</v>
      </c>
      <c r="Y145" s="123">
        <v>0</v>
      </c>
      <c r="Z145" s="123">
        <v>0</v>
      </c>
      <c r="AA145" s="123">
        <v>0</v>
      </c>
      <c r="AB145" s="123">
        <v>0</v>
      </c>
      <c r="AC145" s="123">
        <v>0</v>
      </c>
      <c r="AD145" s="123">
        <v>0</v>
      </c>
      <c r="AE145" s="123">
        <v>0</v>
      </c>
      <c r="AF145" s="123">
        <v>0</v>
      </c>
      <c r="AG145" s="123">
        <v>0</v>
      </c>
      <c r="AH145" s="123">
        <v>0</v>
      </c>
      <c r="AI145" s="123">
        <v>0</v>
      </c>
      <c r="AJ145" s="123">
        <v>0</v>
      </c>
      <c r="AK145" s="123">
        <v>0</v>
      </c>
      <c r="AL145" s="123">
        <v>0</v>
      </c>
      <c r="AM145" s="123">
        <v>0</v>
      </c>
      <c r="AN145" s="123">
        <v>0</v>
      </c>
      <c r="AO145" s="123">
        <v>0</v>
      </c>
      <c r="AP145" s="123">
        <v>0</v>
      </c>
      <c r="AQ145" s="123">
        <v>0</v>
      </c>
      <c r="AR145" s="123">
        <v>0</v>
      </c>
      <c r="AS145" s="123">
        <v>0</v>
      </c>
      <c r="AT145" s="123">
        <v>0</v>
      </c>
      <c r="AU145" s="123">
        <v>0</v>
      </c>
      <c r="AV145" s="123">
        <v>0</v>
      </c>
      <c r="AW145" s="123">
        <v>0</v>
      </c>
      <c r="AX145" s="123">
        <v>0</v>
      </c>
      <c r="AY145" s="123">
        <v>0</v>
      </c>
      <c r="AZ145" s="123">
        <v>0</v>
      </c>
      <c r="BA145" s="123">
        <v>0</v>
      </c>
      <c r="BB145" s="123">
        <v>0</v>
      </c>
      <c r="BC145" s="123">
        <v>0</v>
      </c>
      <c r="BD145" s="123">
        <v>0</v>
      </c>
      <c r="BE145" s="123">
        <v>0</v>
      </c>
      <c r="BF145" s="123">
        <v>0</v>
      </c>
      <c r="BG145" s="123">
        <v>0</v>
      </c>
    </row>
    <row r="146" spans="1:59" ht="15" x14ac:dyDescent="0.25">
      <c r="A146" s="198"/>
      <c r="B146" s="122">
        <v>1</v>
      </c>
      <c r="C146" s="122">
        <v>1</v>
      </c>
      <c r="D146" s="122">
        <v>1</v>
      </c>
      <c r="E146" s="123">
        <v>0</v>
      </c>
      <c r="F146" s="123">
        <v>0</v>
      </c>
      <c r="G146" s="123">
        <v>0</v>
      </c>
      <c r="H146" s="123">
        <v>0</v>
      </c>
      <c r="I146" s="123">
        <v>0</v>
      </c>
      <c r="J146" s="123">
        <v>0</v>
      </c>
      <c r="K146" s="123">
        <v>0</v>
      </c>
      <c r="L146" s="123">
        <v>0</v>
      </c>
      <c r="M146" s="123">
        <v>0</v>
      </c>
      <c r="N146" s="123">
        <v>0</v>
      </c>
      <c r="O146" s="123">
        <v>0</v>
      </c>
      <c r="P146" s="123">
        <v>0</v>
      </c>
      <c r="Q146" s="123">
        <v>0</v>
      </c>
      <c r="R146" s="123">
        <v>0</v>
      </c>
      <c r="S146" s="123">
        <v>0</v>
      </c>
      <c r="T146" s="123">
        <v>0</v>
      </c>
      <c r="U146" s="123">
        <v>0</v>
      </c>
      <c r="V146" s="123">
        <v>0</v>
      </c>
      <c r="W146" s="123">
        <v>0</v>
      </c>
      <c r="X146" s="123">
        <v>0</v>
      </c>
      <c r="Y146" s="123">
        <v>0</v>
      </c>
      <c r="Z146" s="123">
        <v>0</v>
      </c>
      <c r="AA146" s="123">
        <v>0</v>
      </c>
      <c r="AB146" s="123">
        <v>0</v>
      </c>
      <c r="AC146" s="123">
        <v>0</v>
      </c>
      <c r="AD146" s="123">
        <v>0</v>
      </c>
      <c r="AE146" s="123">
        <v>0</v>
      </c>
      <c r="AF146" s="123">
        <v>0</v>
      </c>
      <c r="AG146" s="123">
        <v>0</v>
      </c>
      <c r="AH146" s="123">
        <v>0</v>
      </c>
      <c r="AI146" s="123">
        <v>0</v>
      </c>
      <c r="AJ146" s="123">
        <v>0</v>
      </c>
      <c r="AK146" s="123">
        <v>0</v>
      </c>
      <c r="AL146" s="123">
        <v>0</v>
      </c>
      <c r="AM146" s="123">
        <v>0</v>
      </c>
      <c r="AN146" s="123">
        <v>0</v>
      </c>
      <c r="AO146" s="123">
        <v>0</v>
      </c>
      <c r="AP146" s="123">
        <v>0</v>
      </c>
      <c r="AQ146" s="123">
        <v>0</v>
      </c>
      <c r="AR146" s="123">
        <v>0</v>
      </c>
      <c r="AS146" s="123">
        <v>0</v>
      </c>
      <c r="AT146" s="123">
        <v>0</v>
      </c>
      <c r="AU146" s="123">
        <v>0</v>
      </c>
      <c r="AV146" s="123">
        <v>0</v>
      </c>
      <c r="AW146" s="123">
        <v>0</v>
      </c>
      <c r="AX146" s="123">
        <v>0</v>
      </c>
      <c r="AY146" s="123">
        <v>0</v>
      </c>
      <c r="AZ146" s="123">
        <v>0</v>
      </c>
      <c r="BA146" s="123">
        <v>0</v>
      </c>
      <c r="BB146" s="123">
        <v>0</v>
      </c>
      <c r="BC146" s="123">
        <v>0</v>
      </c>
      <c r="BD146" s="123">
        <v>0</v>
      </c>
      <c r="BE146" s="123">
        <v>0</v>
      </c>
      <c r="BF146" s="123">
        <v>0</v>
      </c>
      <c r="BG146" s="123">
        <v>0</v>
      </c>
    </row>
    <row r="147" spans="1:59" ht="15" x14ac:dyDescent="0.25">
      <c r="A147" s="198"/>
      <c r="B147" s="122">
        <v>1</v>
      </c>
      <c r="C147" s="122">
        <v>1</v>
      </c>
      <c r="D147" s="122">
        <v>1</v>
      </c>
      <c r="E147" s="123">
        <v>0</v>
      </c>
      <c r="F147" s="123">
        <v>0</v>
      </c>
      <c r="G147" s="123">
        <v>0</v>
      </c>
      <c r="H147" s="123">
        <v>0</v>
      </c>
      <c r="I147" s="123">
        <v>0</v>
      </c>
      <c r="J147" s="123">
        <v>0</v>
      </c>
      <c r="K147" s="123">
        <v>0</v>
      </c>
      <c r="L147" s="123">
        <v>0</v>
      </c>
      <c r="M147" s="123">
        <v>0</v>
      </c>
      <c r="N147" s="123">
        <v>0</v>
      </c>
      <c r="O147" s="123">
        <v>0</v>
      </c>
      <c r="P147" s="123">
        <v>0</v>
      </c>
      <c r="Q147" s="123">
        <v>0</v>
      </c>
      <c r="R147" s="123">
        <v>0</v>
      </c>
      <c r="S147" s="123">
        <v>0</v>
      </c>
      <c r="T147" s="123">
        <v>0</v>
      </c>
      <c r="U147" s="123">
        <v>0</v>
      </c>
      <c r="V147" s="123">
        <v>0</v>
      </c>
      <c r="W147" s="123">
        <v>0</v>
      </c>
      <c r="X147" s="123">
        <v>0</v>
      </c>
      <c r="Y147" s="123">
        <v>0</v>
      </c>
      <c r="Z147" s="123">
        <v>0</v>
      </c>
      <c r="AA147" s="123">
        <v>0</v>
      </c>
      <c r="AB147" s="123">
        <v>0</v>
      </c>
      <c r="AC147" s="123">
        <v>0</v>
      </c>
      <c r="AD147" s="123">
        <v>0</v>
      </c>
      <c r="AE147" s="123">
        <v>0</v>
      </c>
      <c r="AF147" s="123">
        <v>0</v>
      </c>
      <c r="AG147" s="123">
        <v>0</v>
      </c>
      <c r="AH147" s="123">
        <v>0</v>
      </c>
      <c r="AI147" s="123">
        <v>0</v>
      </c>
      <c r="AJ147" s="123">
        <v>0</v>
      </c>
      <c r="AK147" s="123">
        <v>0</v>
      </c>
      <c r="AL147" s="123">
        <v>0</v>
      </c>
      <c r="AM147" s="123">
        <v>0</v>
      </c>
      <c r="AN147" s="123">
        <v>0</v>
      </c>
      <c r="AO147" s="123">
        <v>0</v>
      </c>
      <c r="AP147" s="123">
        <v>0</v>
      </c>
      <c r="AQ147" s="123">
        <v>0</v>
      </c>
      <c r="AR147" s="123">
        <v>0</v>
      </c>
      <c r="AS147" s="123">
        <v>0</v>
      </c>
      <c r="AT147" s="123">
        <v>0</v>
      </c>
      <c r="AU147" s="123">
        <v>0</v>
      </c>
      <c r="AV147" s="123">
        <v>0</v>
      </c>
      <c r="AW147" s="123">
        <v>0</v>
      </c>
      <c r="AX147" s="123">
        <v>0</v>
      </c>
      <c r="AY147" s="123">
        <v>0</v>
      </c>
      <c r="AZ147" s="123">
        <v>0</v>
      </c>
      <c r="BA147" s="123">
        <v>0</v>
      </c>
      <c r="BB147" s="123">
        <v>0</v>
      </c>
      <c r="BC147" s="123">
        <v>0</v>
      </c>
      <c r="BD147" s="123">
        <v>0</v>
      </c>
      <c r="BE147" s="123">
        <v>0</v>
      </c>
      <c r="BF147" s="123">
        <v>0</v>
      </c>
      <c r="BG147" s="123">
        <v>0</v>
      </c>
    </row>
    <row r="148" spans="1:59" ht="15" x14ac:dyDescent="0.25">
      <c r="A148" s="198"/>
      <c r="B148" s="122">
        <v>1</v>
      </c>
      <c r="C148" s="122">
        <v>1</v>
      </c>
      <c r="D148" s="122">
        <v>1</v>
      </c>
      <c r="E148" s="123">
        <v>0</v>
      </c>
      <c r="F148" s="123">
        <v>0</v>
      </c>
      <c r="G148" s="123">
        <v>0</v>
      </c>
      <c r="H148" s="123">
        <v>0</v>
      </c>
      <c r="I148" s="123">
        <v>0</v>
      </c>
      <c r="J148" s="123">
        <v>0</v>
      </c>
      <c r="K148" s="123">
        <v>0</v>
      </c>
      <c r="L148" s="123">
        <v>0</v>
      </c>
      <c r="M148" s="123">
        <v>0</v>
      </c>
      <c r="N148" s="123">
        <v>0</v>
      </c>
      <c r="O148" s="123">
        <v>0</v>
      </c>
      <c r="P148" s="123">
        <v>0</v>
      </c>
      <c r="Q148" s="123">
        <v>0</v>
      </c>
      <c r="R148" s="123">
        <v>0</v>
      </c>
      <c r="S148" s="123">
        <v>0</v>
      </c>
      <c r="T148" s="123">
        <v>0</v>
      </c>
      <c r="U148" s="123">
        <v>0</v>
      </c>
      <c r="V148" s="123">
        <v>0</v>
      </c>
      <c r="W148" s="123">
        <v>0</v>
      </c>
      <c r="X148" s="123">
        <v>0</v>
      </c>
      <c r="Y148" s="123">
        <v>0</v>
      </c>
      <c r="Z148" s="123">
        <v>0</v>
      </c>
      <c r="AA148" s="123">
        <v>0</v>
      </c>
      <c r="AB148" s="123">
        <v>0</v>
      </c>
      <c r="AC148" s="123">
        <v>0</v>
      </c>
      <c r="AD148" s="123">
        <v>0</v>
      </c>
      <c r="AE148" s="123">
        <v>0</v>
      </c>
      <c r="AF148" s="123">
        <v>0</v>
      </c>
      <c r="AG148" s="123">
        <v>0</v>
      </c>
      <c r="AH148" s="123">
        <v>0</v>
      </c>
      <c r="AI148" s="123">
        <v>0</v>
      </c>
      <c r="AJ148" s="123">
        <v>0</v>
      </c>
      <c r="AK148" s="123">
        <v>0</v>
      </c>
      <c r="AL148" s="123">
        <v>0</v>
      </c>
      <c r="AM148" s="123">
        <v>0</v>
      </c>
      <c r="AN148" s="123">
        <v>0</v>
      </c>
      <c r="AO148" s="123">
        <v>0</v>
      </c>
      <c r="AP148" s="123">
        <v>0</v>
      </c>
      <c r="AQ148" s="123">
        <v>0</v>
      </c>
      <c r="AR148" s="123">
        <v>0</v>
      </c>
      <c r="AS148" s="123">
        <v>0</v>
      </c>
      <c r="AT148" s="123">
        <v>0</v>
      </c>
      <c r="AU148" s="123">
        <v>0</v>
      </c>
      <c r="AV148" s="123">
        <v>0</v>
      </c>
      <c r="AW148" s="123">
        <v>0</v>
      </c>
      <c r="AX148" s="123">
        <v>0</v>
      </c>
      <c r="AY148" s="123">
        <v>0</v>
      </c>
      <c r="AZ148" s="123">
        <v>0</v>
      </c>
      <c r="BA148" s="123">
        <v>0</v>
      </c>
      <c r="BB148" s="123">
        <v>0</v>
      </c>
      <c r="BC148" s="123">
        <v>0</v>
      </c>
      <c r="BD148" s="123">
        <v>0</v>
      </c>
      <c r="BE148" s="123">
        <v>0</v>
      </c>
      <c r="BF148" s="123">
        <v>0</v>
      </c>
      <c r="BG148" s="123">
        <v>0</v>
      </c>
    </row>
    <row r="149" spans="1:59" ht="15" x14ac:dyDescent="0.25">
      <c r="A149" s="198"/>
      <c r="B149" s="122">
        <v>1</v>
      </c>
      <c r="C149" s="122">
        <v>1</v>
      </c>
      <c r="D149" s="122">
        <v>1</v>
      </c>
      <c r="E149" s="123">
        <v>0</v>
      </c>
      <c r="F149" s="123">
        <v>0</v>
      </c>
      <c r="G149" s="123">
        <v>0</v>
      </c>
      <c r="H149" s="123">
        <v>0</v>
      </c>
      <c r="I149" s="123">
        <v>0</v>
      </c>
      <c r="J149" s="123">
        <v>0</v>
      </c>
      <c r="K149" s="123">
        <v>0</v>
      </c>
      <c r="L149" s="123">
        <v>0</v>
      </c>
      <c r="M149" s="123">
        <v>0</v>
      </c>
      <c r="N149" s="123">
        <v>0</v>
      </c>
      <c r="O149" s="123">
        <v>0</v>
      </c>
      <c r="P149" s="123">
        <v>0</v>
      </c>
      <c r="Q149" s="123">
        <v>0</v>
      </c>
      <c r="R149" s="123">
        <v>0</v>
      </c>
      <c r="S149" s="123">
        <v>0</v>
      </c>
      <c r="T149" s="123">
        <v>0</v>
      </c>
      <c r="U149" s="123">
        <v>0</v>
      </c>
      <c r="V149" s="123">
        <v>0</v>
      </c>
      <c r="W149" s="123">
        <v>0</v>
      </c>
      <c r="X149" s="123">
        <v>0</v>
      </c>
      <c r="Y149" s="123">
        <v>0</v>
      </c>
      <c r="Z149" s="123">
        <v>0</v>
      </c>
      <c r="AA149" s="123">
        <v>0</v>
      </c>
      <c r="AB149" s="123">
        <v>0</v>
      </c>
      <c r="AC149" s="123">
        <v>0</v>
      </c>
      <c r="AD149" s="123">
        <v>0</v>
      </c>
      <c r="AE149" s="123">
        <v>0</v>
      </c>
      <c r="AF149" s="123">
        <v>0</v>
      </c>
      <c r="AG149" s="123">
        <v>0</v>
      </c>
      <c r="AH149" s="123">
        <v>0</v>
      </c>
      <c r="AI149" s="123">
        <v>0</v>
      </c>
      <c r="AJ149" s="123">
        <v>0</v>
      </c>
      <c r="AK149" s="123">
        <v>0</v>
      </c>
      <c r="AL149" s="123">
        <v>0</v>
      </c>
      <c r="AM149" s="123">
        <v>0</v>
      </c>
      <c r="AN149" s="123">
        <v>0</v>
      </c>
      <c r="AO149" s="123">
        <v>0</v>
      </c>
      <c r="AP149" s="123">
        <v>0</v>
      </c>
      <c r="AQ149" s="123">
        <v>0</v>
      </c>
      <c r="AR149" s="123">
        <v>0</v>
      </c>
      <c r="AS149" s="123">
        <v>0</v>
      </c>
      <c r="AT149" s="123">
        <v>0</v>
      </c>
      <c r="AU149" s="123">
        <v>0</v>
      </c>
      <c r="AV149" s="123">
        <v>0</v>
      </c>
      <c r="AW149" s="123">
        <v>0</v>
      </c>
      <c r="AX149" s="123">
        <v>0</v>
      </c>
      <c r="AY149" s="123">
        <v>0</v>
      </c>
      <c r="AZ149" s="123">
        <v>0</v>
      </c>
      <c r="BA149" s="123">
        <v>0</v>
      </c>
      <c r="BB149" s="123">
        <v>0</v>
      </c>
      <c r="BC149" s="123">
        <v>0</v>
      </c>
      <c r="BD149" s="123">
        <v>0</v>
      </c>
      <c r="BE149" s="123">
        <v>0</v>
      </c>
      <c r="BF149" s="123">
        <v>0</v>
      </c>
      <c r="BG149" s="123">
        <v>0</v>
      </c>
    </row>
    <row r="150" spans="1:59" ht="15" x14ac:dyDescent="0.25">
      <c r="A150" s="198"/>
      <c r="B150" s="122">
        <v>1</v>
      </c>
      <c r="C150" s="122">
        <v>1</v>
      </c>
      <c r="D150" s="122">
        <v>1</v>
      </c>
      <c r="E150" s="123">
        <v>0</v>
      </c>
      <c r="F150" s="123">
        <v>0</v>
      </c>
      <c r="G150" s="123">
        <v>0</v>
      </c>
      <c r="H150" s="123">
        <v>0</v>
      </c>
      <c r="I150" s="123">
        <v>0</v>
      </c>
      <c r="J150" s="123">
        <v>0</v>
      </c>
      <c r="K150" s="123">
        <v>0</v>
      </c>
      <c r="L150" s="123">
        <v>0</v>
      </c>
      <c r="M150" s="123">
        <v>0</v>
      </c>
      <c r="N150" s="123">
        <v>0</v>
      </c>
      <c r="O150" s="123">
        <v>0</v>
      </c>
      <c r="P150" s="123">
        <v>0</v>
      </c>
      <c r="Q150" s="123">
        <v>0</v>
      </c>
      <c r="R150" s="123">
        <v>0</v>
      </c>
      <c r="S150" s="123">
        <v>0</v>
      </c>
      <c r="T150" s="123">
        <v>0</v>
      </c>
      <c r="U150" s="123">
        <v>0</v>
      </c>
      <c r="V150" s="123">
        <v>0</v>
      </c>
      <c r="W150" s="123">
        <v>0</v>
      </c>
      <c r="X150" s="123">
        <v>0</v>
      </c>
      <c r="Y150" s="123">
        <v>0</v>
      </c>
      <c r="Z150" s="123">
        <v>0</v>
      </c>
      <c r="AA150" s="123">
        <v>0</v>
      </c>
      <c r="AB150" s="123">
        <v>0</v>
      </c>
      <c r="AC150" s="123">
        <v>0</v>
      </c>
      <c r="AD150" s="123">
        <v>0</v>
      </c>
      <c r="AE150" s="123">
        <v>0</v>
      </c>
      <c r="AF150" s="123">
        <v>0</v>
      </c>
      <c r="AG150" s="123">
        <v>0</v>
      </c>
      <c r="AH150" s="123">
        <v>0</v>
      </c>
      <c r="AI150" s="123">
        <v>0</v>
      </c>
      <c r="AJ150" s="123">
        <v>0</v>
      </c>
      <c r="AK150" s="123">
        <v>0</v>
      </c>
      <c r="AL150" s="123">
        <v>0</v>
      </c>
      <c r="AM150" s="123">
        <v>0</v>
      </c>
      <c r="AN150" s="123">
        <v>0</v>
      </c>
      <c r="AO150" s="123">
        <v>0</v>
      </c>
      <c r="AP150" s="123">
        <v>0</v>
      </c>
      <c r="AQ150" s="123">
        <v>0</v>
      </c>
      <c r="AR150" s="123">
        <v>0</v>
      </c>
      <c r="AS150" s="123">
        <v>0</v>
      </c>
      <c r="AT150" s="123">
        <v>0</v>
      </c>
      <c r="AU150" s="123">
        <v>0</v>
      </c>
      <c r="AV150" s="123">
        <v>0</v>
      </c>
      <c r="AW150" s="123">
        <v>0</v>
      </c>
      <c r="AX150" s="123">
        <v>0</v>
      </c>
      <c r="AY150" s="123">
        <v>0</v>
      </c>
      <c r="AZ150" s="123">
        <v>0</v>
      </c>
      <c r="BA150" s="123">
        <v>0</v>
      </c>
      <c r="BB150" s="123">
        <v>0</v>
      </c>
      <c r="BC150" s="123">
        <v>0</v>
      </c>
      <c r="BD150" s="123">
        <v>0</v>
      </c>
      <c r="BE150" s="123">
        <v>0</v>
      </c>
      <c r="BF150" s="123">
        <v>0</v>
      </c>
      <c r="BG150" s="123">
        <v>0</v>
      </c>
    </row>
    <row r="151" spans="1:59" ht="15" x14ac:dyDescent="0.25">
      <c r="A151" s="198"/>
      <c r="B151" s="122">
        <v>1</v>
      </c>
      <c r="C151" s="122">
        <v>1</v>
      </c>
      <c r="D151" s="122">
        <v>1</v>
      </c>
      <c r="E151" s="123">
        <v>0</v>
      </c>
      <c r="F151" s="123">
        <v>0</v>
      </c>
      <c r="G151" s="123">
        <v>0</v>
      </c>
      <c r="H151" s="123">
        <v>0</v>
      </c>
      <c r="I151" s="123">
        <v>0</v>
      </c>
      <c r="J151" s="123">
        <v>0</v>
      </c>
      <c r="K151" s="123">
        <v>0</v>
      </c>
      <c r="L151" s="123">
        <v>0</v>
      </c>
      <c r="M151" s="123">
        <v>0</v>
      </c>
      <c r="N151" s="123">
        <v>0</v>
      </c>
      <c r="O151" s="123">
        <v>0</v>
      </c>
      <c r="P151" s="123">
        <v>0</v>
      </c>
      <c r="Q151" s="123">
        <v>0</v>
      </c>
      <c r="R151" s="123">
        <v>0</v>
      </c>
      <c r="S151" s="123">
        <v>0</v>
      </c>
      <c r="T151" s="123">
        <v>0</v>
      </c>
      <c r="U151" s="123">
        <v>0</v>
      </c>
      <c r="V151" s="123">
        <v>0</v>
      </c>
      <c r="W151" s="123">
        <v>0</v>
      </c>
      <c r="X151" s="123">
        <v>0</v>
      </c>
      <c r="Y151" s="123">
        <v>0</v>
      </c>
      <c r="Z151" s="123">
        <v>0</v>
      </c>
      <c r="AA151" s="123">
        <v>0</v>
      </c>
      <c r="AB151" s="123">
        <v>0</v>
      </c>
      <c r="AC151" s="123">
        <v>0</v>
      </c>
      <c r="AD151" s="123">
        <v>0</v>
      </c>
      <c r="AE151" s="123">
        <v>0</v>
      </c>
      <c r="AF151" s="123">
        <v>0</v>
      </c>
      <c r="AG151" s="123">
        <v>0</v>
      </c>
      <c r="AH151" s="123">
        <v>0</v>
      </c>
      <c r="AI151" s="123">
        <v>0</v>
      </c>
      <c r="AJ151" s="123">
        <v>0</v>
      </c>
      <c r="AK151" s="123">
        <v>0</v>
      </c>
      <c r="AL151" s="123">
        <v>0</v>
      </c>
      <c r="AM151" s="123">
        <v>0</v>
      </c>
      <c r="AN151" s="123">
        <v>0</v>
      </c>
      <c r="AO151" s="123">
        <v>0</v>
      </c>
      <c r="AP151" s="123">
        <v>0</v>
      </c>
      <c r="AQ151" s="123">
        <v>0</v>
      </c>
      <c r="AR151" s="123">
        <v>0</v>
      </c>
      <c r="AS151" s="123">
        <v>0</v>
      </c>
      <c r="AT151" s="123">
        <v>0</v>
      </c>
      <c r="AU151" s="123">
        <v>0</v>
      </c>
      <c r="AV151" s="123">
        <v>0</v>
      </c>
      <c r="AW151" s="123">
        <v>0</v>
      </c>
      <c r="AX151" s="123">
        <v>0</v>
      </c>
      <c r="AY151" s="123">
        <v>0</v>
      </c>
      <c r="AZ151" s="123">
        <v>0</v>
      </c>
      <c r="BA151" s="123">
        <v>0</v>
      </c>
      <c r="BB151" s="123">
        <v>0</v>
      </c>
      <c r="BC151" s="123">
        <v>0</v>
      </c>
      <c r="BD151" s="123">
        <v>0</v>
      </c>
      <c r="BE151" s="123">
        <v>0</v>
      </c>
      <c r="BF151" s="123">
        <v>0</v>
      </c>
      <c r="BG151" s="123">
        <v>0</v>
      </c>
    </row>
    <row r="152" spans="1:59" ht="15" x14ac:dyDescent="0.25">
      <c r="A152" s="198"/>
      <c r="B152" s="122">
        <v>1</v>
      </c>
      <c r="C152" s="122">
        <v>1</v>
      </c>
      <c r="D152" s="122">
        <v>1</v>
      </c>
      <c r="E152" s="123">
        <v>0</v>
      </c>
      <c r="F152" s="123">
        <v>0</v>
      </c>
      <c r="G152" s="123">
        <v>0</v>
      </c>
      <c r="H152" s="123">
        <v>0</v>
      </c>
      <c r="I152" s="123">
        <v>0</v>
      </c>
      <c r="J152" s="123">
        <v>0</v>
      </c>
      <c r="K152" s="123">
        <v>0</v>
      </c>
      <c r="L152" s="123">
        <v>0</v>
      </c>
      <c r="M152" s="123">
        <v>0</v>
      </c>
      <c r="N152" s="123">
        <v>0</v>
      </c>
      <c r="O152" s="123">
        <v>0</v>
      </c>
      <c r="P152" s="123">
        <v>0</v>
      </c>
      <c r="Q152" s="123">
        <v>0</v>
      </c>
      <c r="R152" s="123">
        <v>0</v>
      </c>
      <c r="S152" s="123">
        <v>0</v>
      </c>
      <c r="T152" s="123">
        <v>0</v>
      </c>
      <c r="U152" s="123">
        <v>0</v>
      </c>
      <c r="V152" s="123">
        <v>0</v>
      </c>
      <c r="W152" s="123">
        <v>0</v>
      </c>
      <c r="X152" s="123">
        <v>0</v>
      </c>
      <c r="Y152" s="123">
        <v>0</v>
      </c>
      <c r="Z152" s="123">
        <v>0</v>
      </c>
      <c r="AA152" s="123">
        <v>0</v>
      </c>
      <c r="AB152" s="123">
        <v>0</v>
      </c>
      <c r="AC152" s="123">
        <v>0</v>
      </c>
      <c r="AD152" s="123">
        <v>0</v>
      </c>
      <c r="AE152" s="123">
        <v>0</v>
      </c>
      <c r="AF152" s="123">
        <v>0</v>
      </c>
      <c r="AG152" s="123">
        <v>0</v>
      </c>
      <c r="AH152" s="123">
        <v>0</v>
      </c>
      <c r="AI152" s="123">
        <v>0</v>
      </c>
      <c r="AJ152" s="123">
        <v>0</v>
      </c>
      <c r="AK152" s="123">
        <v>0</v>
      </c>
      <c r="AL152" s="123">
        <v>0</v>
      </c>
      <c r="AM152" s="123">
        <v>0</v>
      </c>
      <c r="AN152" s="123">
        <v>0</v>
      </c>
      <c r="AO152" s="123">
        <v>0</v>
      </c>
      <c r="AP152" s="123">
        <v>0</v>
      </c>
      <c r="AQ152" s="123">
        <v>0</v>
      </c>
      <c r="AR152" s="123">
        <v>0</v>
      </c>
      <c r="AS152" s="123">
        <v>0</v>
      </c>
      <c r="AT152" s="123">
        <v>0</v>
      </c>
      <c r="AU152" s="123">
        <v>0</v>
      </c>
      <c r="AV152" s="123">
        <v>0</v>
      </c>
      <c r="AW152" s="123">
        <v>0</v>
      </c>
      <c r="AX152" s="123">
        <v>0</v>
      </c>
      <c r="AY152" s="123">
        <v>0</v>
      </c>
      <c r="AZ152" s="123">
        <v>0</v>
      </c>
      <c r="BA152" s="123">
        <v>0</v>
      </c>
      <c r="BB152" s="123">
        <v>0</v>
      </c>
      <c r="BC152" s="123">
        <v>0</v>
      </c>
      <c r="BD152" s="123">
        <v>0</v>
      </c>
      <c r="BE152" s="123">
        <v>0</v>
      </c>
      <c r="BF152" s="123">
        <v>0</v>
      </c>
      <c r="BG152" s="123">
        <v>0</v>
      </c>
    </row>
    <row r="153" spans="1:59" ht="15" x14ac:dyDescent="0.25">
      <c r="A153" s="198"/>
      <c r="B153" s="122">
        <v>1</v>
      </c>
      <c r="C153" s="122">
        <v>1</v>
      </c>
      <c r="D153" s="122">
        <v>1</v>
      </c>
      <c r="E153" s="123">
        <v>0</v>
      </c>
      <c r="F153" s="123">
        <v>0</v>
      </c>
      <c r="G153" s="123">
        <v>0</v>
      </c>
      <c r="H153" s="123">
        <v>0</v>
      </c>
      <c r="I153" s="123">
        <v>0</v>
      </c>
      <c r="J153" s="123">
        <v>0</v>
      </c>
      <c r="K153" s="123">
        <v>0</v>
      </c>
      <c r="L153" s="123">
        <v>0</v>
      </c>
      <c r="M153" s="123">
        <v>0</v>
      </c>
      <c r="N153" s="123">
        <v>0</v>
      </c>
      <c r="O153" s="123">
        <v>0</v>
      </c>
      <c r="P153" s="123">
        <v>0</v>
      </c>
      <c r="Q153" s="123">
        <v>0</v>
      </c>
      <c r="R153" s="123">
        <v>0</v>
      </c>
      <c r="S153" s="123">
        <v>0</v>
      </c>
      <c r="T153" s="123">
        <v>0</v>
      </c>
      <c r="U153" s="123">
        <v>0</v>
      </c>
      <c r="V153" s="123">
        <v>0</v>
      </c>
      <c r="W153" s="123">
        <v>0</v>
      </c>
      <c r="X153" s="123">
        <v>0</v>
      </c>
      <c r="Y153" s="123">
        <v>0</v>
      </c>
      <c r="Z153" s="123">
        <v>0</v>
      </c>
      <c r="AA153" s="123">
        <v>0</v>
      </c>
      <c r="AB153" s="123">
        <v>0</v>
      </c>
      <c r="AC153" s="123">
        <v>0</v>
      </c>
      <c r="AD153" s="123">
        <v>0</v>
      </c>
      <c r="AE153" s="123">
        <v>0</v>
      </c>
      <c r="AF153" s="123">
        <v>0</v>
      </c>
      <c r="AG153" s="123">
        <v>0</v>
      </c>
      <c r="AH153" s="123">
        <v>0</v>
      </c>
      <c r="AI153" s="123">
        <v>0</v>
      </c>
      <c r="AJ153" s="123">
        <v>0</v>
      </c>
      <c r="AK153" s="123">
        <v>0</v>
      </c>
      <c r="AL153" s="123">
        <v>0</v>
      </c>
      <c r="AM153" s="123">
        <v>0</v>
      </c>
      <c r="AN153" s="123">
        <v>0</v>
      </c>
      <c r="AO153" s="123">
        <v>0</v>
      </c>
      <c r="AP153" s="123">
        <v>0</v>
      </c>
      <c r="AQ153" s="123">
        <v>0</v>
      </c>
      <c r="AR153" s="123">
        <v>0</v>
      </c>
      <c r="AS153" s="123">
        <v>0</v>
      </c>
      <c r="AT153" s="123">
        <v>0</v>
      </c>
      <c r="AU153" s="123">
        <v>0</v>
      </c>
      <c r="AV153" s="123">
        <v>0</v>
      </c>
      <c r="AW153" s="123">
        <v>0</v>
      </c>
      <c r="AX153" s="123">
        <v>0</v>
      </c>
      <c r="AY153" s="123">
        <v>0</v>
      </c>
      <c r="AZ153" s="123">
        <v>0</v>
      </c>
      <c r="BA153" s="123">
        <v>0</v>
      </c>
      <c r="BB153" s="123">
        <v>0</v>
      </c>
      <c r="BC153" s="123">
        <v>0</v>
      </c>
      <c r="BD153" s="123">
        <v>0</v>
      </c>
      <c r="BE153" s="123">
        <v>0</v>
      </c>
      <c r="BF153" s="123">
        <v>0</v>
      </c>
      <c r="BG153" s="123">
        <v>0</v>
      </c>
    </row>
    <row r="154" spans="1:59" ht="15" x14ac:dyDescent="0.25">
      <c r="A154" s="198"/>
      <c r="B154" s="122">
        <v>1</v>
      </c>
      <c r="C154" s="122">
        <v>1</v>
      </c>
      <c r="D154" s="122">
        <v>1</v>
      </c>
      <c r="E154" s="123">
        <v>0</v>
      </c>
      <c r="F154" s="123">
        <v>0</v>
      </c>
      <c r="G154" s="123">
        <v>0</v>
      </c>
      <c r="H154" s="123">
        <v>0</v>
      </c>
      <c r="I154" s="123">
        <v>0</v>
      </c>
      <c r="J154" s="123">
        <v>0</v>
      </c>
      <c r="K154" s="123">
        <v>0</v>
      </c>
      <c r="L154" s="123">
        <v>0</v>
      </c>
      <c r="M154" s="123">
        <v>0</v>
      </c>
      <c r="N154" s="123">
        <v>0</v>
      </c>
      <c r="O154" s="123">
        <v>0</v>
      </c>
      <c r="P154" s="123">
        <v>0</v>
      </c>
      <c r="Q154" s="123">
        <v>0</v>
      </c>
      <c r="R154" s="123">
        <v>0</v>
      </c>
      <c r="S154" s="123">
        <v>0</v>
      </c>
      <c r="T154" s="123">
        <v>0</v>
      </c>
      <c r="U154" s="123">
        <v>0</v>
      </c>
      <c r="V154" s="123">
        <v>0</v>
      </c>
      <c r="W154" s="123">
        <v>0</v>
      </c>
      <c r="X154" s="123">
        <v>0</v>
      </c>
      <c r="Y154" s="123">
        <v>0</v>
      </c>
      <c r="Z154" s="123">
        <v>0</v>
      </c>
      <c r="AA154" s="123">
        <v>0</v>
      </c>
      <c r="AB154" s="123">
        <v>0</v>
      </c>
      <c r="AC154" s="123">
        <v>0</v>
      </c>
      <c r="AD154" s="123">
        <v>0</v>
      </c>
      <c r="AE154" s="123">
        <v>0</v>
      </c>
      <c r="AF154" s="123">
        <v>0</v>
      </c>
      <c r="AG154" s="123">
        <v>0</v>
      </c>
      <c r="AH154" s="123">
        <v>0</v>
      </c>
      <c r="AI154" s="123">
        <v>0</v>
      </c>
      <c r="AJ154" s="123">
        <v>0</v>
      </c>
      <c r="AK154" s="123">
        <v>0</v>
      </c>
      <c r="AL154" s="123">
        <v>0</v>
      </c>
      <c r="AM154" s="123">
        <v>0</v>
      </c>
      <c r="AN154" s="123">
        <v>0</v>
      </c>
      <c r="AO154" s="123">
        <v>0</v>
      </c>
      <c r="AP154" s="123">
        <v>0</v>
      </c>
      <c r="AQ154" s="123">
        <v>0</v>
      </c>
      <c r="AR154" s="123">
        <v>0</v>
      </c>
      <c r="AS154" s="123">
        <v>0</v>
      </c>
      <c r="AT154" s="123">
        <v>0</v>
      </c>
      <c r="AU154" s="123">
        <v>0</v>
      </c>
      <c r="AV154" s="123">
        <v>0</v>
      </c>
      <c r="AW154" s="123">
        <v>0</v>
      </c>
      <c r="AX154" s="123">
        <v>0</v>
      </c>
      <c r="AY154" s="123">
        <v>0</v>
      </c>
      <c r="AZ154" s="123">
        <v>0</v>
      </c>
      <c r="BA154" s="123">
        <v>0</v>
      </c>
      <c r="BB154" s="123">
        <v>0</v>
      </c>
      <c r="BC154" s="123">
        <v>0</v>
      </c>
      <c r="BD154" s="123">
        <v>0</v>
      </c>
      <c r="BE154" s="123">
        <v>0</v>
      </c>
      <c r="BF154" s="123">
        <v>0</v>
      </c>
      <c r="BG154" s="123">
        <v>0</v>
      </c>
    </row>
    <row r="155" spans="1:59" ht="15" x14ac:dyDescent="0.25">
      <c r="A155" s="198"/>
      <c r="B155" s="122">
        <v>1</v>
      </c>
      <c r="C155" s="122">
        <v>1</v>
      </c>
      <c r="D155" s="122">
        <v>1</v>
      </c>
      <c r="E155" s="123">
        <v>0</v>
      </c>
      <c r="F155" s="123">
        <v>0</v>
      </c>
      <c r="G155" s="123">
        <v>0</v>
      </c>
      <c r="H155" s="123">
        <v>0</v>
      </c>
      <c r="I155" s="123">
        <v>0</v>
      </c>
      <c r="J155" s="123">
        <v>0</v>
      </c>
      <c r="K155" s="123">
        <v>0</v>
      </c>
      <c r="L155" s="123">
        <v>0</v>
      </c>
      <c r="M155" s="123">
        <v>0</v>
      </c>
      <c r="N155" s="123">
        <v>0</v>
      </c>
      <c r="O155" s="123">
        <v>0</v>
      </c>
      <c r="P155" s="123">
        <v>0</v>
      </c>
      <c r="Q155" s="123">
        <v>0</v>
      </c>
      <c r="R155" s="123">
        <v>0</v>
      </c>
      <c r="S155" s="123">
        <v>0</v>
      </c>
      <c r="T155" s="123">
        <v>0</v>
      </c>
      <c r="U155" s="123">
        <v>0</v>
      </c>
      <c r="V155" s="123">
        <v>0</v>
      </c>
      <c r="W155" s="123">
        <v>0</v>
      </c>
      <c r="X155" s="123">
        <v>0</v>
      </c>
      <c r="Y155" s="123">
        <v>0</v>
      </c>
      <c r="Z155" s="123">
        <v>0</v>
      </c>
      <c r="AA155" s="123">
        <v>0</v>
      </c>
      <c r="AB155" s="123">
        <v>0</v>
      </c>
      <c r="AC155" s="123">
        <v>0</v>
      </c>
      <c r="AD155" s="123">
        <v>0</v>
      </c>
      <c r="AE155" s="123">
        <v>0</v>
      </c>
      <c r="AF155" s="123">
        <v>0</v>
      </c>
      <c r="AG155" s="123">
        <v>0</v>
      </c>
      <c r="AH155" s="123">
        <v>0</v>
      </c>
      <c r="AI155" s="123">
        <v>0</v>
      </c>
      <c r="AJ155" s="123">
        <v>0</v>
      </c>
      <c r="AK155" s="123">
        <v>0</v>
      </c>
      <c r="AL155" s="123">
        <v>0</v>
      </c>
      <c r="AM155" s="123">
        <v>0</v>
      </c>
      <c r="AN155" s="123">
        <v>0</v>
      </c>
      <c r="AO155" s="123">
        <v>0</v>
      </c>
      <c r="AP155" s="123">
        <v>0</v>
      </c>
      <c r="AQ155" s="123">
        <v>0</v>
      </c>
      <c r="AR155" s="123">
        <v>0</v>
      </c>
      <c r="AS155" s="123">
        <v>0</v>
      </c>
      <c r="AT155" s="123">
        <v>0</v>
      </c>
      <c r="AU155" s="123">
        <v>0</v>
      </c>
      <c r="AV155" s="123">
        <v>0</v>
      </c>
      <c r="AW155" s="123">
        <v>0</v>
      </c>
      <c r="AX155" s="123">
        <v>0</v>
      </c>
      <c r="AY155" s="123">
        <v>0</v>
      </c>
      <c r="AZ155" s="123">
        <v>0</v>
      </c>
      <c r="BA155" s="123">
        <v>0</v>
      </c>
      <c r="BB155" s="123">
        <v>0</v>
      </c>
      <c r="BC155" s="123">
        <v>0</v>
      </c>
      <c r="BD155" s="123">
        <v>0</v>
      </c>
      <c r="BE155" s="123">
        <v>0</v>
      </c>
      <c r="BF155" s="123">
        <v>0</v>
      </c>
      <c r="BG155" s="123">
        <v>0</v>
      </c>
    </row>
    <row r="156" spans="1:59" ht="15" x14ac:dyDescent="0.25">
      <c r="A156" s="198"/>
      <c r="B156" s="122">
        <v>1</v>
      </c>
      <c r="C156" s="122">
        <v>1</v>
      </c>
      <c r="D156" s="122">
        <v>1</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row>
    <row r="157" spans="1:59" ht="15" x14ac:dyDescent="0.25">
      <c r="A157" s="198"/>
      <c r="B157" s="122">
        <v>1</v>
      </c>
      <c r="C157" s="122">
        <v>1</v>
      </c>
      <c r="D157" s="122">
        <v>1</v>
      </c>
      <c r="E157" s="123">
        <v>0</v>
      </c>
      <c r="F157" s="123">
        <v>0</v>
      </c>
      <c r="G157" s="123">
        <v>0</v>
      </c>
      <c r="H157" s="123">
        <v>0</v>
      </c>
      <c r="I157" s="123">
        <v>0</v>
      </c>
      <c r="J157" s="123">
        <v>0</v>
      </c>
      <c r="K157" s="123">
        <v>0</v>
      </c>
      <c r="L157" s="123">
        <v>0</v>
      </c>
      <c r="M157" s="123">
        <v>0</v>
      </c>
      <c r="N157" s="123">
        <v>0</v>
      </c>
      <c r="O157" s="123">
        <v>0</v>
      </c>
      <c r="P157" s="123">
        <v>0</v>
      </c>
      <c r="Q157" s="123">
        <v>0</v>
      </c>
      <c r="R157" s="123">
        <v>0</v>
      </c>
      <c r="S157" s="123">
        <v>0</v>
      </c>
      <c r="T157" s="123">
        <v>0</v>
      </c>
      <c r="U157" s="123">
        <v>0</v>
      </c>
      <c r="V157" s="123">
        <v>0</v>
      </c>
      <c r="W157" s="123">
        <v>0</v>
      </c>
      <c r="X157" s="123">
        <v>0</v>
      </c>
      <c r="Y157" s="123">
        <v>0</v>
      </c>
      <c r="Z157" s="123">
        <v>0</v>
      </c>
      <c r="AA157" s="123">
        <v>0</v>
      </c>
      <c r="AB157" s="123">
        <v>0</v>
      </c>
      <c r="AC157" s="123">
        <v>0</v>
      </c>
      <c r="AD157" s="123">
        <v>0</v>
      </c>
      <c r="AE157" s="123">
        <v>0</v>
      </c>
      <c r="AF157" s="123">
        <v>0</v>
      </c>
      <c r="AG157" s="123">
        <v>0</v>
      </c>
      <c r="AH157" s="123">
        <v>0</v>
      </c>
      <c r="AI157" s="123">
        <v>0</v>
      </c>
      <c r="AJ157" s="123">
        <v>0</v>
      </c>
      <c r="AK157" s="123">
        <v>0</v>
      </c>
      <c r="AL157" s="123">
        <v>0</v>
      </c>
      <c r="AM157" s="123">
        <v>0</v>
      </c>
      <c r="AN157" s="123">
        <v>0</v>
      </c>
      <c r="AO157" s="123">
        <v>0</v>
      </c>
      <c r="AP157" s="123">
        <v>0</v>
      </c>
      <c r="AQ157" s="123">
        <v>0</v>
      </c>
      <c r="AR157" s="123">
        <v>0</v>
      </c>
      <c r="AS157" s="123">
        <v>0</v>
      </c>
      <c r="AT157" s="123">
        <v>0</v>
      </c>
      <c r="AU157" s="123">
        <v>0</v>
      </c>
      <c r="AV157" s="123">
        <v>0</v>
      </c>
      <c r="AW157" s="123">
        <v>0</v>
      </c>
      <c r="AX157" s="123">
        <v>0</v>
      </c>
      <c r="AY157" s="123">
        <v>0</v>
      </c>
      <c r="AZ157" s="123">
        <v>0</v>
      </c>
      <c r="BA157" s="123">
        <v>0</v>
      </c>
      <c r="BB157" s="123">
        <v>0</v>
      </c>
      <c r="BC157" s="123">
        <v>0</v>
      </c>
      <c r="BD157" s="123">
        <v>0</v>
      </c>
      <c r="BE157" s="123">
        <v>0</v>
      </c>
      <c r="BF157" s="123">
        <v>0</v>
      </c>
      <c r="BG157" s="123">
        <v>0</v>
      </c>
    </row>
    <row r="158" spans="1:59" ht="15" x14ac:dyDescent="0.25">
      <c r="A158" s="198"/>
      <c r="B158" s="122">
        <v>1</v>
      </c>
      <c r="C158" s="122">
        <v>1</v>
      </c>
      <c r="D158" s="122">
        <v>1</v>
      </c>
      <c r="E158" s="123">
        <v>0</v>
      </c>
      <c r="F158" s="123">
        <v>0</v>
      </c>
      <c r="G158" s="123">
        <v>0</v>
      </c>
      <c r="H158" s="123">
        <v>0</v>
      </c>
      <c r="I158" s="123">
        <v>0</v>
      </c>
      <c r="J158" s="123">
        <v>0</v>
      </c>
      <c r="K158" s="123">
        <v>0</v>
      </c>
      <c r="L158" s="123">
        <v>0</v>
      </c>
      <c r="M158" s="123">
        <v>0</v>
      </c>
      <c r="N158" s="123">
        <v>0</v>
      </c>
      <c r="O158" s="123">
        <v>0</v>
      </c>
      <c r="P158" s="123">
        <v>0</v>
      </c>
      <c r="Q158" s="123">
        <v>0</v>
      </c>
      <c r="R158" s="123">
        <v>0</v>
      </c>
      <c r="S158" s="123">
        <v>0</v>
      </c>
      <c r="T158" s="123">
        <v>0</v>
      </c>
      <c r="U158" s="123">
        <v>0</v>
      </c>
      <c r="V158" s="123">
        <v>0</v>
      </c>
      <c r="W158" s="123">
        <v>0</v>
      </c>
      <c r="X158" s="123">
        <v>0</v>
      </c>
      <c r="Y158" s="123">
        <v>0</v>
      </c>
      <c r="Z158" s="123">
        <v>0</v>
      </c>
      <c r="AA158" s="123">
        <v>0</v>
      </c>
      <c r="AB158" s="123">
        <v>0</v>
      </c>
      <c r="AC158" s="123">
        <v>0</v>
      </c>
      <c r="AD158" s="123">
        <v>0</v>
      </c>
      <c r="AE158" s="123">
        <v>0</v>
      </c>
      <c r="AF158" s="123">
        <v>0</v>
      </c>
      <c r="AG158" s="123">
        <v>0</v>
      </c>
      <c r="AH158" s="123">
        <v>0</v>
      </c>
      <c r="AI158" s="123">
        <v>0</v>
      </c>
      <c r="AJ158" s="123">
        <v>0</v>
      </c>
      <c r="AK158" s="123">
        <v>0</v>
      </c>
      <c r="AL158" s="123">
        <v>0</v>
      </c>
      <c r="AM158" s="123">
        <v>0</v>
      </c>
      <c r="AN158" s="123">
        <v>0</v>
      </c>
      <c r="AO158" s="123">
        <v>0</v>
      </c>
      <c r="AP158" s="123">
        <v>0</v>
      </c>
      <c r="AQ158" s="123">
        <v>0</v>
      </c>
      <c r="AR158" s="123">
        <v>0</v>
      </c>
      <c r="AS158" s="123">
        <v>0</v>
      </c>
      <c r="AT158" s="123">
        <v>0</v>
      </c>
      <c r="AU158" s="123">
        <v>0</v>
      </c>
      <c r="AV158" s="123">
        <v>0</v>
      </c>
      <c r="AW158" s="123">
        <v>0</v>
      </c>
      <c r="AX158" s="123">
        <v>0</v>
      </c>
      <c r="AY158" s="123">
        <v>0</v>
      </c>
      <c r="AZ158" s="123">
        <v>0</v>
      </c>
      <c r="BA158" s="123">
        <v>0</v>
      </c>
      <c r="BB158" s="123">
        <v>0</v>
      </c>
      <c r="BC158" s="123">
        <v>0</v>
      </c>
      <c r="BD158" s="123">
        <v>0</v>
      </c>
      <c r="BE158" s="123">
        <v>0</v>
      </c>
      <c r="BF158" s="123">
        <v>0</v>
      </c>
      <c r="BG158" s="123">
        <v>0</v>
      </c>
    </row>
    <row r="159" spans="1:59" ht="15" x14ac:dyDescent="0.25">
      <c r="A159" s="198"/>
      <c r="B159" s="122">
        <v>1</v>
      </c>
      <c r="C159" s="122">
        <v>1</v>
      </c>
      <c r="D159" s="122">
        <v>1</v>
      </c>
      <c r="E159" s="123">
        <v>0</v>
      </c>
      <c r="F159" s="123">
        <v>0</v>
      </c>
      <c r="G159" s="123">
        <v>0</v>
      </c>
      <c r="H159" s="123">
        <v>0</v>
      </c>
      <c r="I159" s="123">
        <v>0</v>
      </c>
      <c r="J159" s="123">
        <v>0</v>
      </c>
      <c r="K159" s="123">
        <v>0</v>
      </c>
      <c r="L159" s="123">
        <v>0</v>
      </c>
      <c r="M159" s="123">
        <v>0</v>
      </c>
      <c r="N159" s="123">
        <v>0</v>
      </c>
      <c r="O159" s="123">
        <v>0</v>
      </c>
      <c r="P159" s="123">
        <v>0</v>
      </c>
      <c r="Q159" s="123">
        <v>0</v>
      </c>
      <c r="R159" s="123">
        <v>0</v>
      </c>
      <c r="S159" s="123">
        <v>0</v>
      </c>
      <c r="T159" s="123">
        <v>0</v>
      </c>
      <c r="U159" s="123">
        <v>0</v>
      </c>
      <c r="V159" s="123">
        <v>0</v>
      </c>
      <c r="W159" s="123">
        <v>0</v>
      </c>
      <c r="X159" s="123">
        <v>0</v>
      </c>
      <c r="Y159" s="123">
        <v>0</v>
      </c>
      <c r="Z159" s="123">
        <v>0</v>
      </c>
      <c r="AA159" s="123">
        <v>0</v>
      </c>
      <c r="AB159" s="123">
        <v>0</v>
      </c>
      <c r="AC159" s="123">
        <v>0</v>
      </c>
      <c r="AD159" s="123">
        <v>0</v>
      </c>
      <c r="AE159" s="123">
        <v>0</v>
      </c>
      <c r="AF159" s="123">
        <v>0</v>
      </c>
      <c r="AG159" s="123">
        <v>0</v>
      </c>
      <c r="AH159" s="123">
        <v>0</v>
      </c>
      <c r="AI159" s="123">
        <v>0</v>
      </c>
      <c r="AJ159" s="123">
        <v>0</v>
      </c>
      <c r="AK159" s="123">
        <v>0</v>
      </c>
      <c r="AL159" s="123">
        <v>0</v>
      </c>
      <c r="AM159" s="123">
        <v>0</v>
      </c>
      <c r="AN159" s="123">
        <v>0</v>
      </c>
      <c r="AO159" s="123">
        <v>0</v>
      </c>
      <c r="AP159" s="123">
        <v>0</v>
      </c>
      <c r="AQ159" s="123">
        <v>0</v>
      </c>
      <c r="AR159" s="123">
        <v>0</v>
      </c>
      <c r="AS159" s="123">
        <v>0</v>
      </c>
      <c r="AT159" s="123">
        <v>0</v>
      </c>
      <c r="AU159" s="123">
        <v>0</v>
      </c>
      <c r="AV159" s="123">
        <v>0</v>
      </c>
      <c r="AW159" s="123">
        <v>0</v>
      </c>
      <c r="AX159" s="123">
        <v>0</v>
      </c>
      <c r="AY159" s="123">
        <v>0</v>
      </c>
      <c r="AZ159" s="123">
        <v>0</v>
      </c>
      <c r="BA159" s="123">
        <v>0</v>
      </c>
      <c r="BB159" s="123">
        <v>0</v>
      </c>
      <c r="BC159" s="123">
        <v>0</v>
      </c>
      <c r="BD159" s="123">
        <v>0</v>
      </c>
      <c r="BE159" s="123">
        <v>0</v>
      </c>
      <c r="BF159" s="123">
        <v>0</v>
      </c>
      <c r="BG159" s="123">
        <v>0</v>
      </c>
    </row>
    <row r="160" spans="1:59" ht="15" x14ac:dyDescent="0.25">
      <c r="A160" s="198"/>
      <c r="B160" s="122">
        <v>1</v>
      </c>
      <c r="C160" s="122">
        <v>1</v>
      </c>
      <c r="D160" s="122">
        <v>1</v>
      </c>
      <c r="E160" s="123">
        <v>0</v>
      </c>
      <c r="F160" s="123">
        <v>0</v>
      </c>
      <c r="G160" s="123">
        <v>0</v>
      </c>
      <c r="H160" s="123">
        <v>0</v>
      </c>
      <c r="I160" s="123">
        <v>0</v>
      </c>
      <c r="J160" s="123">
        <v>0</v>
      </c>
      <c r="K160" s="123">
        <v>0</v>
      </c>
      <c r="L160" s="123">
        <v>0</v>
      </c>
      <c r="M160" s="123">
        <v>0</v>
      </c>
      <c r="N160" s="123">
        <v>0</v>
      </c>
      <c r="O160" s="123">
        <v>0</v>
      </c>
      <c r="P160" s="123">
        <v>0</v>
      </c>
      <c r="Q160" s="123">
        <v>0</v>
      </c>
      <c r="R160" s="123">
        <v>0</v>
      </c>
      <c r="S160" s="123">
        <v>0</v>
      </c>
      <c r="T160" s="123">
        <v>0</v>
      </c>
      <c r="U160" s="123">
        <v>0</v>
      </c>
      <c r="V160" s="123">
        <v>0</v>
      </c>
      <c r="W160" s="123">
        <v>0</v>
      </c>
      <c r="X160" s="123">
        <v>0</v>
      </c>
      <c r="Y160" s="123">
        <v>0</v>
      </c>
      <c r="Z160" s="123">
        <v>0</v>
      </c>
      <c r="AA160" s="123">
        <v>0</v>
      </c>
      <c r="AB160" s="123">
        <v>0</v>
      </c>
      <c r="AC160" s="123">
        <v>0</v>
      </c>
      <c r="AD160" s="123">
        <v>0</v>
      </c>
      <c r="AE160" s="123">
        <v>0</v>
      </c>
      <c r="AF160" s="123">
        <v>0</v>
      </c>
      <c r="AG160" s="123">
        <v>0</v>
      </c>
      <c r="AH160" s="123">
        <v>0</v>
      </c>
      <c r="AI160" s="123">
        <v>0</v>
      </c>
      <c r="AJ160" s="123">
        <v>0</v>
      </c>
      <c r="AK160" s="123">
        <v>0</v>
      </c>
      <c r="AL160" s="123">
        <v>0</v>
      </c>
      <c r="AM160" s="123">
        <v>0</v>
      </c>
      <c r="AN160" s="123">
        <v>0</v>
      </c>
      <c r="AO160" s="123">
        <v>0</v>
      </c>
      <c r="AP160" s="123">
        <v>0</v>
      </c>
      <c r="AQ160" s="123">
        <v>0</v>
      </c>
      <c r="AR160" s="123">
        <v>0</v>
      </c>
      <c r="AS160" s="123">
        <v>0</v>
      </c>
      <c r="AT160" s="123">
        <v>0</v>
      </c>
      <c r="AU160" s="123">
        <v>0</v>
      </c>
      <c r="AV160" s="123">
        <v>0</v>
      </c>
      <c r="AW160" s="123">
        <v>0</v>
      </c>
      <c r="AX160" s="123">
        <v>0</v>
      </c>
      <c r="AY160" s="123">
        <v>0</v>
      </c>
      <c r="AZ160" s="123">
        <v>0</v>
      </c>
      <c r="BA160" s="123">
        <v>0</v>
      </c>
      <c r="BB160" s="123">
        <v>0</v>
      </c>
      <c r="BC160" s="123">
        <v>0</v>
      </c>
      <c r="BD160" s="123">
        <v>0</v>
      </c>
      <c r="BE160" s="123">
        <v>0</v>
      </c>
      <c r="BF160" s="123">
        <v>0</v>
      </c>
      <c r="BG160" s="123">
        <v>0</v>
      </c>
    </row>
    <row r="161" spans="1:59" ht="15" x14ac:dyDescent="0.25">
      <c r="A161" s="198"/>
      <c r="B161" s="122">
        <v>1</v>
      </c>
      <c r="C161" s="122">
        <v>1</v>
      </c>
      <c r="D161" s="122">
        <v>1</v>
      </c>
      <c r="E161" s="123">
        <v>0</v>
      </c>
      <c r="F161" s="123">
        <v>0</v>
      </c>
      <c r="G161" s="123">
        <v>0</v>
      </c>
      <c r="H161" s="123">
        <v>0</v>
      </c>
      <c r="I161" s="123">
        <v>0</v>
      </c>
      <c r="J161" s="123">
        <v>0</v>
      </c>
      <c r="K161" s="123">
        <v>0</v>
      </c>
      <c r="L161" s="123">
        <v>0</v>
      </c>
      <c r="M161" s="123">
        <v>0</v>
      </c>
      <c r="N161" s="123">
        <v>0</v>
      </c>
      <c r="O161" s="123">
        <v>0</v>
      </c>
      <c r="P161" s="123">
        <v>0</v>
      </c>
      <c r="Q161" s="123">
        <v>0</v>
      </c>
      <c r="R161" s="123">
        <v>0</v>
      </c>
      <c r="S161" s="123">
        <v>0</v>
      </c>
      <c r="T161" s="123">
        <v>0</v>
      </c>
      <c r="U161" s="123">
        <v>0</v>
      </c>
      <c r="V161" s="123">
        <v>0</v>
      </c>
      <c r="W161" s="123">
        <v>0</v>
      </c>
      <c r="X161" s="123">
        <v>0</v>
      </c>
      <c r="Y161" s="123">
        <v>0</v>
      </c>
      <c r="Z161" s="123">
        <v>0</v>
      </c>
      <c r="AA161" s="123">
        <v>0</v>
      </c>
      <c r="AB161" s="123">
        <v>0</v>
      </c>
      <c r="AC161" s="123">
        <v>0</v>
      </c>
      <c r="AD161" s="123">
        <v>0</v>
      </c>
      <c r="AE161" s="123">
        <v>0</v>
      </c>
      <c r="AF161" s="123">
        <v>0</v>
      </c>
      <c r="AG161" s="123">
        <v>0</v>
      </c>
      <c r="AH161" s="123">
        <v>0</v>
      </c>
      <c r="AI161" s="123">
        <v>0</v>
      </c>
      <c r="AJ161" s="123">
        <v>0</v>
      </c>
      <c r="AK161" s="123">
        <v>0</v>
      </c>
      <c r="AL161" s="123">
        <v>0</v>
      </c>
      <c r="AM161" s="123">
        <v>0</v>
      </c>
      <c r="AN161" s="123">
        <v>0</v>
      </c>
      <c r="AO161" s="123">
        <v>0</v>
      </c>
      <c r="AP161" s="123">
        <v>0</v>
      </c>
      <c r="AQ161" s="123">
        <v>0</v>
      </c>
      <c r="AR161" s="123">
        <v>0</v>
      </c>
      <c r="AS161" s="123">
        <v>0</v>
      </c>
      <c r="AT161" s="123">
        <v>0</v>
      </c>
      <c r="AU161" s="123">
        <v>0</v>
      </c>
      <c r="AV161" s="123">
        <v>0</v>
      </c>
      <c r="AW161" s="123">
        <v>0</v>
      </c>
      <c r="AX161" s="123">
        <v>0</v>
      </c>
      <c r="AY161" s="123">
        <v>0</v>
      </c>
      <c r="AZ161" s="123">
        <v>0</v>
      </c>
      <c r="BA161" s="123">
        <v>0</v>
      </c>
      <c r="BB161" s="123">
        <v>0</v>
      </c>
      <c r="BC161" s="123">
        <v>0</v>
      </c>
      <c r="BD161" s="123">
        <v>0</v>
      </c>
      <c r="BE161" s="123">
        <v>0</v>
      </c>
      <c r="BF161" s="123">
        <v>0</v>
      </c>
      <c r="BG161" s="123">
        <v>0</v>
      </c>
    </row>
    <row r="162" spans="1:59" ht="15" x14ac:dyDescent="0.25">
      <c r="A162" s="198"/>
      <c r="B162" s="122">
        <v>1</v>
      </c>
      <c r="C162" s="122">
        <v>1</v>
      </c>
      <c r="D162" s="122">
        <v>1</v>
      </c>
      <c r="E162" s="123">
        <v>0</v>
      </c>
      <c r="F162" s="123">
        <v>0</v>
      </c>
      <c r="G162" s="123">
        <v>0</v>
      </c>
      <c r="H162" s="123">
        <v>0</v>
      </c>
      <c r="I162" s="123">
        <v>0</v>
      </c>
      <c r="J162" s="123">
        <v>0</v>
      </c>
      <c r="K162" s="123">
        <v>0</v>
      </c>
      <c r="L162" s="123">
        <v>0</v>
      </c>
      <c r="M162" s="123">
        <v>0</v>
      </c>
      <c r="N162" s="123">
        <v>0</v>
      </c>
      <c r="O162" s="123">
        <v>0</v>
      </c>
      <c r="P162" s="123">
        <v>0</v>
      </c>
      <c r="Q162" s="123">
        <v>0</v>
      </c>
      <c r="R162" s="123">
        <v>0</v>
      </c>
      <c r="S162" s="123">
        <v>0</v>
      </c>
      <c r="T162" s="123">
        <v>0</v>
      </c>
      <c r="U162" s="123">
        <v>0</v>
      </c>
      <c r="V162" s="123">
        <v>0</v>
      </c>
      <c r="W162" s="123">
        <v>0</v>
      </c>
      <c r="X162" s="123">
        <v>0</v>
      </c>
      <c r="Y162" s="123">
        <v>0</v>
      </c>
      <c r="Z162" s="123">
        <v>0</v>
      </c>
      <c r="AA162" s="123">
        <v>0</v>
      </c>
      <c r="AB162" s="123">
        <v>0</v>
      </c>
      <c r="AC162" s="123">
        <v>0</v>
      </c>
      <c r="AD162" s="123">
        <v>0</v>
      </c>
      <c r="AE162" s="123">
        <v>0</v>
      </c>
      <c r="AF162" s="123">
        <v>0</v>
      </c>
      <c r="AG162" s="123">
        <v>0</v>
      </c>
      <c r="AH162" s="123">
        <v>0</v>
      </c>
      <c r="AI162" s="123">
        <v>0</v>
      </c>
      <c r="AJ162" s="123">
        <v>0</v>
      </c>
      <c r="AK162" s="123">
        <v>0</v>
      </c>
      <c r="AL162" s="123">
        <v>0</v>
      </c>
      <c r="AM162" s="123">
        <v>0</v>
      </c>
      <c r="AN162" s="123">
        <v>0</v>
      </c>
      <c r="AO162" s="123">
        <v>0</v>
      </c>
      <c r="AP162" s="123">
        <v>0</v>
      </c>
      <c r="AQ162" s="123">
        <v>0</v>
      </c>
      <c r="AR162" s="123">
        <v>0</v>
      </c>
      <c r="AS162" s="123">
        <v>0</v>
      </c>
      <c r="AT162" s="123">
        <v>0</v>
      </c>
      <c r="AU162" s="123">
        <v>0</v>
      </c>
      <c r="AV162" s="123">
        <v>0</v>
      </c>
      <c r="AW162" s="123">
        <v>0</v>
      </c>
      <c r="AX162" s="123">
        <v>0</v>
      </c>
      <c r="AY162" s="123">
        <v>0</v>
      </c>
      <c r="AZ162" s="123">
        <v>0</v>
      </c>
      <c r="BA162" s="123">
        <v>0</v>
      </c>
      <c r="BB162" s="123">
        <v>0</v>
      </c>
      <c r="BC162" s="123">
        <v>0</v>
      </c>
      <c r="BD162" s="123">
        <v>0</v>
      </c>
      <c r="BE162" s="123">
        <v>0</v>
      </c>
      <c r="BF162" s="123">
        <v>0</v>
      </c>
      <c r="BG162" s="123">
        <v>0</v>
      </c>
    </row>
    <row r="163" spans="1:59" ht="15" x14ac:dyDescent="0.25">
      <c r="A163" s="198"/>
      <c r="B163" s="122">
        <v>1</v>
      </c>
      <c r="C163" s="122">
        <v>1</v>
      </c>
      <c r="D163" s="122">
        <v>1</v>
      </c>
      <c r="E163" s="123">
        <v>0</v>
      </c>
      <c r="F163" s="123">
        <v>0</v>
      </c>
      <c r="G163" s="123">
        <v>0</v>
      </c>
      <c r="H163" s="123">
        <v>0</v>
      </c>
      <c r="I163" s="123">
        <v>0</v>
      </c>
      <c r="J163" s="123">
        <v>0</v>
      </c>
      <c r="K163" s="123">
        <v>0</v>
      </c>
      <c r="L163" s="123">
        <v>0</v>
      </c>
      <c r="M163" s="123">
        <v>0</v>
      </c>
      <c r="N163" s="123">
        <v>0</v>
      </c>
      <c r="O163" s="123">
        <v>0</v>
      </c>
      <c r="P163" s="123">
        <v>0</v>
      </c>
      <c r="Q163" s="123">
        <v>0</v>
      </c>
      <c r="R163" s="123">
        <v>0</v>
      </c>
      <c r="S163" s="123">
        <v>0</v>
      </c>
      <c r="T163" s="123">
        <v>0</v>
      </c>
      <c r="U163" s="123">
        <v>0</v>
      </c>
      <c r="V163" s="123">
        <v>0</v>
      </c>
      <c r="W163" s="123">
        <v>0</v>
      </c>
      <c r="X163" s="123">
        <v>0</v>
      </c>
      <c r="Y163" s="123">
        <v>0</v>
      </c>
      <c r="Z163" s="123">
        <v>0</v>
      </c>
      <c r="AA163" s="123">
        <v>0</v>
      </c>
      <c r="AB163" s="123">
        <v>0</v>
      </c>
      <c r="AC163" s="123">
        <v>0</v>
      </c>
      <c r="AD163" s="123">
        <v>0</v>
      </c>
      <c r="AE163" s="123">
        <v>0</v>
      </c>
      <c r="AF163" s="123">
        <v>0</v>
      </c>
      <c r="AG163" s="123">
        <v>0</v>
      </c>
      <c r="AH163" s="123">
        <v>0</v>
      </c>
      <c r="AI163" s="123">
        <v>0</v>
      </c>
      <c r="AJ163" s="123">
        <v>0</v>
      </c>
      <c r="AK163" s="123">
        <v>0</v>
      </c>
      <c r="AL163" s="123">
        <v>0</v>
      </c>
      <c r="AM163" s="123">
        <v>0</v>
      </c>
      <c r="AN163" s="123">
        <v>0</v>
      </c>
      <c r="AO163" s="123">
        <v>0</v>
      </c>
      <c r="AP163" s="123">
        <v>0</v>
      </c>
      <c r="AQ163" s="123">
        <v>0</v>
      </c>
      <c r="AR163" s="123">
        <v>0</v>
      </c>
      <c r="AS163" s="123">
        <v>0</v>
      </c>
      <c r="AT163" s="123">
        <v>0</v>
      </c>
      <c r="AU163" s="123">
        <v>0</v>
      </c>
      <c r="AV163" s="123">
        <v>0</v>
      </c>
      <c r="AW163" s="123">
        <v>0</v>
      </c>
      <c r="AX163" s="123">
        <v>0</v>
      </c>
      <c r="AY163" s="123">
        <v>0</v>
      </c>
      <c r="AZ163" s="123">
        <v>0</v>
      </c>
      <c r="BA163" s="123">
        <v>0</v>
      </c>
      <c r="BB163" s="123">
        <v>0</v>
      </c>
      <c r="BC163" s="123">
        <v>0</v>
      </c>
      <c r="BD163" s="123">
        <v>0</v>
      </c>
      <c r="BE163" s="123">
        <v>0</v>
      </c>
      <c r="BF163" s="123">
        <v>0</v>
      </c>
      <c r="BG163" s="123">
        <v>0</v>
      </c>
    </row>
    <row r="164" spans="1:59" ht="15" x14ac:dyDescent="0.25">
      <c r="A164" s="198"/>
      <c r="B164" s="122">
        <v>1</v>
      </c>
      <c r="C164" s="122">
        <v>1</v>
      </c>
      <c r="D164" s="122">
        <v>1</v>
      </c>
      <c r="E164" s="123">
        <v>0</v>
      </c>
      <c r="F164" s="123">
        <v>0</v>
      </c>
      <c r="G164" s="123">
        <v>0</v>
      </c>
      <c r="H164" s="123">
        <v>0</v>
      </c>
      <c r="I164" s="123">
        <v>0</v>
      </c>
      <c r="J164" s="123">
        <v>0</v>
      </c>
      <c r="K164" s="123">
        <v>0</v>
      </c>
      <c r="L164" s="123">
        <v>0</v>
      </c>
      <c r="M164" s="123">
        <v>0</v>
      </c>
      <c r="N164" s="123">
        <v>0</v>
      </c>
      <c r="O164" s="123">
        <v>0</v>
      </c>
      <c r="P164" s="123">
        <v>0</v>
      </c>
      <c r="Q164" s="123">
        <v>0</v>
      </c>
      <c r="R164" s="123">
        <v>0</v>
      </c>
      <c r="S164" s="123">
        <v>0</v>
      </c>
      <c r="T164" s="123">
        <v>0</v>
      </c>
      <c r="U164" s="123">
        <v>0</v>
      </c>
      <c r="V164" s="123">
        <v>0</v>
      </c>
      <c r="W164" s="123">
        <v>0</v>
      </c>
      <c r="X164" s="123">
        <v>0</v>
      </c>
      <c r="Y164" s="123">
        <v>0</v>
      </c>
      <c r="Z164" s="123">
        <v>0</v>
      </c>
      <c r="AA164" s="123">
        <v>0</v>
      </c>
      <c r="AB164" s="123">
        <v>0</v>
      </c>
      <c r="AC164" s="123">
        <v>0</v>
      </c>
      <c r="AD164" s="123">
        <v>0</v>
      </c>
      <c r="AE164" s="123">
        <v>0</v>
      </c>
      <c r="AF164" s="123">
        <v>0</v>
      </c>
      <c r="AG164" s="123">
        <v>0</v>
      </c>
      <c r="AH164" s="123">
        <v>0</v>
      </c>
      <c r="AI164" s="123">
        <v>0</v>
      </c>
      <c r="AJ164" s="123">
        <v>0</v>
      </c>
      <c r="AK164" s="123">
        <v>0</v>
      </c>
      <c r="AL164" s="123">
        <v>0</v>
      </c>
      <c r="AM164" s="123">
        <v>0</v>
      </c>
      <c r="AN164" s="123">
        <v>0</v>
      </c>
      <c r="AO164" s="123">
        <v>0</v>
      </c>
      <c r="AP164" s="123">
        <v>0</v>
      </c>
      <c r="AQ164" s="123">
        <v>0</v>
      </c>
      <c r="AR164" s="123">
        <v>0</v>
      </c>
      <c r="AS164" s="123">
        <v>0</v>
      </c>
      <c r="AT164" s="123">
        <v>0</v>
      </c>
      <c r="AU164" s="123">
        <v>0</v>
      </c>
      <c r="AV164" s="123">
        <v>0</v>
      </c>
      <c r="AW164" s="123">
        <v>0</v>
      </c>
      <c r="AX164" s="123">
        <v>0</v>
      </c>
      <c r="AY164" s="123">
        <v>0</v>
      </c>
      <c r="AZ164" s="123">
        <v>0</v>
      </c>
      <c r="BA164" s="123">
        <v>0</v>
      </c>
      <c r="BB164" s="123">
        <v>0</v>
      </c>
      <c r="BC164" s="123">
        <v>0</v>
      </c>
      <c r="BD164" s="123">
        <v>0</v>
      </c>
      <c r="BE164" s="123">
        <v>0</v>
      </c>
      <c r="BF164" s="123">
        <v>0</v>
      </c>
      <c r="BG164" s="123">
        <v>0</v>
      </c>
    </row>
    <row r="165" spans="1:59" ht="15" x14ac:dyDescent="0.25">
      <c r="A165" s="198"/>
      <c r="B165" s="122">
        <v>1</v>
      </c>
      <c r="C165" s="122">
        <v>1</v>
      </c>
      <c r="D165" s="122">
        <v>1</v>
      </c>
      <c r="E165" s="123">
        <v>0</v>
      </c>
      <c r="F165" s="123">
        <v>0</v>
      </c>
      <c r="G165" s="123">
        <v>0</v>
      </c>
      <c r="H165" s="123">
        <v>0</v>
      </c>
      <c r="I165" s="123">
        <v>0</v>
      </c>
      <c r="J165" s="123">
        <v>0</v>
      </c>
      <c r="K165" s="123">
        <v>0</v>
      </c>
      <c r="L165" s="123">
        <v>0</v>
      </c>
      <c r="M165" s="123">
        <v>0</v>
      </c>
      <c r="N165" s="123">
        <v>0</v>
      </c>
      <c r="O165" s="123">
        <v>0</v>
      </c>
      <c r="P165" s="123">
        <v>0</v>
      </c>
      <c r="Q165" s="123">
        <v>0</v>
      </c>
      <c r="R165" s="123">
        <v>0</v>
      </c>
      <c r="S165" s="123">
        <v>0</v>
      </c>
      <c r="T165" s="123">
        <v>0</v>
      </c>
      <c r="U165" s="123">
        <v>0</v>
      </c>
      <c r="V165" s="123">
        <v>0</v>
      </c>
      <c r="W165" s="123">
        <v>0</v>
      </c>
      <c r="X165" s="123">
        <v>0</v>
      </c>
      <c r="Y165" s="123">
        <v>0</v>
      </c>
      <c r="Z165" s="123">
        <v>0</v>
      </c>
      <c r="AA165" s="123">
        <v>0</v>
      </c>
      <c r="AB165" s="123">
        <v>0</v>
      </c>
      <c r="AC165" s="123">
        <v>0</v>
      </c>
      <c r="AD165" s="123">
        <v>0</v>
      </c>
      <c r="AE165" s="123">
        <v>0</v>
      </c>
      <c r="AF165" s="123">
        <v>0</v>
      </c>
      <c r="AG165" s="123">
        <v>0</v>
      </c>
      <c r="AH165" s="123">
        <v>0</v>
      </c>
      <c r="AI165" s="123">
        <v>0</v>
      </c>
      <c r="AJ165" s="123">
        <v>0</v>
      </c>
      <c r="AK165" s="123">
        <v>0</v>
      </c>
      <c r="AL165" s="123">
        <v>0</v>
      </c>
      <c r="AM165" s="123">
        <v>0</v>
      </c>
      <c r="AN165" s="123">
        <v>0</v>
      </c>
      <c r="AO165" s="123">
        <v>0</v>
      </c>
      <c r="AP165" s="123">
        <v>0</v>
      </c>
      <c r="AQ165" s="123">
        <v>0</v>
      </c>
      <c r="AR165" s="123">
        <v>0</v>
      </c>
      <c r="AS165" s="123">
        <v>0</v>
      </c>
      <c r="AT165" s="123">
        <v>0</v>
      </c>
      <c r="AU165" s="123">
        <v>0</v>
      </c>
      <c r="AV165" s="123">
        <v>0</v>
      </c>
      <c r="AW165" s="123">
        <v>0</v>
      </c>
      <c r="AX165" s="123">
        <v>0</v>
      </c>
      <c r="AY165" s="123">
        <v>0</v>
      </c>
      <c r="AZ165" s="123">
        <v>0</v>
      </c>
      <c r="BA165" s="123">
        <v>0</v>
      </c>
      <c r="BB165" s="123">
        <v>0</v>
      </c>
      <c r="BC165" s="123">
        <v>0</v>
      </c>
      <c r="BD165" s="123">
        <v>0</v>
      </c>
      <c r="BE165" s="123">
        <v>0</v>
      </c>
      <c r="BF165" s="123">
        <v>0</v>
      </c>
      <c r="BG165" s="123">
        <v>0</v>
      </c>
    </row>
    <row r="166" spans="1:59" ht="15" x14ac:dyDescent="0.25">
      <c r="A166" s="198"/>
      <c r="B166" s="122">
        <v>1</v>
      </c>
      <c r="C166" s="122">
        <v>1</v>
      </c>
      <c r="D166" s="122">
        <v>1</v>
      </c>
      <c r="E166" s="123">
        <v>0</v>
      </c>
      <c r="F166" s="123">
        <v>0</v>
      </c>
      <c r="G166" s="123">
        <v>0</v>
      </c>
      <c r="H166" s="123">
        <v>0</v>
      </c>
      <c r="I166" s="123">
        <v>0</v>
      </c>
      <c r="J166" s="123">
        <v>0</v>
      </c>
      <c r="K166" s="123">
        <v>0</v>
      </c>
      <c r="L166" s="123">
        <v>0</v>
      </c>
      <c r="M166" s="123">
        <v>0</v>
      </c>
      <c r="N166" s="123">
        <v>0</v>
      </c>
      <c r="O166" s="123">
        <v>0</v>
      </c>
      <c r="P166" s="123">
        <v>0</v>
      </c>
      <c r="Q166" s="123">
        <v>0</v>
      </c>
      <c r="R166" s="123">
        <v>0</v>
      </c>
      <c r="S166" s="123">
        <v>0</v>
      </c>
      <c r="T166" s="123">
        <v>0</v>
      </c>
      <c r="U166" s="123">
        <v>0</v>
      </c>
      <c r="V166" s="123">
        <v>0</v>
      </c>
      <c r="W166" s="123">
        <v>0</v>
      </c>
      <c r="X166" s="123">
        <v>0</v>
      </c>
      <c r="Y166" s="123">
        <v>0</v>
      </c>
      <c r="Z166" s="123">
        <v>0</v>
      </c>
      <c r="AA166" s="123">
        <v>0</v>
      </c>
      <c r="AB166" s="123">
        <v>0</v>
      </c>
      <c r="AC166" s="123">
        <v>0</v>
      </c>
      <c r="AD166" s="123">
        <v>0</v>
      </c>
      <c r="AE166" s="123">
        <v>0</v>
      </c>
      <c r="AF166" s="123">
        <v>0</v>
      </c>
      <c r="AG166" s="123">
        <v>0</v>
      </c>
      <c r="AH166" s="123">
        <v>0</v>
      </c>
      <c r="AI166" s="123">
        <v>0</v>
      </c>
      <c r="AJ166" s="123">
        <v>0</v>
      </c>
      <c r="AK166" s="123">
        <v>0</v>
      </c>
      <c r="AL166" s="123">
        <v>0</v>
      </c>
      <c r="AM166" s="123">
        <v>0</v>
      </c>
      <c r="AN166" s="123">
        <v>0</v>
      </c>
      <c r="AO166" s="123">
        <v>0</v>
      </c>
      <c r="AP166" s="123">
        <v>0</v>
      </c>
      <c r="AQ166" s="123">
        <v>0</v>
      </c>
      <c r="AR166" s="123">
        <v>0</v>
      </c>
      <c r="AS166" s="123">
        <v>0</v>
      </c>
      <c r="AT166" s="123">
        <v>0</v>
      </c>
      <c r="AU166" s="123">
        <v>0</v>
      </c>
      <c r="AV166" s="123">
        <v>0</v>
      </c>
      <c r="AW166" s="123">
        <v>0</v>
      </c>
      <c r="AX166" s="123">
        <v>0</v>
      </c>
      <c r="AY166" s="123">
        <v>0</v>
      </c>
      <c r="AZ166" s="123">
        <v>0</v>
      </c>
      <c r="BA166" s="123">
        <v>0</v>
      </c>
      <c r="BB166" s="123">
        <v>0</v>
      </c>
      <c r="BC166" s="123">
        <v>0</v>
      </c>
      <c r="BD166" s="123">
        <v>0</v>
      </c>
      <c r="BE166" s="123">
        <v>0</v>
      </c>
      <c r="BF166" s="123">
        <v>0</v>
      </c>
      <c r="BG166" s="123">
        <v>0</v>
      </c>
    </row>
    <row r="167" spans="1:59" ht="15" x14ac:dyDescent="0.25">
      <c r="A167" s="198"/>
      <c r="B167" s="122">
        <v>1</v>
      </c>
      <c r="C167" s="122">
        <v>1</v>
      </c>
      <c r="D167" s="122">
        <v>1</v>
      </c>
      <c r="E167" s="123">
        <v>0</v>
      </c>
      <c r="F167" s="123">
        <v>0</v>
      </c>
      <c r="G167" s="123">
        <v>0</v>
      </c>
      <c r="H167" s="123">
        <v>0</v>
      </c>
      <c r="I167" s="123">
        <v>0</v>
      </c>
      <c r="J167" s="123">
        <v>0</v>
      </c>
      <c r="K167" s="123">
        <v>0</v>
      </c>
      <c r="L167" s="123">
        <v>0</v>
      </c>
      <c r="M167" s="123">
        <v>0</v>
      </c>
      <c r="N167" s="123">
        <v>0</v>
      </c>
      <c r="O167" s="123">
        <v>0</v>
      </c>
      <c r="P167" s="123">
        <v>0</v>
      </c>
      <c r="Q167" s="123">
        <v>0</v>
      </c>
      <c r="R167" s="123">
        <v>0</v>
      </c>
      <c r="S167" s="123">
        <v>0</v>
      </c>
      <c r="T167" s="123">
        <v>0</v>
      </c>
      <c r="U167" s="123">
        <v>0</v>
      </c>
      <c r="V167" s="123">
        <v>0</v>
      </c>
      <c r="W167" s="123">
        <v>0</v>
      </c>
      <c r="X167" s="123">
        <v>0</v>
      </c>
      <c r="Y167" s="123">
        <v>0</v>
      </c>
      <c r="Z167" s="123">
        <v>0</v>
      </c>
      <c r="AA167" s="123">
        <v>0</v>
      </c>
      <c r="AB167" s="123">
        <v>0</v>
      </c>
      <c r="AC167" s="123">
        <v>0</v>
      </c>
      <c r="AD167" s="123">
        <v>0</v>
      </c>
      <c r="AE167" s="123">
        <v>0</v>
      </c>
      <c r="AF167" s="123">
        <v>0</v>
      </c>
      <c r="AG167" s="123">
        <v>0</v>
      </c>
      <c r="AH167" s="123">
        <v>0</v>
      </c>
      <c r="AI167" s="123">
        <v>0</v>
      </c>
      <c r="AJ167" s="123">
        <v>0</v>
      </c>
      <c r="AK167" s="123">
        <v>0</v>
      </c>
      <c r="AL167" s="123">
        <v>0</v>
      </c>
      <c r="AM167" s="123">
        <v>0</v>
      </c>
      <c r="AN167" s="123">
        <v>0</v>
      </c>
      <c r="AO167" s="123">
        <v>0</v>
      </c>
      <c r="AP167" s="123">
        <v>0</v>
      </c>
      <c r="AQ167" s="123">
        <v>0</v>
      </c>
      <c r="AR167" s="123">
        <v>0</v>
      </c>
      <c r="AS167" s="123">
        <v>0</v>
      </c>
      <c r="AT167" s="123">
        <v>0</v>
      </c>
      <c r="AU167" s="123">
        <v>0</v>
      </c>
      <c r="AV167" s="123">
        <v>0</v>
      </c>
      <c r="AW167" s="123">
        <v>0</v>
      </c>
      <c r="AX167" s="123">
        <v>0</v>
      </c>
      <c r="AY167" s="123">
        <v>0</v>
      </c>
      <c r="AZ167" s="123">
        <v>0</v>
      </c>
      <c r="BA167" s="123">
        <v>0</v>
      </c>
      <c r="BB167" s="123">
        <v>0</v>
      </c>
      <c r="BC167" s="123">
        <v>0</v>
      </c>
      <c r="BD167" s="123">
        <v>0</v>
      </c>
      <c r="BE167" s="123">
        <v>0</v>
      </c>
      <c r="BF167" s="123">
        <v>0</v>
      </c>
      <c r="BG167" s="123">
        <v>0</v>
      </c>
    </row>
    <row r="168" spans="1:59" ht="15" x14ac:dyDescent="0.25">
      <c r="A168" s="198"/>
      <c r="B168" s="122">
        <v>1</v>
      </c>
      <c r="C168" s="122">
        <v>1</v>
      </c>
      <c r="D168" s="122">
        <v>1</v>
      </c>
      <c r="E168" s="123">
        <v>0</v>
      </c>
      <c r="F168" s="123">
        <v>0</v>
      </c>
      <c r="G168" s="123">
        <v>0</v>
      </c>
      <c r="H168" s="123">
        <v>0</v>
      </c>
      <c r="I168" s="123">
        <v>0</v>
      </c>
      <c r="J168" s="123">
        <v>0</v>
      </c>
      <c r="K168" s="123">
        <v>0</v>
      </c>
      <c r="L168" s="123">
        <v>0</v>
      </c>
      <c r="M168" s="123">
        <v>0</v>
      </c>
      <c r="N168" s="123">
        <v>0</v>
      </c>
      <c r="O168" s="123">
        <v>0</v>
      </c>
      <c r="P168" s="123">
        <v>0</v>
      </c>
      <c r="Q168" s="123">
        <v>0</v>
      </c>
      <c r="R168" s="123">
        <v>0</v>
      </c>
      <c r="S168" s="123">
        <v>0</v>
      </c>
      <c r="T168" s="123">
        <v>0</v>
      </c>
      <c r="U168" s="123">
        <v>0</v>
      </c>
      <c r="V168" s="123">
        <v>0</v>
      </c>
      <c r="W168" s="123">
        <v>0</v>
      </c>
      <c r="X168" s="123">
        <v>0</v>
      </c>
      <c r="Y168" s="123">
        <v>0</v>
      </c>
      <c r="Z168" s="123">
        <v>0</v>
      </c>
      <c r="AA168" s="123">
        <v>0</v>
      </c>
      <c r="AB168" s="123">
        <v>0</v>
      </c>
      <c r="AC168" s="123">
        <v>0</v>
      </c>
      <c r="AD168" s="123">
        <v>0</v>
      </c>
      <c r="AE168" s="123">
        <v>0</v>
      </c>
      <c r="AF168" s="123">
        <v>0</v>
      </c>
      <c r="AG168" s="123">
        <v>0</v>
      </c>
      <c r="AH168" s="123">
        <v>0</v>
      </c>
      <c r="AI168" s="123">
        <v>0</v>
      </c>
      <c r="AJ168" s="123">
        <v>0</v>
      </c>
      <c r="AK168" s="123">
        <v>0</v>
      </c>
      <c r="AL168" s="123">
        <v>0</v>
      </c>
      <c r="AM168" s="123">
        <v>0</v>
      </c>
      <c r="AN168" s="123">
        <v>0</v>
      </c>
      <c r="AO168" s="123">
        <v>0</v>
      </c>
      <c r="AP168" s="123">
        <v>0</v>
      </c>
      <c r="AQ168" s="123">
        <v>0</v>
      </c>
      <c r="AR168" s="123">
        <v>0</v>
      </c>
      <c r="AS168" s="123">
        <v>0</v>
      </c>
      <c r="AT168" s="123">
        <v>0</v>
      </c>
      <c r="AU168" s="123">
        <v>0</v>
      </c>
      <c r="AV168" s="123">
        <v>0</v>
      </c>
      <c r="AW168" s="123">
        <v>0</v>
      </c>
      <c r="AX168" s="123">
        <v>0</v>
      </c>
      <c r="AY168" s="123">
        <v>0</v>
      </c>
      <c r="AZ168" s="123">
        <v>0</v>
      </c>
      <c r="BA168" s="123">
        <v>0</v>
      </c>
      <c r="BB168" s="123">
        <v>0</v>
      </c>
      <c r="BC168" s="123">
        <v>0</v>
      </c>
      <c r="BD168" s="123">
        <v>0</v>
      </c>
      <c r="BE168" s="123">
        <v>0</v>
      </c>
      <c r="BF168" s="123">
        <v>0</v>
      </c>
      <c r="BG168" s="123">
        <v>0</v>
      </c>
    </row>
    <row r="169" spans="1:59" ht="15" x14ac:dyDescent="0.25">
      <c r="A169" s="198"/>
      <c r="B169" s="122">
        <v>1</v>
      </c>
      <c r="C169" s="122">
        <v>1</v>
      </c>
      <c r="D169" s="122">
        <v>1</v>
      </c>
      <c r="E169" s="123">
        <v>0</v>
      </c>
      <c r="F169" s="123">
        <v>0</v>
      </c>
      <c r="G169" s="123">
        <v>0</v>
      </c>
      <c r="H169" s="123">
        <v>0</v>
      </c>
      <c r="I169" s="123">
        <v>0</v>
      </c>
      <c r="J169" s="123">
        <v>0</v>
      </c>
      <c r="K169" s="123">
        <v>0</v>
      </c>
      <c r="L169" s="123">
        <v>0</v>
      </c>
      <c r="M169" s="123">
        <v>0</v>
      </c>
      <c r="N169" s="123">
        <v>0</v>
      </c>
      <c r="O169" s="123">
        <v>0</v>
      </c>
      <c r="P169" s="123">
        <v>0</v>
      </c>
      <c r="Q169" s="123">
        <v>0</v>
      </c>
      <c r="R169" s="123">
        <v>0</v>
      </c>
      <c r="S169" s="123">
        <v>0</v>
      </c>
      <c r="T169" s="123">
        <v>0</v>
      </c>
      <c r="U169" s="123">
        <v>0</v>
      </c>
      <c r="V169" s="123">
        <v>0</v>
      </c>
      <c r="W169" s="123">
        <v>0</v>
      </c>
      <c r="X169" s="123">
        <v>0</v>
      </c>
      <c r="Y169" s="123">
        <v>0</v>
      </c>
      <c r="Z169" s="123">
        <v>0</v>
      </c>
      <c r="AA169" s="123">
        <v>0</v>
      </c>
      <c r="AB169" s="123">
        <v>0</v>
      </c>
      <c r="AC169" s="123">
        <v>0</v>
      </c>
      <c r="AD169" s="123">
        <v>0</v>
      </c>
      <c r="AE169" s="123">
        <v>0</v>
      </c>
      <c r="AF169" s="123">
        <v>0</v>
      </c>
      <c r="AG169" s="123">
        <v>0</v>
      </c>
      <c r="AH169" s="123">
        <v>0</v>
      </c>
      <c r="AI169" s="123">
        <v>0</v>
      </c>
      <c r="AJ169" s="123">
        <v>0</v>
      </c>
      <c r="AK169" s="123">
        <v>0</v>
      </c>
      <c r="AL169" s="123">
        <v>0</v>
      </c>
      <c r="AM169" s="123">
        <v>0</v>
      </c>
      <c r="AN169" s="123">
        <v>0</v>
      </c>
      <c r="AO169" s="123">
        <v>0</v>
      </c>
      <c r="AP169" s="123">
        <v>0</v>
      </c>
      <c r="AQ169" s="123">
        <v>0</v>
      </c>
      <c r="AR169" s="123">
        <v>0</v>
      </c>
      <c r="AS169" s="123">
        <v>0</v>
      </c>
      <c r="AT169" s="123">
        <v>0</v>
      </c>
      <c r="AU169" s="123">
        <v>0</v>
      </c>
      <c r="AV169" s="123">
        <v>0</v>
      </c>
      <c r="AW169" s="123">
        <v>0</v>
      </c>
      <c r="AX169" s="123">
        <v>0</v>
      </c>
      <c r="AY169" s="123">
        <v>0</v>
      </c>
      <c r="AZ169" s="123">
        <v>0</v>
      </c>
      <c r="BA169" s="123">
        <v>0</v>
      </c>
      <c r="BB169" s="123">
        <v>0</v>
      </c>
      <c r="BC169" s="123">
        <v>0</v>
      </c>
      <c r="BD169" s="123">
        <v>0</v>
      </c>
      <c r="BE169" s="123">
        <v>0</v>
      </c>
      <c r="BF169" s="123">
        <v>0</v>
      </c>
      <c r="BG169" s="123">
        <v>0</v>
      </c>
    </row>
    <row r="170" spans="1:59" ht="15" x14ac:dyDescent="0.25">
      <c r="A170" s="198"/>
      <c r="B170" s="122">
        <v>1</v>
      </c>
      <c r="C170" s="122">
        <v>1</v>
      </c>
      <c r="D170" s="122">
        <v>1</v>
      </c>
      <c r="E170" s="123">
        <v>0</v>
      </c>
      <c r="F170" s="123">
        <v>0</v>
      </c>
      <c r="G170" s="123">
        <v>0</v>
      </c>
      <c r="H170" s="123">
        <v>0</v>
      </c>
      <c r="I170" s="123">
        <v>0</v>
      </c>
      <c r="J170" s="123">
        <v>0</v>
      </c>
      <c r="K170" s="123">
        <v>0</v>
      </c>
      <c r="L170" s="123">
        <v>0</v>
      </c>
      <c r="M170" s="123">
        <v>0</v>
      </c>
      <c r="N170" s="123">
        <v>0</v>
      </c>
      <c r="O170" s="123">
        <v>0</v>
      </c>
      <c r="P170" s="123">
        <v>0</v>
      </c>
      <c r="Q170" s="123">
        <v>0</v>
      </c>
      <c r="R170" s="123">
        <v>0</v>
      </c>
      <c r="S170" s="123">
        <v>0</v>
      </c>
      <c r="T170" s="123">
        <v>0</v>
      </c>
      <c r="U170" s="123">
        <v>0</v>
      </c>
      <c r="V170" s="123">
        <v>0</v>
      </c>
      <c r="W170" s="123">
        <v>0</v>
      </c>
      <c r="X170" s="123">
        <v>0</v>
      </c>
      <c r="Y170" s="123">
        <v>0</v>
      </c>
      <c r="Z170" s="123">
        <v>0</v>
      </c>
      <c r="AA170" s="123">
        <v>0</v>
      </c>
      <c r="AB170" s="123">
        <v>0</v>
      </c>
      <c r="AC170" s="123">
        <v>0</v>
      </c>
      <c r="AD170" s="123">
        <v>0</v>
      </c>
      <c r="AE170" s="123">
        <v>0</v>
      </c>
      <c r="AF170" s="123">
        <v>0</v>
      </c>
      <c r="AG170" s="123">
        <v>0</v>
      </c>
      <c r="AH170" s="123">
        <v>0</v>
      </c>
      <c r="AI170" s="123">
        <v>0</v>
      </c>
      <c r="AJ170" s="123">
        <v>0</v>
      </c>
      <c r="AK170" s="123">
        <v>0</v>
      </c>
      <c r="AL170" s="123">
        <v>0</v>
      </c>
      <c r="AM170" s="123">
        <v>0</v>
      </c>
      <c r="AN170" s="123">
        <v>0</v>
      </c>
      <c r="AO170" s="123">
        <v>0</v>
      </c>
      <c r="AP170" s="123">
        <v>0</v>
      </c>
      <c r="AQ170" s="123">
        <v>0</v>
      </c>
      <c r="AR170" s="123">
        <v>0</v>
      </c>
      <c r="AS170" s="123">
        <v>0</v>
      </c>
      <c r="AT170" s="123">
        <v>0</v>
      </c>
      <c r="AU170" s="123">
        <v>0</v>
      </c>
      <c r="AV170" s="123">
        <v>0</v>
      </c>
      <c r="AW170" s="123">
        <v>0</v>
      </c>
      <c r="AX170" s="123">
        <v>0</v>
      </c>
      <c r="AY170" s="123">
        <v>0</v>
      </c>
      <c r="AZ170" s="123">
        <v>0</v>
      </c>
      <c r="BA170" s="123">
        <v>0</v>
      </c>
      <c r="BB170" s="123">
        <v>0</v>
      </c>
      <c r="BC170" s="123">
        <v>0</v>
      </c>
      <c r="BD170" s="123">
        <v>0</v>
      </c>
      <c r="BE170" s="123">
        <v>0</v>
      </c>
      <c r="BF170" s="123">
        <v>0</v>
      </c>
      <c r="BG170" s="123">
        <v>0</v>
      </c>
    </row>
    <row r="171" spans="1:59" ht="15" x14ac:dyDescent="0.25">
      <c r="A171" s="198"/>
      <c r="B171" s="122">
        <v>1</v>
      </c>
      <c r="C171" s="122">
        <v>1</v>
      </c>
      <c r="D171" s="122">
        <v>1</v>
      </c>
      <c r="E171" s="123">
        <v>0</v>
      </c>
      <c r="F171" s="123">
        <v>0</v>
      </c>
      <c r="G171" s="123">
        <v>0</v>
      </c>
      <c r="H171" s="123">
        <v>0</v>
      </c>
      <c r="I171" s="123">
        <v>0</v>
      </c>
      <c r="J171" s="123">
        <v>0</v>
      </c>
      <c r="K171" s="123">
        <v>0</v>
      </c>
      <c r="L171" s="123">
        <v>0</v>
      </c>
      <c r="M171" s="123">
        <v>0</v>
      </c>
      <c r="N171" s="123">
        <v>0</v>
      </c>
      <c r="O171" s="123">
        <v>0</v>
      </c>
      <c r="P171" s="123">
        <v>0</v>
      </c>
      <c r="Q171" s="123">
        <v>0</v>
      </c>
      <c r="R171" s="123">
        <v>0</v>
      </c>
      <c r="S171" s="123">
        <v>0</v>
      </c>
      <c r="T171" s="123">
        <v>0</v>
      </c>
      <c r="U171" s="123">
        <v>0</v>
      </c>
      <c r="V171" s="123">
        <v>0</v>
      </c>
      <c r="W171" s="123">
        <v>0</v>
      </c>
      <c r="X171" s="123">
        <v>0</v>
      </c>
      <c r="Y171" s="123">
        <v>0</v>
      </c>
      <c r="Z171" s="123">
        <v>0</v>
      </c>
      <c r="AA171" s="123">
        <v>0</v>
      </c>
      <c r="AB171" s="123">
        <v>0</v>
      </c>
      <c r="AC171" s="123">
        <v>0</v>
      </c>
      <c r="AD171" s="123">
        <v>0</v>
      </c>
      <c r="AE171" s="123">
        <v>0</v>
      </c>
      <c r="AF171" s="123">
        <v>0</v>
      </c>
      <c r="AG171" s="123">
        <v>0</v>
      </c>
      <c r="AH171" s="123">
        <v>0</v>
      </c>
      <c r="AI171" s="123">
        <v>0</v>
      </c>
      <c r="AJ171" s="123">
        <v>0</v>
      </c>
      <c r="AK171" s="123">
        <v>0</v>
      </c>
      <c r="AL171" s="123">
        <v>0</v>
      </c>
      <c r="AM171" s="123">
        <v>0</v>
      </c>
      <c r="AN171" s="123">
        <v>0</v>
      </c>
      <c r="AO171" s="123">
        <v>0</v>
      </c>
      <c r="AP171" s="123">
        <v>0</v>
      </c>
      <c r="AQ171" s="123">
        <v>0</v>
      </c>
      <c r="AR171" s="123">
        <v>0</v>
      </c>
      <c r="AS171" s="123">
        <v>0</v>
      </c>
      <c r="AT171" s="123">
        <v>0</v>
      </c>
      <c r="AU171" s="123">
        <v>0</v>
      </c>
      <c r="AV171" s="123">
        <v>0</v>
      </c>
      <c r="AW171" s="123">
        <v>0</v>
      </c>
      <c r="AX171" s="123">
        <v>0</v>
      </c>
      <c r="AY171" s="123">
        <v>0</v>
      </c>
      <c r="AZ171" s="123">
        <v>0</v>
      </c>
      <c r="BA171" s="123">
        <v>0</v>
      </c>
      <c r="BB171" s="123">
        <v>0</v>
      </c>
      <c r="BC171" s="123">
        <v>0</v>
      </c>
      <c r="BD171" s="123">
        <v>0</v>
      </c>
      <c r="BE171" s="123">
        <v>0</v>
      </c>
      <c r="BF171" s="123">
        <v>0</v>
      </c>
      <c r="BG171" s="123">
        <v>0</v>
      </c>
    </row>
    <row r="172" spans="1:59" ht="15" x14ac:dyDescent="0.25">
      <c r="A172" s="198"/>
      <c r="B172" s="122">
        <v>1</v>
      </c>
      <c r="C172" s="122">
        <v>1</v>
      </c>
      <c r="D172" s="122">
        <v>1</v>
      </c>
      <c r="E172" s="123">
        <v>0</v>
      </c>
      <c r="F172" s="123">
        <v>0</v>
      </c>
      <c r="G172" s="123">
        <v>0</v>
      </c>
      <c r="H172" s="123">
        <v>0</v>
      </c>
      <c r="I172" s="123">
        <v>0</v>
      </c>
      <c r="J172" s="123">
        <v>0</v>
      </c>
      <c r="K172" s="123">
        <v>0</v>
      </c>
      <c r="L172" s="123">
        <v>0</v>
      </c>
      <c r="M172" s="123">
        <v>0</v>
      </c>
      <c r="N172" s="123">
        <v>0</v>
      </c>
      <c r="O172" s="123">
        <v>0</v>
      </c>
      <c r="P172" s="123">
        <v>0</v>
      </c>
      <c r="Q172" s="123">
        <v>0</v>
      </c>
      <c r="R172" s="123">
        <v>0</v>
      </c>
      <c r="S172" s="123">
        <v>0</v>
      </c>
      <c r="T172" s="123">
        <v>0</v>
      </c>
      <c r="U172" s="123">
        <v>0</v>
      </c>
      <c r="V172" s="123">
        <v>0</v>
      </c>
      <c r="W172" s="123">
        <v>0</v>
      </c>
      <c r="X172" s="123">
        <v>0</v>
      </c>
      <c r="Y172" s="123">
        <v>0</v>
      </c>
      <c r="Z172" s="123">
        <v>0</v>
      </c>
      <c r="AA172" s="123">
        <v>0</v>
      </c>
      <c r="AB172" s="123">
        <v>0</v>
      </c>
      <c r="AC172" s="123">
        <v>0</v>
      </c>
      <c r="AD172" s="123">
        <v>0</v>
      </c>
      <c r="AE172" s="123">
        <v>0</v>
      </c>
      <c r="AF172" s="123">
        <v>0</v>
      </c>
      <c r="AG172" s="123">
        <v>0</v>
      </c>
      <c r="AH172" s="123">
        <v>0</v>
      </c>
      <c r="AI172" s="123">
        <v>0</v>
      </c>
      <c r="AJ172" s="123">
        <v>0</v>
      </c>
      <c r="AK172" s="123">
        <v>0</v>
      </c>
      <c r="AL172" s="123">
        <v>0</v>
      </c>
      <c r="AM172" s="123">
        <v>0</v>
      </c>
      <c r="AN172" s="123">
        <v>0</v>
      </c>
      <c r="AO172" s="123">
        <v>0</v>
      </c>
      <c r="AP172" s="123">
        <v>0</v>
      </c>
      <c r="AQ172" s="123">
        <v>0</v>
      </c>
      <c r="AR172" s="123">
        <v>0</v>
      </c>
      <c r="AS172" s="123">
        <v>0</v>
      </c>
      <c r="AT172" s="123">
        <v>0</v>
      </c>
      <c r="AU172" s="123">
        <v>0</v>
      </c>
      <c r="AV172" s="123">
        <v>0</v>
      </c>
      <c r="AW172" s="123">
        <v>0</v>
      </c>
      <c r="AX172" s="123">
        <v>0</v>
      </c>
      <c r="AY172" s="123">
        <v>0</v>
      </c>
      <c r="AZ172" s="123">
        <v>0</v>
      </c>
      <c r="BA172" s="123">
        <v>0</v>
      </c>
      <c r="BB172" s="123">
        <v>0</v>
      </c>
      <c r="BC172" s="123">
        <v>0</v>
      </c>
      <c r="BD172" s="123">
        <v>0</v>
      </c>
      <c r="BE172" s="123">
        <v>0</v>
      </c>
      <c r="BF172" s="123">
        <v>0</v>
      </c>
      <c r="BG172" s="123">
        <v>0</v>
      </c>
    </row>
    <row r="173" spans="1:59" ht="15" x14ac:dyDescent="0.25">
      <c r="A173" s="198"/>
      <c r="B173" s="122">
        <v>1</v>
      </c>
      <c r="C173" s="122">
        <v>1</v>
      </c>
      <c r="D173" s="122">
        <v>1</v>
      </c>
      <c r="E173" s="123">
        <v>0</v>
      </c>
      <c r="F173" s="123">
        <v>0</v>
      </c>
      <c r="G173" s="123">
        <v>0</v>
      </c>
      <c r="H173" s="123">
        <v>0</v>
      </c>
      <c r="I173" s="123">
        <v>0</v>
      </c>
      <c r="J173" s="123">
        <v>0</v>
      </c>
      <c r="K173" s="123">
        <v>0</v>
      </c>
      <c r="L173" s="123">
        <v>0</v>
      </c>
      <c r="M173" s="123">
        <v>0</v>
      </c>
      <c r="N173" s="123">
        <v>0</v>
      </c>
      <c r="O173" s="123">
        <v>0</v>
      </c>
      <c r="P173" s="123">
        <v>0</v>
      </c>
      <c r="Q173" s="123">
        <v>0</v>
      </c>
      <c r="R173" s="123">
        <v>0</v>
      </c>
      <c r="S173" s="123">
        <v>0</v>
      </c>
      <c r="T173" s="123">
        <v>0</v>
      </c>
      <c r="U173" s="123">
        <v>0</v>
      </c>
      <c r="V173" s="123">
        <v>0</v>
      </c>
      <c r="W173" s="123">
        <v>0</v>
      </c>
      <c r="X173" s="123">
        <v>0</v>
      </c>
      <c r="Y173" s="123">
        <v>0</v>
      </c>
      <c r="Z173" s="123">
        <v>0</v>
      </c>
      <c r="AA173" s="123">
        <v>0</v>
      </c>
      <c r="AB173" s="123">
        <v>0</v>
      </c>
      <c r="AC173" s="123">
        <v>0</v>
      </c>
      <c r="AD173" s="123">
        <v>0</v>
      </c>
      <c r="AE173" s="123">
        <v>0</v>
      </c>
      <c r="AF173" s="123">
        <v>0</v>
      </c>
      <c r="AG173" s="123">
        <v>0</v>
      </c>
      <c r="AH173" s="123">
        <v>0</v>
      </c>
      <c r="AI173" s="123">
        <v>0</v>
      </c>
      <c r="AJ173" s="123">
        <v>0</v>
      </c>
      <c r="AK173" s="123">
        <v>0</v>
      </c>
      <c r="AL173" s="123">
        <v>0</v>
      </c>
      <c r="AM173" s="123">
        <v>0</v>
      </c>
      <c r="AN173" s="123">
        <v>0</v>
      </c>
      <c r="AO173" s="123">
        <v>0</v>
      </c>
      <c r="AP173" s="123">
        <v>0</v>
      </c>
      <c r="AQ173" s="123">
        <v>0</v>
      </c>
      <c r="AR173" s="123">
        <v>0</v>
      </c>
      <c r="AS173" s="123">
        <v>0</v>
      </c>
      <c r="AT173" s="123">
        <v>0</v>
      </c>
      <c r="AU173" s="123">
        <v>0</v>
      </c>
      <c r="AV173" s="123">
        <v>0</v>
      </c>
      <c r="AW173" s="123">
        <v>0</v>
      </c>
      <c r="AX173" s="123">
        <v>0</v>
      </c>
      <c r="AY173" s="123">
        <v>0</v>
      </c>
      <c r="AZ173" s="123">
        <v>0</v>
      </c>
      <c r="BA173" s="123">
        <v>0</v>
      </c>
      <c r="BB173" s="123">
        <v>0</v>
      </c>
      <c r="BC173" s="123">
        <v>0</v>
      </c>
      <c r="BD173" s="123">
        <v>0</v>
      </c>
      <c r="BE173" s="123">
        <v>0</v>
      </c>
      <c r="BF173" s="123">
        <v>0</v>
      </c>
      <c r="BG173" s="123">
        <v>0</v>
      </c>
    </row>
    <row r="174" spans="1:59" ht="15" x14ac:dyDescent="0.25">
      <c r="A174" s="198"/>
      <c r="B174" s="122">
        <v>1</v>
      </c>
      <c r="C174" s="122">
        <v>1</v>
      </c>
      <c r="D174" s="122">
        <v>1</v>
      </c>
      <c r="E174" s="123">
        <v>0</v>
      </c>
      <c r="F174" s="123">
        <v>0</v>
      </c>
      <c r="G174" s="123">
        <v>0</v>
      </c>
      <c r="H174" s="123">
        <v>0</v>
      </c>
      <c r="I174" s="123">
        <v>0</v>
      </c>
      <c r="J174" s="123">
        <v>0</v>
      </c>
      <c r="K174" s="123">
        <v>0</v>
      </c>
      <c r="L174" s="123">
        <v>0</v>
      </c>
      <c r="M174" s="123">
        <v>0</v>
      </c>
      <c r="N174" s="123">
        <v>0</v>
      </c>
      <c r="O174" s="123">
        <v>0</v>
      </c>
      <c r="P174" s="123">
        <v>0</v>
      </c>
      <c r="Q174" s="123">
        <v>0</v>
      </c>
      <c r="R174" s="123">
        <v>0</v>
      </c>
      <c r="S174" s="123">
        <v>0</v>
      </c>
      <c r="T174" s="123">
        <v>0</v>
      </c>
      <c r="U174" s="123">
        <v>0</v>
      </c>
      <c r="V174" s="123">
        <v>0</v>
      </c>
      <c r="W174" s="123">
        <v>0</v>
      </c>
      <c r="X174" s="123">
        <v>0</v>
      </c>
      <c r="Y174" s="123">
        <v>0</v>
      </c>
      <c r="Z174" s="123">
        <v>0</v>
      </c>
      <c r="AA174" s="123">
        <v>0</v>
      </c>
      <c r="AB174" s="123">
        <v>0</v>
      </c>
      <c r="AC174" s="123">
        <v>0</v>
      </c>
      <c r="AD174" s="123">
        <v>0</v>
      </c>
      <c r="AE174" s="123">
        <v>0</v>
      </c>
      <c r="AF174" s="123">
        <v>0</v>
      </c>
      <c r="AG174" s="123">
        <v>0</v>
      </c>
      <c r="AH174" s="123">
        <v>0</v>
      </c>
      <c r="AI174" s="123">
        <v>0</v>
      </c>
      <c r="AJ174" s="123">
        <v>0</v>
      </c>
      <c r="AK174" s="123">
        <v>0</v>
      </c>
      <c r="AL174" s="123">
        <v>0</v>
      </c>
      <c r="AM174" s="123">
        <v>0</v>
      </c>
      <c r="AN174" s="123">
        <v>0</v>
      </c>
      <c r="AO174" s="123">
        <v>0</v>
      </c>
      <c r="AP174" s="123">
        <v>0</v>
      </c>
      <c r="AQ174" s="123">
        <v>0</v>
      </c>
      <c r="AR174" s="123">
        <v>0</v>
      </c>
      <c r="AS174" s="123">
        <v>0</v>
      </c>
      <c r="AT174" s="123">
        <v>0</v>
      </c>
      <c r="AU174" s="123">
        <v>0</v>
      </c>
      <c r="AV174" s="123">
        <v>0</v>
      </c>
      <c r="AW174" s="123">
        <v>0</v>
      </c>
      <c r="AX174" s="123">
        <v>0</v>
      </c>
      <c r="AY174" s="123">
        <v>0</v>
      </c>
      <c r="AZ174" s="123">
        <v>0</v>
      </c>
      <c r="BA174" s="123">
        <v>0</v>
      </c>
      <c r="BB174" s="123">
        <v>0</v>
      </c>
      <c r="BC174" s="123">
        <v>0</v>
      </c>
      <c r="BD174" s="123">
        <v>0</v>
      </c>
      <c r="BE174" s="123">
        <v>0</v>
      </c>
      <c r="BF174" s="123">
        <v>0</v>
      </c>
      <c r="BG174" s="123">
        <v>0</v>
      </c>
    </row>
    <row r="175" spans="1:59" ht="15" x14ac:dyDescent="0.25">
      <c r="A175" s="198"/>
      <c r="B175" s="122">
        <v>1</v>
      </c>
      <c r="C175" s="122">
        <v>1</v>
      </c>
      <c r="D175" s="122">
        <v>1</v>
      </c>
      <c r="E175" s="123">
        <v>0</v>
      </c>
      <c r="F175" s="123">
        <v>0</v>
      </c>
      <c r="G175" s="123">
        <v>0</v>
      </c>
      <c r="H175" s="123">
        <v>0</v>
      </c>
      <c r="I175" s="123">
        <v>0</v>
      </c>
      <c r="J175" s="123">
        <v>0</v>
      </c>
      <c r="K175" s="123">
        <v>0</v>
      </c>
      <c r="L175" s="123">
        <v>0</v>
      </c>
      <c r="M175" s="123">
        <v>0</v>
      </c>
      <c r="N175" s="123">
        <v>0</v>
      </c>
      <c r="O175" s="123">
        <v>0</v>
      </c>
      <c r="P175" s="123">
        <v>0</v>
      </c>
      <c r="Q175" s="123">
        <v>0</v>
      </c>
      <c r="R175" s="123">
        <v>0</v>
      </c>
      <c r="S175" s="123">
        <v>0</v>
      </c>
      <c r="T175" s="123">
        <v>0</v>
      </c>
      <c r="U175" s="123">
        <v>0</v>
      </c>
      <c r="V175" s="123">
        <v>0</v>
      </c>
      <c r="W175" s="123">
        <v>0</v>
      </c>
      <c r="X175" s="123">
        <v>0</v>
      </c>
      <c r="Y175" s="123">
        <v>0</v>
      </c>
      <c r="Z175" s="123">
        <v>0</v>
      </c>
      <c r="AA175" s="123">
        <v>0</v>
      </c>
      <c r="AB175" s="123">
        <v>0</v>
      </c>
      <c r="AC175" s="123">
        <v>0</v>
      </c>
      <c r="AD175" s="123">
        <v>0</v>
      </c>
      <c r="AE175" s="123">
        <v>0</v>
      </c>
      <c r="AF175" s="123">
        <v>0</v>
      </c>
      <c r="AG175" s="123">
        <v>0</v>
      </c>
      <c r="AH175" s="123">
        <v>0</v>
      </c>
      <c r="AI175" s="123">
        <v>0</v>
      </c>
      <c r="AJ175" s="123">
        <v>0</v>
      </c>
      <c r="AK175" s="123">
        <v>0</v>
      </c>
      <c r="AL175" s="123">
        <v>0</v>
      </c>
      <c r="AM175" s="123">
        <v>0</v>
      </c>
      <c r="AN175" s="123">
        <v>0</v>
      </c>
      <c r="AO175" s="123">
        <v>0</v>
      </c>
      <c r="AP175" s="123">
        <v>0</v>
      </c>
      <c r="AQ175" s="123">
        <v>0</v>
      </c>
      <c r="AR175" s="123">
        <v>0</v>
      </c>
      <c r="AS175" s="123">
        <v>0</v>
      </c>
      <c r="AT175" s="123">
        <v>0</v>
      </c>
      <c r="AU175" s="123">
        <v>0</v>
      </c>
      <c r="AV175" s="123">
        <v>0</v>
      </c>
      <c r="AW175" s="123">
        <v>0</v>
      </c>
      <c r="AX175" s="123">
        <v>0</v>
      </c>
      <c r="AY175" s="123">
        <v>0</v>
      </c>
      <c r="AZ175" s="123">
        <v>0</v>
      </c>
      <c r="BA175" s="123">
        <v>0</v>
      </c>
      <c r="BB175" s="123">
        <v>0</v>
      </c>
      <c r="BC175" s="123">
        <v>0</v>
      </c>
      <c r="BD175" s="123">
        <v>0</v>
      </c>
      <c r="BE175" s="123">
        <v>0</v>
      </c>
      <c r="BF175" s="123">
        <v>0</v>
      </c>
      <c r="BG175" s="123">
        <v>0</v>
      </c>
    </row>
    <row r="176" spans="1:59" ht="15" x14ac:dyDescent="0.25">
      <c r="A176" s="198"/>
      <c r="B176" s="122">
        <v>1</v>
      </c>
      <c r="C176" s="122">
        <v>1</v>
      </c>
      <c r="D176" s="122">
        <v>1</v>
      </c>
      <c r="E176" s="123">
        <v>0</v>
      </c>
      <c r="F176" s="123">
        <v>0</v>
      </c>
      <c r="G176" s="123">
        <v>0</v>
      </c>
      <c r="H176" s="123">
        <v>0</v>
      </c>
      <c r="I176" s="123">
        <v>0</v>
      </c>
      <c r="J176" s="123">
        <v>0</v>
      </c>
      <c r="K176" s="123">
        <v>0</v>
      </c>
      <c r="L176" s="123">
        <v>0</v>
      </c>
      <c r="M176" s="123">
        <v>0</v>
      </c>
      <c r="N176" s="123">
        <v>0</v>
      </c>
      <c r="O176" s="123">
        <v>0</v>
      </c>
      <c r="P176" s="123">
        <v>0</v>
      </c>
      <c r="Q176" s="123">
        <v>0</v>
      </c>
      <c r="R176" s="123">
        <v>0</v>
      </c>
      <c r="S176" s="123">
        <v>0</v>
      </c>
      <c r="T176" s="123">
        <v>0</v>
      </c>
      <c r="U176" s="123">
        <v>0</v>
      </c>
      <c r="V176" s="123">
        <v>0</v>
      </c>
      <c r="W176" s="123">
        <v>0</v>
      </c>
      <c r="X176" s="123">
        <v>0</v>
      </c>
      <c r="Y176" s="123">
        <v>0</v>
      </c>
      <c r="Z176" s="123">
        <v>0</v>
      </c>
      <c r="AA176" s="123">
        <v>0</v>
      </c>
      <c r="AB176" s="123">
        <v>0</v>
      </c>
      <c r="AC176" s="123">
        <v>0</v>
      </c>
      <c r="AD176" s="123">
        <v>0</v>
      </c>
      <c r="AE176" s="123">
        <v>0</v>
      </c>
      <c r="AF176" s="123">
        <v>0</v>
      </c>
      <c r="AG176" s="123">
        <v>0</v>
      </c>
      <c r="AH176" s="123">
        <v>0</v>
      </c>
      <c r="AI176" s="123">
        <v>0</v>
      </c>
      <c r="AJ176" s="123">
        <v>0</v>
      </c>
      <c r="AK176" s="123">
        <v>0</v>
      </c>
      <c r="AL176" s="123">
        <v>0</v>
      </c>
      <c r="AM176" s="123">
        <v>0</v>
      </c>
      <c r="AN176" s="123">
        <v>0</v>
      </c>
      <c r="AO176" s="123">
        <v>0</v>
      </c>
      <c r="AP176" s="123">
        <v>0</v>
      </c>
      <c r="AQ176" s="123">
        <v>0</v>
      </c>
      <c r="AR176" s="123">
        <v>0</v>
      </c>
      <c r="AS176" s="123">
        <v>0</v>
      </c>
      <c r="AT176" s="123">
        <v>0</v>
      </c>
      <c r="AU176" s="123">
        <v>0</v>
      </c>
      <c r="AV176" s="123">
        <v>0</v>
      </c>
      <c r="AW176" s="123">
        <v>0</v>
      </c>
      <c r="AX176" s="123">
        <v>0</v>
      </c>
      <c r="AY176" s="123">
        <v>0</v>
      </c>
      <c r="AZ176" s="123">
        <v>0</v>
      </c>
      <c r="BA176" s="123">
        <v>0</v>
      </c>
      <c r="BB176" s="123">
        <v>0</v>
      </c>
      <c r="BC176" s="123">
        <v>0</v>
      </c>
      <c r="BD176" s="123">
        <v>0</v>
      </c>
      <c r="BE176" s="123">
        <v>0</v>
      </c>
      <c r="BF176" s="123">
        <v>0</v>
      </c>
      <c r="BG176" s="123">
        <v>0</v>
      </c>
    </row>
    <row r="177" spans="1:59" ht="15" x14ac:dyDescent="0.25">
      <c r="A177" s="198"/>
      <c r="B177" s="122">
        <v>1</v>
      </c>
      <c r="C177" s="122">
        <v>1</v>
      </c>
      <c r="D177" s="122">
        <v>1</v>
      </c>
      <c r="E177" s="123">
        <v>0</v>
      </c>
      <c r="F177" s="123">
        <v>0</v>
      </c>
      <c r="G177" s="123">
        <v>0</v>
      </c>
      <c r="H177" s="123">
        <v>0</v>
      </c>
      <c r="I177" s="123">
        <v>0</v>
      </c>
      <c r="J177" s="123">
        <v>0</v>
      </c>
      <c r="K177" s="123">
        <v>0</v>
      </c>
      <c r="L177" s="123">
        <v>0</v>
      </c>
      <c r="M177" s="123">
        <v>0</v>
      </c>
      <c r="N177" s="123">
        <v>0</v>
      </c>
      <c r="O177" s="123">
        <v>0</v>
      </c>
      <c r="P177" s="123">
        <v>0</v>
      </c>
      <c r="Q177" s="123">
        <v>0</v>
      </c>
      <c r="R177" s="123">
        <v>0</v>
      </c>
      <c r="S177" s="123">
        <v>0</v>
      </c>
      <c r="T177" s="123">
        <v>0</v>
      </c>
      <c r="U177" s="123">
        <v>0</v>
      </c>
      <c r="V177" s="123">
        <v>0</v>
      </c>
      <c r="W177" s="123">
        <v>0</v>
      </c>
      <c r="X177" s="123">
        <v>0</v>
      </c>
      <c r="Y177" s="123">
        <v>0</v>
      </c>
      <c r="Z177" s="123">
        <v>0</v>
      </c>
      <c r="AA177" s="123">
        <v>0</v>
      </c>
      <c r="AB177" s="123">
        <v>0</v>
      </c>
      <c r="AC177" s="123">
        <v>0</v>
      </c>
      <c r="AD177" s="123">
        <v>0</v>
      </c>
      <c r="AE177" s="123">
        <v>0</v>
      </c>
      <c r="AF177" s="123">
        <v>0</v>
      </c>
      <c r="AG177" s="123">
        <v>0</v>
      </c>
      <c r="AH177" s="123">
        <v>0</v>
      </c>
      <c r="AI177" s="123">
        <v>0</v>
      </c>
      <c r="AJ177" s="123">
        <v>0</v>
      </c>
      <c r="AK177" s="123">
        <v>0</v>
      </c>
      <c r="AL177" s="123">
        <v>0</v>
      </c>
      <c r="AM177" s="123">
        <v>0</v>
      </c>
      <c r="AN177" s="123">
        <v>0</v>
      </c>
      <c r="AO177" s="123">
        <v>0</v>
      </c>
      <c r="AP177" s="123">
        <v>0</v>
      </c>
      <c r="AQ177" s="123">
        <v>0</v>
      </c>
      <c r="AR177" s="123">
        <v>0</v>
      </c>
      <c r="AS177" s="123">
        <v>0</v>
      </c>
      <c r="AT177" s="123">
        <v>0</v>
      </c>
      <c r="AU177" s="123">
        <v>0</v>
      </c>
      <c r="AV177" s="123">
        <v>0</v>
      </c>
      <c r="AW177" s="123">
        <v>0</v>
      </c>
      <c r="AX177" s="123">
        <v>0</v>
      </c>
      <c r="AY177" s="123">
        <v>0</v>
      </c>
      <c r="AZ177" s="123">
        <v>0</v>
      </c>
      <c r="BA177" s="123">
        <v>0</v>
      </c>
      <c r="BB177" s="123">
        <v>0</v>
      </c>
      <c r="BC177" s="123">
        <v>0</v>
      </c>
      <c r="BD177" s="123">
        <v>0</v>
      </c>
      <c r="BE177" s="123">
        <v>0</v>
      </c>
      <c r="BF177" s="123">
        <v>0</v>
      </c>
      <c r="BG177" s="123">
        <v>0</v>
      </c>
    </row>
    <row r="178" spans="1:59" ht="15" x14ac:dyDescent="0.25">
      <c r="A178" s="198"/>
      <c r="B178" s="122">
        <v>1</v>
      </c>
      <c r="C178" s="122">
        <v>1</v>
      </c>
      <c r="D178" s="122">
        <v>1</v>
      </c>
      <c r="E178" s="123">
        <v>0</v>
      </c>
      <c r="F178" s="123">
        <v>0</v>
      </c>
      <c r="G178" s="123">
        <v>0</v>
      </c>
      <c r="H178" s="123">
        <v>0</v>
      </c>
      <c r="I178" s="123">
        <v>0</v>
      </c>
      <c r="J178" s="123">
        <v>0</v>
      </c>
      <c r="K178" s="123">
        <v>0</v>
      </c>
      <c r="L178" s="123">
        <v>0</v>
      </c>
      <c r="M178" s="123">
        <v>0</v>
      </c>
      <c r="N178" s="123">
        <v>0</v>
      </c>
      <c r="O178" s="123">
        <v>0</v>
      </c>
      <c r="P178" s="123">
        <v>0</v>
      </c>
      <c r="Q178" s="123">
        <v>0</v>
      </c>
      <c r="R178" s="123">
        <v>0</v>
      </c>
      <c r="S178" s="123">
        <v>0</v>
      </c>
      <c r="T178" s="123">
        <v>0</v>
      </c>
      <c r="U178" s="123">
        <v>0</v>
      </c>
      <c r="V178" s="123">
        <v>0</v>
      </c>
      <c r="W178" s="123">
        <v>0</v>
      </c>
      <c r="X178" s="123">
        <v>0</v>
      </c>
      <c r="Y178" s="123">
        <v>0</v>
      </c>
      <c r="Z178" s="123">
        <v>0</v>
      </c>
      <c r="AA178" s="123">
        <v>0</v>
      </c>
      <c r="AB178" s="123">
        <v>0</v>
      </c>
      <c r="AC178" s="123">
        <v>0</v>
      </c>
      <c r="AD178" s="123">
        <v>0</v>
      </c>
      <c r="AE178" s="123">
        <v>0</v>
      </c>
      <c r="AF178" s="123">
        <v>0</v>
      </c>
      <c r="AG178" s="123">
        <v>0</v>
      </c>
      <c r="AH178" s="123">
        <v>0</v>
      </c>
      <c r="AI178" s="123">
        <v>0</v>
      </c>
      <c r="AJ178" s="123">
        <v>0</v>
      </c>
      <c r="AK178" s="123">
        <v>0</v>
      </c>
      <c r="AL178" s="123">
        <v>0</v>
      </c>
      <c r="AM178" s="123">
        <v>0</v>
      </c>
      <c r="AN178" s="123">
        <v>0</v>
      </c>
      <c r="AO178" s="123">
        <v>0</v>
      </c>
      <c r="AP178" s="123">
        <v>0</v>
      </c>
      <c r="AQ178" s="123">
        <v>0</v>
      </c>
      <c r="AR178" s="123">
        <v>0</v>
      </c>
      <c r="AS178" s="123">
        <v>0</v>
      </c>
      <c r="AT178" s="123">
        <v>0</v>
      </c>
      <c r="AU178" s="123">
        <v>0</v>
      </c>
      <c r="AV178" s="123">
        <v>0</v>
      </c>
      <c r="AW178" s="123">
        <v>0</v>
      </c>
      <c r="AX178" s="123">
        <v>0</v>
      </c>
      <c r="AY178" s="123">
        <v>0</v>
      </c>
      <c r="AZ178" s="123">
        <v>0</v>
      </c>
      <c r="BA178" s="123">
        <v>0</v>
      </c>
      <c r="BB178" s="123">
        <v>0</v>
      </c>
      <c r="BC178" s="123">
        <v>0</v>
      </c>
      <c r="BD178" s="123">
        <v>0</v>
      </c>
      <c r="BE178" s="123">
        <v>0</v>
      </c>
      <c r="BF178" s="123">
        <v>0</v>
      </c>
      <c r="BG178" s="123">
        <v>0</v>
      </c>
    </row>
    <row r="179" spans="1:59" ht="15" x14ac:dyDescent="0.25">
      <c r="A179" s="198"/>
      <c r="B179" s="122">
        <v>1</v>
      </c>
      <c r="C179" s="122">
        <v>1</v>
      </c>
      <c r="D179" s="122">
        <v>1</v>
      </c>
      <c r="E179" s="123">
        <v>0</v>
      </c>
      <c r="F179" s="123">
        <v>0</v>
      </c>
      <c r="G179" s="123">
        <v>0</v>
      </c>
      <c r="H179" s="123">
        <v>0</v>
      </c>
      <c r="I179" s="123">
        <v>0</v>
      </c>
      <c r="J179" s="123">
        <v>0</v>
      </c>
      <c r="K179" s="123">
        <v>0</v>
      </c>
      <c r="L179" s="123">
        <v>0</v>
      </c>
      <c r="M179" s="123">
        <v>0</v>
      </c>
      <c r="N179" s="123">
        <v>0</v>
      </c>
      <c r="O179" s="123">
        <v>0</v>
      </c>
      <c r="P179" s="123">
        <v>0</v>
      </c>
      <c r="Q179" s="123">
        <v>0</v>
      </c>
      <c r="R179" s="123">
        <v>0</v>
      </c>
      <c r="S179" s="123">
        <v>0</v>
      </c>
      <c r="T179" s="123">
        <v>0</v>
      </c>
      <c r="U179" s="123">
        <v>0</v>
      </c>
      <c r="V179" s="123">
        <v>0</v>
      </c>
      <c r="W179" s="123">
        <v>0</v>
      </c>
      <c r="X179" s="123">
        <v>0</v>
      </c>
      <c r="Y179" s="123">
        <v>0</v>
      </c>
      <c r="Z179" s="123">
        <v>0</v>
      </c>
      <c r="AA179" s="123">
        <v>0</v>
      </c>
      <c r="AB179" s="123">
        <v>0</v>
      </c>
      <c r="AC179" s="123">
        <v>0</v>
      </c>
      <c r="AD179" s="123">
        <v>0</v>
      </c>
      <c r="AE179" s="123">
        <v>0</v>
      </c>
      <c r="AF179" s="123">
        <v>0</v>
      </c>
      <c r="AG179" s="123">
        <v>0</v>
      </c>
      <c r="AH179" s="123">
        <v>0</v>
      </c>
      <c r="AI179" s="123">
        <v>0</v>
      </c>
      <c r="AJ179" s="123">
        <v>0</v>
      </c>
      <c r="AK179" s="123">
        <v>0</v>
      </c>
      <c r="AL179" s="123">
        <v>0</v>
      </c>
      <c r="AM179" s="123">
        <v>0</v>
      </c>
      <c r="AN179" s="123">
        <v>0</v>
      </c>
      <c r="AO179" s="123">
        <v>0</v>
      </c>
      <c r="AP179" s="123">
        <v>0</v>
      </c>
      <c r="AQ179" s="123">
        <v>0</v>
      </c>
      <c r="AR179" s="123">
        <v>0</v>
      </c>
      <c r="AS179" s="123">
        <v>0</v>
      </c>
      <c r="AT179" s="123">
        <v>0</v>
      </c>
      <c r="AU179" s="123">
        <v>0</v>
      </c>
      <c r="AV179" s="123">
        <v>0</v>
      </c>
      <c r="AW179" s="123">
        <v>0</v>
      </c>
      <c r="AX179" s="123">
        <v>0</v>
      </c>
      <c r="AY179" s="123">
        <v>0</v>
      </c>
      <c r="AZ179" s="123">
        <v>0</v>
      </c>
      <c r="BA179" s="123">
        <v>0</v>
      </c>
      <c r="BB179" s="123">
        <v>0</v>
      </c>
      <c r="BC179" s="123">
        <v>0</v>
      </c>
      <c r="BD179" s="123">
        <v>0</v>
      </c>
      <c r="BE179" s="123">
        <v>0</v>
      </c>
      <c r="BF179" s="123">
        <v>0</v>
      </c>
      <c r="BG179" s="123">
        <v>0</v>
      </c>
    </row>
    <row r="180" spans="1:59" ht="15" x14ac:dyDescent="0.25">
      <c r="A180" s="198"/>
      <c r="B180" s="122">
        <v>1</v>
      </c>
      <c r="C180" s="122">
        <v>1</v>
      </c>
      <c r="D180" s="122">
        <v>1</v>
      </c>
      <c r="E180" s="123">
        <v>0</v>
      </c>
      <c r="F180" s="123">
        <v>0</v>
      </c>
      <c r="G180" s="123">
        <v>0</v>
      </c>
      <c r="H180" s="123">
        <v>0</v>
      </c>
      <c r="I180" s="123">
        <v>0</v>
      </c>
      <c r="J180" s="123">
        <v>0</v>
      </c>
      <c r="K180" s="123">
        <v>0</v>
      </c>
      <c r="L180" s="123">
        <v>0</v>
      </c>
      <c r="M180" s="123">
        <v>0</v>
      </c>
      <c r="N180" s="123">
        <v>0</v>
      </c>
      <c r="O180" s="123">
        <v>0</v>
      </c>
      <c r="P180" s="123">
        <v>0</v>
      </c>
      <c r="Q180" s="123">
        <v>0</v>
      </c>
      <c r="R180" s="123">
        <v>0</v>
      </c>
      <c r="S180" s="123">
        <v>0</v>
      </c>
      <c r="T180" s="123">
        <v>0</v>
      </c>
      <c r="U180" s="123">
        <v>0</v>
      </c>
      <c r="V180" s="123">
        <v>0</v>
      </c>
      <c r="W180" s="123">
        <v>0</v>
      </c>
      <c r="X180" s="123">
        <v>0</v>
      </c>
      <c r="Y180" s="123">
        <v>0</v>
      </c>
      <c r="Z180" s="123">
        <v>0</v>
      </c>
      <c r="AA180" s="123">
        <v>0</v>
      </c>
      <c r="AB180" s="123">
        <v>0</v>
      </c>
      <c r="AC180" s="123">
        <v>0</v>
      </c>
      <c r="AD180" s="123">
        <v>0</v>
      </c>
      <c r="AE180" s="123">
        <v>0</v>
      </c>
      <c r="AF180" s="123">
        <v>0</v>
      </c>
      <c r="AG180" s="123">
        <v>0</v>
      </c>
      <c r="AH180" s="123">
        <v>0</v>
      </c>
      <c r="AI180" s="123">
        <v>0</v>
      </c>
      <c r="AJ180" s="123">
        <v>0</v>
      </c>
      <c r="AK180" s="123">
        <v>0</v>
      </c>
      <c r="AL180" s="123">
        <v>0</v>
      </c>
      <c r="AM180" s="123">
        <v>0</v>
      </c>
      <c r="AN180" s="123">
        <v>0</v>
      </c>
      <c r="AO180" s="123">
        <v>0</v>
      </c>
      <c r="AP180" s="123">
        <v>0</v>
      </c>
      <c r="AQ180" s="123">
        <v>0</v>
      </c>
      <c r="AR180" s="123">
        <v>0</v>
      </c>
      <c r="AS180" s="123">
        <v>0</v>
      </c>
      <c r="AT180" s="123">
        <v>0</v>
      </c>
      <c r="AU180" s="123">
        <v>0</v>
      </c>
      <c r="AV180" s="123">
        <v>0</v>
      </c>
      <c r="AW180" s="123">
        <v>0</v>
      </c>
      <c r="AX180" s="123">
        <v>0</v>
      </c>
      <c r="AY180" s="123">
        <v>0</v>
      </c>
      <c r="AZ180" s="123">
        <v>0</v>
      </c>
      <c r="BA180" s="123">
        <v>0</v>
      </c>
      <c r="BB180" s="123">
        <v>0</v>
      </c>
      <c r="BC180" s="123">
        <v>0</v>
      </c>
      <c r="BD180" s="123">
        <v>0</v>
      </c>
      <c r="BE180" s="123">
        <v>0</v>
      </c>
      <c r="BF180" s="123">
        <v>0</v>
      </c>
      <c r="BG180" s="123">
        <v>0</v>
      </c>
    </row>
    <row r="181" spans="1:59" ht="15" x14ac:dyDescent="0.25">
      <c r="A181" s="198"/>
      <c r="B181" s="122">
        <v>1</v>
      </c>
      <c r="C181" s="122">
        <v>1</v>
      </c>
      <c r="D181" s="122">
        <v>1</v>
      </c>
      <c r="E181" s="123">
        <v>0</v>
      </c>
      <c r="F181" s="123">
        <v>0</v>
      </c>
      <c r="G181" s="123">
        <v>0</v>
      </c>
      <c r="H181" s="123">
        <v>0</v>
      </c>
      <c r="I181" s="123">
        <v>0</v>
      </c>
      <c r="J181" s="123">
        <v>0</v>
      </c>
      <c r="K181" s="123">
        <v>0</v>
      </c>
      <c r="L181" s="123">
        <v>0</v>
      </c>
      <c r="M181" s="123">
        <v>0</v>
      </c>
      <c r="N181" s="123">
        <v>0</v>
      </c>
      <c r="O181" s="123">
        <v>0</v>
      </c>
      <c r="P181" s="123">
        <v>0</v>
      </c>
      <c r="Q181" s="123">
        <v>0</v>
      </c>
      <c r="R181" s="123">
        <v>0</v>
      </c>
      <c r="S181" s="123">
        <v>0</v>
      </c>
      <c r="T181" s="123">
        <v>0</v>
      </c>
      <c r="U181" s="123">
        <v>0</v>
      </c>
      <c r="V181" s="123">
        <v>0</v>
      </c>
      <c r="W181" s="123">
        <v>0</v>
      </c>
      <c r="X181" s="123">
        <v>0</v>
      </c>
      <c r="Y181" s="123">
        <v>0</v>
      </c>
      <c r="Z181" s="123">
        <v>0</v>
      </c>
      <c r="AA181" s="123">
        <v>0</v>
      </c>
      <c r="AB181" s="123">
        <v>0</v>
      </c>
      <c r="AC181" s="123">
        <v>0</v>
      </c>
      <c r="AD181" s="123">
        <v>0</v>
      </c>
      <c r="AE181" s="123">
        <v>0</v>
      </c>
      <c r="AF181" s="123">
        <v>0</v>
      </c>
      <c r="AG181" s="123">
        <v>0</v>
      </c>
      <c r="AH181" s="123">
        <v>0</v>
      </c>
      <c r="AI181" s="123">
        <v>0</v>
      </c>
      <c r="AJ181" s="123">
        <v>0</v>
      </c>
      <c r="AK181" s="123">
        <v>0</v>
      </c>
      <c r="AL181" s="123">
        <v>0</v>
      </c>
      <c r="AM181" s="123">
        <v>0</v>
      </c>
      <c r="AN181" s="123">
        <v>0</v>
      </c>
      <c r="AO181" s="123">
        <v>0</v>
      </c>
      <c r="AP181" s="123">
        <v>0</v>
      </c>
      <c r="AQ181" s="123">
        <v>0</v>
      </c>
      <c r="AR181" s="123">
        <v>0</v>
      </c>
      <c r="AS181" s="123">
        <v>0</v>
      </c>
      <c r="AT181" s="123">
        <v>0</v>
      </c>
      <c r="AU181" s="123">
        <v>0</v>
      </c>
      <c r="AV181" s="123">
        <v>0</v>
      </c>
      <c r="AW181" s="123">
        <v>0</v>
      </c>
      <c r="AX181" s="123">
        <v>0</v>
      </c>
      <c r="AY181" s="123">
        <v>0</v>
      </c>
      <c r="AZ181" s="123">
        <v>0</v>
      </c>
      <c r="BA181" s="123">
        <v>0</v>
      </c>
      <c r="BB181" s="123">
        <v>0</v>
      </c>
      <c r="BC181" s="123">
        <v>0</v>
      </c>
      <c r="BD181" s="123">
        <v>0</v>
      </c>
      <c r="BE181" s="123">
        <v>0</v>
      </c>
      <c r="BF181" s="123">
        <v>0</v>
      </c>
      <c r="BG181" s="123">
        <v>0</v>
      </c>
    </row>
    <row r="182" spans="1:59" ht="15" x14ac:dyDescent="0.25">
      <c r="A182" s="198"/>
      <c r="B182" s="122">
        <v>1</v>
      </c>
      <c r="C182" s="122">
        <v>1</v>
      </c>
      <c r="D182" s="122">
        <v>1</v>
      </c>
      <c r="E182" s="123">
        <v>0</v>
      </c>
      <c r="F182" s="123">
        <v>0</v>
      </c>
      <c r="G182" s="123">
        <v>0</v>
      </c>
      <c r="H182" s="123">
        <v>0</v>
      </c>
      <c r="I182" s="123">
        <v>0</v>
      </c>
      <c r="J182" s="123">
        <v>0</v>
      </c>
      <c r="K182" s="123">
        <v>0</v>
      </c>
      <c r="L182" s="123">
        <v>0</v>
      </c>
      <c r="M182" s="123">
        <v>0</v>
      </c>
      <c r="N182" s="123">
        <v>0</v>
      </c>
      <c r="O182" s="123">
        <v>0</v>
      </c>
      <c r="P182" s="123">
        <v>0</v>
      </c>
      <c r="Q182" s="123">
        <v>0</v>
      </c>
      <c r="R182" s="123">
        <v>0</v>
      </c>
      <c r="S182" s="123">
        <v>0</v>
      </c>
      <c r="T182" s="123">
        <v>0</v>
      </c>
      <c r="U182" s="123">
        <v>0</v>
      </c>
      <c r="V182" s="123">
        <v>0</v>
      </c>
      <c r="W182" s="123">
        <v>0</v>
      </c>
      <c r="X182" s="123">
        <v>0</v>
      </c>
      <c r="Y182" s="123">
        <v>0</v>
      </c>
      <c r="Z182" s="123">
        <v>0</v>
      </c>
      <c r="AA182" s="123">
        <v>0</v>
      </c>
      <c r="AB182" s="123">
        <v>0</v>
      </c>
      <c r="AC182" s="123">
        <v>0</v>
      </c>
      <c r="AD182" s="123">
        <v>0</v>
      </c>
      <c r="AE182" s="123">
        <v>0</v>
      </c>
      <c r="AF182" s="123">
        <v>0</v>
      </c>
      <c r="AG182" s="123">
        <v>0</v>
      </c>
      <c r="AH182" s="123">
        <v>0</v>
      </c>
      <c r="AI182" s="123">
        <v>0</v>
      </c>
      <c r="AJ182" s="123">
        <v>0</v>
      </c>
      <c r="AK182" s="123">
        <v>0</v>
      </c>
      <c r="AL182" s="123">
        <v>0</v>
      </c>
      <c r="AM182" s="123">
        <v>0</v>
      </c>
      <c r="AN182" s="123">
        <v>0</v>
      </c>
      <c r="AO182" s="123">
        <v>0</v>
      </c>
      <c r="AP182" s="123">
        <v>0</v>
      </c>
      <c r="AQ182" s="123">
        <v>0</v>
      </c>
      <c r="AR182" s="123">
        <v>0</v>
      </c>
      <c r="AS182" s="123">
        <v>0</v>
      </c>
      <c r="AT182" s="123">
        <v>0</v>
      </c>
      <c r="AU182" s="123">
        <v>0</v>
      </c>
      <c r="AV182" s="123">
        <v>0</v>
      </c>
      <c r="AW182" s="123">
        <v>0</v>
      </c>
      <c r="AX182" s="123">
        <v>0</v>
      </c>
      <c r="AY182" s="123">
        <v>0</v>
      </c>
      <c r="AZ182" s="123">
        <v>0</v>
      </c>
      <c r="BA182" s="123">
        <v>0</v>
      </c>
      <c r="BB182" s="123">
        <v>0</v>
      </c>
      <c r="BC182" s="123">
        <v>0</v>
      </c>
      <c r="BD182" s="123">
        <v>0</v>
      </c>
      <c r="BE182" s="123">
        <v>0</v>
      </c>
      <c r="BF182" s="123">
        <v>0</v>
      </c>
      <c r="BG182" s="123">
        <v>0</v>
      </c>
    </row>
    <row r="183" spans="1:59" ht="15" x14ac:dyDescent="0.25">
      <c r="A183" s="198"/>
      <c r="B183" s="122">
        <v>1</v>
      </c>
      <c r="C183" s="122">
        <v>1</v>
      </c>
      <c r="D183" s="122">
        <v>1</v>
      </c>
      <c r="E183" s="123">
        <v>0</v>
      </c>
      <c r="F183" s="123">
        <v>0</v>
      </c>
      <c r="G183" s="123">
        <v>0</v>
      </c>
      <c r="H183" s="123">
        <v>0</v>
      </c>
      <c r="I183" s="123">
        <v>0</v>
      </c>
      <c r="J183" s="123">
        <v>0</v>
      </c>
      <c r="K183" s="123">
        <v>0</v>
      </c>
      <c r="L183" s="123">
        <v>0</v>
      </c>
      <c r="M183" s="123">
        <v>0</v>
      </c>
      <c r="N183" s="123">
        <v>0</v>
      </c>
      <c r="O183" s="123">
        <v>0</v>
      </c>
      <c r="P183" s="123">
        <v>0</v>
      </c>
      <c r="Q183" s="123">
        <v>0</v>
      </c>
      <c r="R183" s="123">
        <v>0</v>
      </c>
      <c r="S183" s="123">
        <v>0</v>
      </c>
      <c r="T183" s="123">
        <v>0</v>
      </c>
      <c r="U183" s="123">
        <v>0</v>
      </c>
      <c r="V183" s="123">
        <v>0</v>
      </c>
      <c r="W183" s="123">
        <v>0</v>
      </c>
      <c r="X183" s="123">
        <v>0</v>
      </c>
      <c r="Y183" s="123">
        <v>0</v>
      </c>
      <c r="Z183" s="123">
        <v>0</v>
      </c>
      <c r="AA183" s="123">
        <v>0</v>
      </c>
      <c r="AB183" s="123">
        <v>0</v>
      </c>
      <c r="AC183" s="123">
        <v>0</v>
      </c>
      <c r="AD183" s="123">
        <v>0</v>
      </c>
      <c r="AE183" s="123">
        <v>0</v>
      </c>
      <c r="AF183" s="123">
        <v>0</v>
      </c>
      <c r="AG183" s="123">
        <v>0</v>
      </c>
      <c r="AH183" s="123">
        <v>0</v>
      </c>
      <c r="AI183" s="123">
        <v>0</v>
      </c>
      <c r="AJ183" s="123">
        <v>0</v>
      </c>
      <c r="AK183" s="123">
        <v>0</v>
      </c>
      <c r="AL183" s="123">
        <v>0</v>
      </c>
      <c r="AM183" s="123">
        <v>0</v>
      </c>
      <c r="AN183" s="123">
        <v>0</v>
      </c>
      <c r="AO183" s="123">
        <v>0</v>
      </c>
      <c r="AP183" s="123">
        <v>0</v>
      </c>
      <c r="AQ183" s="123">
        <v>0</v>
      </c>
      <c r="AR183" s="123">
        <v>0</v>
      </c>
      <c r="AS183" s="123">
        <v>0</v>
      </c>
      <c r="AT183" s="123">
        <v>0</v>
      </c>
      <c r="AU183" s="123">
        <v>0</v>
      </c>
      <c r="AV183" s="123">
        <v>0</v>
      </c>
      <c r="AW183" s="123">
        <v>0</v>
      </c>
      <c r="AX183" s="123">
        <v>0</v>
      </c>
      <c r="AY183" s="123">
        <v>0</v>
      </c>
      <c r="AZ183" s="123">
        <v>0</v>
      </c>
      <c r="BA183" s="123">
        <v>0</v>
      </c>
      <c r="BB183" s="123">
        <v>0</v>
      </c>
      <c r="BC183" s="123">
        <v>0</v>
      </c>
      <c r="BD183" s="123">
        <v>0</v>
      </c>
      <c r="BE183" s="123">
        <v>0</v>
      </c>
      <c r="BF183" s="123">
        <v>0</v>
      </c>
      <c r="BG183" s="123">
        <v>0</v>
      </c>
    </row>
    <row r="184" spans="1:59" ht="15" x14ac:dyDescent="0.25">
      <c r="A184" s="198"/>
      <c r="B184" s="122">
        <v>1</v>
      </c>
      <c r="C184" s="122">
        <v>1</v>
      </c>
      <c r="D184" s="122">
        <v>1</v>
      </c>
      <c r="E184" s="123">
        <v>0</v>
      </c>
      <c r="F184" s="123">
        <v>0</v>
      </c>
      <c r="G184" s="123">
        <v>0</v>
      </c>
      <c r="H184" s="123">
        <v>0</v>
      </c>
      <c r="I184" s="123">
        <v>0</v>
      </c>
      <c r="J184" s="123">
        <v>0</v>
      </c>
      <c r="K184" s="123">
        <v>0</v>
      </c>
      <c r="L184" s="123">
        <v>0</v>
      </c>
      <c r="M184" s="123">
        <v>0</v>
      </c>
      <c r="N184" s="123">
        <v>0</v>
      </c>
      <c r="O184" s="123">
        <v>0</v>
      </c>
      <c r="P184" s="123">
        <v>0</v>
      </c>
      <c r="Q184" s="123">
        <v>0</v>
      </c>
      <c r="R184" s="123">
        <v>0</v>
      </c>
      <c r="S184" s="123">
        <v>0</v>
      </c>
      <c r="T184" s="123">
        <v>0</v>
      </c>
      <c r="U184" s="123">
        <v>0</v>
      </c>
      <c r="V184" s="123">
        <v>0</v>
      </c>
      <c r="W184" s="123">
        <v>0</v>
      </c>
      <c r="X184" s="123">
        <v>0</v>
      </c>
      <c r="Y184" s="123">
        <v>0</v>
      </c>
      <c r="Z184" s="123">
        <v>0</v>
      </c>
      <c r="AA184" s="123">
        <v>0</v>
      </c>
      <c r="AB184" s="123">
        <v>0</v>
      </c>
      <c r="AC184" s="123">
        <v>0</v>
      </c>
      <c r="AD184" s="123">
        <v>0</v>
      </c>
      <c r="AE184" s="123">
        <v>0</v>
      </c>
      <c r="AF184" s="123">
        <v>0</v>
      </c>
      <c r="AG184" s="123">
        <v>0</v>
      </c>
      <c r="AH184" s="123">
        <v>0</v>
      </c>
      <c r="AI184" s="123">
        <v>0</v>
      </c>
      <c r="AJ184" s="123">
        <v>0</v>
      </c>
      <c r="AK184" s="123">
        <v>0</v>
      </c>
      <c r="AL184" s="123">
        <v>0</v>
      </c>
      <c r="AM184" s="123">
        <v>0</v>
      </c>
      <c r="AN184" s="123">
        <v>0</v>
      </c>
      <c r="AO184" s="123">
        <v>0</v>
      </c>
      <c r="AP184" s="123">
        <v>0</v>
      </c>
      <c r="AQ184" s="123">
        <v>0</v>
      </c>
      <c r="AR184" s="123">
        <v>0</v>
      </c>
      <c r="AS184" s="123">
        <v>0</v>
      </c>
      <c r="AT184" s="123">
        <v>0</v>
      </c>
      <c r="AU184" s="123">
        <v>0</v>
      </c>
      <c r="AV184" s="123">
        <v>0</v>
      </c>
      <c r="AW184" s="123">
        <v>0</v>
      </c>
      <c r="AX184" s="123">
        <v>0</v>
      </c>
      <c r="AY184" s="123">
        <v>0</v>
      </c>
      <c r="AZ184" s="123">
        <v>0</v>
      </c>
      <c r="BA184" s="123">
        <v>0</v>
      </c>
      <c r="BB184" s="123">
        <v>0</v>
      </c>
      <c r="BC184" s="123">
        <v>0</v>
      </c>
      <c r="BD184" s="123">
        <v>0</v>
      </c>
      <c r="BE184" s="123">
        <v>0</v>
      </c>
      <c r="BF184" s="123">
        <v>0</v>
      </c>
      <c r="BG184" s="123">
        <v>0</v>
      </c>
    </row>
    <row r="185" spans="1:59" ht="15" x14ac:dyDescent="0.25">
      <c r="A185" s="198"/>
      <c r="B185" s="122">
        <v>1</v>
      </c>
      <c r="C185" s="122">
        <v>1</v>
      </c>
      <c r="D185" s="122">
        <v>1</v>
      </c>
      <c r="E185" s="123">
        <v>0</v>
      </c>
      <c r="F185" s="123">
        <v>0</v>
      </c>
      <c r="G185" s="123">
        <v>0</v>
      </c>
      <c r="H185" s="123">
        <v>0</v>
      </c>
      <c r="I185" s="123">
        <v>0</v>
      </c>
      <c r="J185" s="123">
        <v>0</v>
      </c>
      <c r="K185" s="123">
        <v>0</v>
      </c>
      <c r="L185" s="123">
        <v>0</v>
      </c>
      <c r="M185" s="123">
        <v>0</v>
      </c>
      <c r="N185" s="123">
        <v>0</v>
      </c>
      <c r="O185" s="123">
        <v>0</v>
      </c>
      <c r="P185" s="123">
        <v>0</v>
      </c>
      <c r="Q185" s="123">
        <v>0</v>
      </c>
      <c r="R185" s="123">
        <v>0</v>
      </c>
      <c r="S185" s="123">
        <v>0</v>
      </c>
      <c r="T185" s="123">
        <v>0</v>
      </c>
      <c r="U185" s="123">
        <v>0</v>
      </c>
      <c r="V185" s="123">
        <v>0</v>
      </c>
      <c r="W185" s="123">
        <v>0</v>
      </c>
      <c r="X185" s="123">
        <v>0</v>
      </c>
      <c r="Y185" s="123">
        <v>0</v>
      </c>
      <c r="Z185" s="123">
        <v>0</v>
      </c>
      <c r="AA185" s="123">
        <v>0</v>
      </c>
      <c r="AB185" s="123">
        <v>0</v>
      </c>
      <c r="AC185" s="123">
        <v>0</v>
      </c>
      <c r="AD185" s="123">
        <v>0</v>
      </c>
      <c r="AE185" s="123">
        <v>0</v>
      </c>
      <c r="AF185" s="123">
        <v>0</v>
      </c>
      <c r="AG185" s="123">
        <v>0</v>
      </c>
      <c r="AH185" s="123">
        <v>0</v>
      </c>
      <c r="AI185" s="123">
        <v>0</v>
      </c>
      <c r="AJ185" s="123">
        <v>0</v>
      </c>
      <c r="AK185" s="123">
        <v>0</v>
      </c>
      <c r="AL185" s="123">
        <v>0</v>
      </c>
      <c r="AM185" s="123">
        <v>0</v>
      </c>
      <c r="AN185" s="123">
        <v>0</v>
      </c>
      <c r="AO185" s="123">
        <v>0</v>
      </c>
      <c r="AP185" s="123">
        <v>0</v>
      </c>
      <c r="AQ185" s="123">
        <v>0</v>
      </c>
      <c r="AR185" s="123">
        <v>0</v>
      </c>
      <c r="AS185" s="123">
        <v>0</v>
      </c>
      <c r="AT185" s="123">
        <v>0</v>
      </c>
      <c r="AU185" s="123">
        <v>0</v>
      </c>
      <c r="AV185" s="123">
        <v>0</v>
      </c>
      <c r="AW185" s="123">
        <v>0</v>
      </c>
      <c r="AX185" s="123">
        <v>0</v>
      </c>
      <c r="AY185" s="123">
        <v>0</v>
      </c>
      <c r="AZ185" s="123">
        <v>0</v>
      </c>
      <c r="BA185" s="123">
        <v>0</v>
      </c>
      <c r="BB185" s="123">
        <v>0</v>
      </c>
      <c r="BC185" s="123">
        <v>0</v>
      </c>
      <c r="BD185" s="123">
        <v>0</v>
      </c>
      <c r="BE185" s="123">
        <v>0</v>
      </c>
      <c r="BF185" s="123">
        <v>0</v>
      </c>
      <c r="BG185" s="123">
        <v>0</v>
      </c>
    </row>
    <row r="186" spans="1:59" ht="15" x14ac:dyDescent="0.25">
      <c r="A186" s="198"/>
      <c r="B186" s="122">
        <v>1</v>
      </c>
      <c r="C186" s="122">
        <v>1</v>
      </c>
      <c r="D186" s="122">
        <v>1</v>
      </c>
      <c r="E186" s="123">
        <v>0</v>
      </c>
      <c r="F186" s="123">
        <v>0</v>
      </c>
      <c r="G186" s="123">
        <v>0</v>
      </c>
      <c r="H186" s="123">
        <v>0</v>
      </c>
      <c r="I186" s="123">
        <v>0</v>
      </c>
      <c r="J186" s="123">
        <v>0</v>
      </c>
      <c r="K186" s="123">
        <v>0</v>
      </c>
      <c r="L186" s="123">
        <v>0</v>
      </c>
      <c r="M186" s="123">
        <v>0</v>
      </c>
      <c r="N186" s="123">
        <v>0</v>
      </c>
      <c r="O186" s="123">
        <v>0</v>
      </c>
      <c r="P186" s="123">
        <v>0</v>
      </c>
      <c r="Q186" s="123">
        <v>0</v>
      </c>
      <c r="R186" s="123">
        <v>0</v>
      </c>
      <c r="S186" s="123">
        <v>0</v>
      </c>
      <c r="T186" s="123">
        <v>0</v>
      </c>
      <c r="U186" s="123">
        <v>0</v>
      </c>
      <c r="V186" s="123">
        <v>0</v>
      </c>
      <c r="W186" s="123">
        <v>0</v>
      </c>
      <c r="X186" s="123">
        <v>0</v>
      </c>
      <c r="Y186" s="123">
        <v>0</v>
      </c>
      <c r="Z186" s="123">
        <v>0</v>
      </c>
      <c r="AA186" s="123">
        <v>0</v>
      </c>
      <c r="AB186" s="123">
        <v>0</v>
      </c>
      <c r="AC186" s="123">
        <v>0</v>
      </c>
      <c r="AD186" s="123">
        <v>0</v>
      </c>
      <c r="AE186" s="123">
        <v>0</v>
      </c>
      <c r="AF186" s="123">
        <v>0</v>
      </c>
      <c r="AG186" s="123">
        <v>0</v>
      </c>
      <c r="AH186" s="123">
        <v>0</v>
      </c>
      <c r="AI186" s="123">
        <v>0</v>
      </c>
      <c r="AJ186" s="123">
        <v>0</v>
      </c>
      <c r="AK186" s="123">
        <v>0</v>
      </c>
      <c r="AL186" s="123">
        <v>0</v>
      </c>
      <c r="AM186" s="123">
        <v>0</v>
      </c>
      <c r="AN186" s="123">
        <v>0</v>
      </c>
      <c r="AO186" s="123">
        <v>0</v>
      </c>
      <c r="AP186" s="123">
        <v>0</v>
      </c>
      <c r="AQ186" s="123">
        <v>0</v>
      </c>
      <c r="AR186" s="123">
        <v>0</v>
      </c>
      <c r="AS186" s="123">
        <v>0</v>
      </c>
      <c r="AT186" s="123">
        <v>0</v>
      </c>
      <c r="AU186" s="123">
        <v>0</v>
      </c>
      <c r="AV186" s="123">
        <v>0</v>
      </c>
      <c r="AW186" s="123">
        <v>0</v>
      </c>
      <c r="AX186" s="123">
        <v>0</v>
      </c>
      <c r="AY186" s="123">
        <v>0</v>
      </c>
      <c r="AZ186" s="123">
        <v>0</v>
      </c>
      <c r="BA186" s="123">
        <v>0</v>
      </c>
      <c r="BB186" s="123">
        <v>0</v>
      </c>
      <c r="BC186" s="123">
        <v>0</v>
      </c>
      <c r="BD186" s="123">
        <v>0</v>
      </c>
      <c r="BE186" s="123">
        <v>0</v>
      </c>
      <c r="BF186" s="123">
        <v>0</v>
      </c>
      <c r="BG186" s="123">
        <v>0</v>
      </c>
    </row>
    <row r="187" spans="1:59" ht="15" x14ac:dyDescent="0.25">
      <c r="A187" s="198"/>
      <c r="B187" s="122">
        <v>1</v>
      </c>
      <c r="C187" s="122">
        <v>1</v>
      </c>
      <c r="D187" s="122">
        <v>1</v>
      </c>
      <c r="E187" s="123">
        <v>0</v>
      </c>
      <c r="F187" s="123">
        <v>0</v>
      </c>
      <c r="G187" s="123">
        <v>0</v>
      </c>
      <c r="H187" s="123">
        <v>0</v>
      </c>
      <c r="I187" s="123">
        <v>0</v>
      </c>
      <c r="J187" s="123">
        <v>0</v>
      </c>
      <c r="K187" s="123">
        <v>0</v>
      </c>
      <c r="L187" s="123">
        <v>0</v>
      </c>
      <c r="M187" s="123">
        <v>0</v>
      </c>
      <c r="N187" s="123">
        <v>0</v>
      </c>
      <c r="O187" s="123">
        <v>0</v>
      </c>
      <c r="P187" s="123">
        <v>0</v>
      </c>
      <c r="Q187" s="123">
        <v>0</v>
      </c>
      <c r="R187" s="123">
        <v>0</v>
      </c>
      <c r="S187" s="123">
        <v>0</v>
      </c>
      <c r="T187" s="123">
        <v>0</v>
      </c>
      <c r="U187" s="123">
        <v>0</v>
      </c>
      <c r="V187" s="123">
        <v>0</v>
      </c>
      <c r="W187" s="123">
        <v>0</v>
      </c>
      <c r="X187" s="123">
        <v>0</v>
      </c>
      <c r="Y187" s="123">
        <v>0</v>
      </c>
      <c r="Z187" s="123">
        <v>0</v>
      </c>
      <c r="AA187" s="123">
        <v>0</v>
      </c>
      <c r="AB187" s="123">
        <v>0</v>
      </c>
      <c r="AC187" s="123">
        <v>0</v>
      </c>
      <c r="AD187" s="123">
        <v>0</v>
      </c>
      <c r="AE187" s="123">
        <v>0</v>
      </c>
      <c r="AF187" s="123">
        <v>0</v>
      </c>
      <c r="AG187" s="123">
        <v>0</v>
      </c>
      <c r="AH187" s="123">
        <v>0</v>
      </c>
      <c r="AI187" s="123">
        <v>0</v>
      </c>
      <c r="AJ187" s="123">
        <v>0</v>
      </c>
      <c r="AK187" s="123">
        <v>0</v>
      </c>
      <c r="AL187" s="123">
        <v>0</v>
      </c>
      <c r="AM187" s="123">
        <v>0</v>
      </c>
      <c r="AN187" s="123">
        <v>0</v>
      </c>
      <c r="AO187" s="123">
        <v>0</v>
      </c>
      <c r="AP187" s="123">
        <v>0</v>
      </c>
      <c r="AQ187" s="123">
        <v>0</v>
      </c>
      <c r="AR187" s="123">
        <v>0</v>
      </c>
      <c r="AS187" s="123">
        <v>0</v>
      </c>
      <c r="AT187" s="123">
        <v>0</v>
      </c>
      <c r="AU187" s="123">
        <v>0</v>
      </c>
      <c r="AV187" s="123">
        <v>0</v>
      </c>
      <c r="AW187" s="123">
        <v>0</v>
      </c>
      <c r="AX187" s="123">
        <v>0</v>
      </c>
      <c r="AY187" s="123">
        <v>0</v>
      </c>
      <c r="AZ187" s="123">
        <v>0</v>
      </c>
      <c r="BA187" s="123">
        <v>0</v>
      </c>
      <c r="BB187" s="123">
        <v>0</v>
      </c>
      <c r="BC187" s="123">
        <v>0</v>
      </c>
      <c r="BD187" s="123">
        <v>0</v>
      </c>
      <c r="BE187" s="123">
        <v>0</v>
      </c>
      <c r="BF187" s="123">
        <v>0</v>
      </c>
      <c r="BG187" s="123">
        <v>0</v>
      </c>
    </row>
    <row r="188" spans="1:59" ht="15" x14ac:dyDescent="0.25">
      <c r="A188" s="198"/>
      <c r="B188" s="122">
        <v>1</v>
      </c>
      <c r="C188" s="122">
        <v>1</v>
      </c>
      <c r="D188" s="122">
        <v>1</v>
      </c>
      <c r="E188" s="123">
        <v>0</v>
      </c>
      <c r="F188" s="123">
        <v>0</v>
      </c>
      <c r="G188" s="123">
        <v>0</v>
      </c>
      <c r="H188" s="123">
        <v>0</v>
      </c>
      <c r="I188" s="123">
        <v>0</v>
      </c>
      <c r="J188" s="123">
        <v>0</v>
      </c>
      <c r="K188" s="123">
        <v>0</v>
      </c>
      <c r="L188" s="123">
        <v>0</v>
      </c>
      <c r="M188" s="123">
        <v>0</v>
      </c>
      <c r="N188" s="123">
        <v>0</v>
      </c>
      <c r="O188" s="123">
        <v>0</v>
      </c>
      <c r="P188" s="123">
        <v>0</v>
      </c>
      <c r="Q188" s="123">
        <v>0</v>
      </c>
      <c r="R188" s="123">
        <v>0</v>
      </c>
      <c r="S188" s="123">
        <v>0</v>
      </c>
      <c r="T188" s="123">
        <v>0</v>
      </c>
      <c r="U188" s="123">
        <v>0</v>
      </c>
      <c r="V188" s="123">
        <v>0</v>
      </c>
      <c r="W188" s="123">
        <v>0</v>
      </c>
      <c r="X188" s="123">
        <v>0</v>
      </c>
      <c r="Y188" s="123">
        <v>0</v>
      </c>
      <c r="Z188" s="123">
        <v>0</v>
      </c>
      <c r="AA188" s="123">
        <v>0</v>
      </c>
      <c r="AB188" s="123">
        <v>0</v>
      </c>
      <c r="AC188" s="123">
        <v>0</v>
      </c>
      <c r="AD188" s="123">
        <v>0</v>
      </c>
      <c r="AE188" s="123">
        <v>0</v>
      </c>
      <c r="AF188" s="123">
        <v>0</v>
      </c>
      <c r="AG188" s="123">
        <v>0</v>
      </c>
      <c r="AH188" s="123">
        <v>0</v>
      </c>
      <c r="AI188" s="123">
        <v>0</v>
      </c>
      <c r="AJ188" s="123">
        <v>0</v>
      </c>
      <c r="AK188" s="123">
        <v>0</v>
      </c>
      <c r="AL188" s="123">
        <v>0</v>
      </c>
      <c r="AM188" s="123">
        <v>0</v>
      </c>
      <c r="AN188" s="123">
        <v>0</v>
      </c>
      <c r="AO188" s="123">
        <v>0</v>
      </c>
      <c r="AP188" s="123">
        <v>0</v>
      </c>
      <c r="AQ188" s="123">
        <v>0</v>
      </c>
      <c r="AR188" s="123">
        <v>0</v>
      </c>
      <c r="AS188" s="123">
        <v>0</v>
      </c>
      <c r="AT188" s="123">
        <v>0</v>
      </c>
      <c r="AU188" s="123">
        <v>0</v>
      </c>
      <c r="AV188" s="123">
        <v>0</v>
      </c>
      <c r="AW188" s="123">
        <v>0</v>
      </c>
      <c r="AX188" s="123">
        <v>0</v>
      </c>
      <c r="AY188" s="123">
        <v>0</v>
      </c>
      <c r="AZ188" s="123">
        <v>0</v>
      </c>
      <c r="BA188" s="123">
        <v>0</v>
      </c>
      <c r="BB188" s="123">
        <v>0</v>
      </c>
      <c r="BC188" s="123">
        <v>0</v>
      </c>
      <c r="BD188" s="123">
        <v>0</v>
      </c>
      <c r="BE188" s="123">
        <v>0</v>
      </c>
      <c r="BF188" s="123">
        <v>0</v>
      </c>
      <c r="BG188" s="123">
        <v>0</v>
      </c>
    </row>
    <row r="189" spans="1:59" ht="15" x14ac:dyDescent="0.25">
      <c r="A189" s="198"/>
      <c r="B189" s="122">
        <v>1</v>
      </c>
      <c r="C189" s="122">
        <v>1</v>
      </c>
      <c r="D189" s="122">
        <v>1</v>
      </c>
      <c r="E189" s="123">
        <v>0</v>
      </c>
      <c r="F189" s="123">
        <v>0</v>
      </c>
      <c r="G189" s="123">
        <v>0</v>
      </c>
      <c r="H189" s="123">
        <v>0</v>
      </c>
      <c r="I189" s="123">
        <v>0</v>
      </c>
      <c r="J189" s="123">
        <v>0</v>
      </c>
      <c r="K189" s="123">
        <v>0</v>
      </c>
      <c r="L189" s="123">
        <v>0</v>
      </c>
      <c r="M189" s="123">
        <v>0</v>
      </c>
      <c r="N189" s="123">
        <v>0</v>
      </c>
      <c r="O189" s="123">
        <v>0</v>
      </c>
      <c r="P189" s="123">
        <v>0</v>
      </c>
      <c r="Q189" s="123">
        <v>0</v>
      </c>
      <c r="R189" s="123">
        <v>0</v>
      </c>
      <c r="S189" s="123">
        <v>0</v>
      </c>
      <c r="T189" s="123">
        <v>0</v>
      </c>
      <c r="U189" s="123">
        <v>0</v>
      </c>
      <c r="V189" s="123">
        <v>0</v>
      </c>
      <c r="W189" s="123">
        <v>0</v>
      </c>
      <c r="X189" s="123">
        <v>0</v>
      </c>
      <c r="Y189" s="123">
        <v>0</v>
      </c>
      <c r="Z189" s="123">
        <v>0</v>
      </c>
      <c r="AA189" s="123">
        <v>0</v>
      </c>
      <c r="AB189" s="123">
        <v>0</v>
      </c>
      <c r="AC189" s="123">
        <v>0</v>
      </c>
      <c r="AD189" s="123">
        <v>0</v>
      </c>
      <c r="AE189" s="123">
        <v>0</v>
      </c>
      <c r="AF189" s="123">
        <v>0</v>
      </c>
      <c r="AG189" s="123">
        <v>0</v>
      </c>
      <c r="AH189" s="123">
        <v>0</v>
      </c>
      <c r="AI189" s="123">
        <v>0</v>
      </c>
      <c r="AJ189" s="123">
        <v>0</v>
      </c>
      <c r="AK189" s="123">
        <v>0</v>
      </c>
      <c r="AL189" s="123">
        <v>0</v>
      </c>
      <c r="AM189" s="123">
        <v>0</v>
      </c>
      <c r="AN189" s="123">
        <v>0</v>
      </c>
      <c r="AO189" s="123">
        <v>0</v>
      </c>
      <c r="AP189" s="123">
        <v>0</v>
      </c>
      <c r="AQ189" s="123">
        <v>0</v>
      </c>
      <c r="AR189" s="123">
        <v>0</v>
      </c>
      <c r="AS189" s="123">
        <v>0</v>
      </c>
      <c r="AT189" s="123">
        <v>0</v>
      </c>
      <c r="AU189" s="123">
        <v>0</v>
      </c>
      <c r="AV189" s="123">
        <v>0</v>
      </c>
      <c r="AW189" s="123">
        <v>0</v>
      </c>
      <c r="AX189" s="123">
        <v>0</v>
      </c>
      <c r="AY189" s="123">
        <v>0</v>
      </c>
      <c r="AZ189" s="123">
        <v>0</v>
      </c>
      <c r="BA189" s="123">
        <v>0</v>
      </c>
      <c r="BB189" s="123">
        <v>0</v>
      </c>
      <c r="BC189" s="123">
        <v>0</v>
      </c>
      <c r="BD189" s="123">
        <v>0</v>
      </c>
      <c r="BE189" s="123">
        <v>0</v>
      </c>
      <c r="BF189" s="123">
        <v>0</v>
      </c>
      <c r="BG189" s="123">
        <v>0</v>
      </c>
    </row>
    <row r="190" spans="1:59" ht="15" x14ac:dyDescent="0.25">
      <c r="A190" s="198"/>
      <c r="B190" s="122">
        <v>1</v>
      </c>
      <c r="C190" s="122">
        <v>1</v>
      </c>
      <c r="D190" s="122">
        <v>1</v>
      </c>
      <c r="E190" s="123">
        <v>0</v>
      </c>
      <c r="F190" s="123">
        <v>0</v>
      </c>
      <c r="G190" s="123">
        <v>0</v>
      </c>
      <c r="H190" s="123">
        <v>0</v>
      </c>
      <c r="I190" s="123">
        <v>0</v>
      </c>
      <c r="J190" s="123">
        <v>0</v>
      </c>
      <c r="K190" s="123">
        <v>0</v>
      </c>
      <c r="L190" s="123">
        <v>0</v>
      </c>
      <c r="M190" s="123">
        <v>0</v>
      </c>
      <c r="N190" s="123">
        <v>0</v>
      </c>
      <c r="O190" s="123">
        <v>0</v>
      </c>
      <c r="P190" s="123">
        <v>0</v>
      </c>
      <c r="Q190" s="123">
        <v>0</v>
      </c>
      <c r="R190" s="123">
        <v>0</v>
      </c>
      <c r="S190" s="123">
        <v>0</v>
      </c>
      <c r="T190" s="123">
        <v>0</v>
      </c>
      <c r="U190" s="123">
        <v>0</v>
      </c>
      <c r="V190" s="123">
        <v>0</v>
      </c>
      <c r="W190" s="123">
        <v>0</v>
      </c>
      <c r="X190" s="123">
        <v>0</v>
      </c>
      <c r="Y190" s="123">
        <v>0</v>
      </c>
      <c r="Z190" s="123">
        <v>0</v>
      </c>
      <c r="AA190" s="123">
        <v>0</v>
      </c>
      <c r="AB190" s="123">
        <v>0</v>
      </c>
      <c r="AC190" s="123">
        <v>0</v>
      </c>
      <c r="AD190" s="123">
        <v>0</v>
      </c>
      <c r="AE190" s="123">
        <v>0</v>
      </c>
      <c r="AF190" s="123">
        <v>0</v>
      </c>
      <c r="AG190" s="123">
        <v>0</v>
      </c>
      <c r="AH190" s="123">
        <v>0</v>
      </c>
      <c r="AI190" s="123">
        <v>0</v>
      </c>
      <c r="AJ190" s="123">
        <v>0</v>
      </c>
      <c r="AK190" s="123">
        <v>0</v>
      </c>
      <c r="AL190" s="123">
        <v>0</v>
      </c>
      <c r="AM190" s="123">
        <v>0</v>
      </c>
      <c r="AN190" s="123">
        <v>0</v>
      </c>
      <c r="AO190" s="123">
        <v>0</v>
      </c>
      <c r="AP190" s="123">
        <v>0</v>
      </c>
      <c r="AQ190" s="123">
        <v>0</v>
      </c>
      <c r="AR190" s="123">
        <v>0</v>
      </c>
      <c r="AS190" s="123">
        <v>0</v>
      </c>
      <c r="AT190" s="123">
        <v>0</v>
      </c>
      <c r="AU190" s="123">
        <v>0</v>
      </c>
      <c r="AV190" s="123">
        <v>0</v>
      </c>
      <c r="AW190" s="123">
        <v>0</v>
      </c>
      <c r="AX190" s="123">
        <v>0</v>
      </c>
      <c r="AY190" s="123">
        <v>0</v>
      </c>
      <c r="AZ190" s="123">
        <v>0</v>
      </c>
      <c r="BA190" s="123">
        <v>0</v>
      </c>
      <c r="BB190" s="123">
        <v>0</v>
      </c>
      <c r="BC190" s="123">
        <v>0</v>
      </c>
      <c r="BD190" s="123">
        <v>0</v>
      </c>
      <c r="BE190" s="123">
        <v>0</v>
      </c>
      <c r="BF190" s="123">
        <v>0</v>
      </c>
      <c r="BG190" s="123">
        <v>0</v>
      </c>
    </row>
    <row r="191" spans="1:59" ht="15" x14ac:dyDescent="0.25">
      <c r="A191" s="198"/>
      <c r="B191" s="122">
        <v>1</v>
      </c>
      <c r="C191" s="122">
        <v>1</v>
      </c>
      <c r="D191" s="122">
        <v>1</v>
      </c>
      <c r="E191" s="123">
        <v>0</v>
      </c>
      <c r="F191" s="123">
        <v>0</v>
      </c>
      <c r="G191" s="123">
        <v>0</v>
      </c>
      <c r="H191" s="123">
        <v>0</v>
      </c>
      <c r="I191" s="123">
        <v>0</v>
      </c>
      <c r="J191" s="123">
        <v>0</v>
      </c>
      <c r="K191" s="123">
        <v>0</v>
      </c>
      <c r="L191" s="123">
        <v>0</v>
      </c>
      <c r="M191" s="123">
        <v>0</v>
      </c>
      <c r="N191" s="123">
        <v>0</v>
      </c>
      <c r="O191" s="123">
        <v>0</v>
      </c>
      <c r="P191" s="123">
        <v>0</v>
      </c>
      <c r="Q191" s="123">
        <v>0</v>
      </c>
      <c r="R191" s="123">
        <v>0</v>
      </c>
      <c r="S191" s="123">
        <v>0</v>
      </c>
      <c r="T191" s="123">
        <v>0</v>
      </c>
      <c r="U191" s="123">
        <v>0</v>
      </c>
      <c r="V191" s="123">
        <v>0</v>
      </c>
      <c r="W191" s="123">
        <v>0</v>
      </c>
      <c r="X191" s="123">
        <v>0</v>
      </c>
      <c r="Y191" s="123">
        <v>0</v>
      </c>
      <c r="Z191" s="123">
        <v>0</v>
      </c>
      <c r="AA191" s="123">
        <v>0</v>
      </c>
      <c r="AB191" s="123">
        <v>0</v>
      </c>
      <c r="AC191" s="123">
        <v>0</v>
      </c>
      <c r="AD191" s="123">
        <v>0</v>
      </c>
      <c r="AE191" s="123">
        <v>0</v>
      </c>
      <c r="AF191" s="123">
        <v>0</v>
      </c>
      <c r="AG191" s="123">
        <v>0</v>
      </c>
      <c r="AH191" s="123">
        <v>0</v>
      </c>
      <c r="AI191" s="123">
        <v>0</v>
      </c>
      <c r="AJ191" s="123">
        <v>0</v>
      </c>
      <c r="AK191" s="123">
        <v>0</v>
      </c>
      <c r="AL191" s="123">
        <v>0</v>
      </c>
      <c r="AM191" s="123">
        <v>0</v>
      </c>
      <c r="AN191" s="123">
        <v>0</v>
      </c>
      <c r="AO191" s="123">
        <v>0</v>
      </c>
      <c r="AP191" s="123">
        <v>0</v>
      </c>
      <c r="AQ191" s="123">
        <v>0</v>
      </c>
      <c r="AR191" s="123">
        <v>0</v>
      </c>
      <c r="AS191" s="123">
        <v>0</v>
      </c>
      <c r="AT191" s="123">
        <v>0</v>
      </c>
      <c r="AU191" s="123">
        <v>0</v>
      </c>
      <c r="AV191" s="123">
        <v>0</v>
      </c>
      <c r="AW191" s="123">
        <v>0</v>
      </c>
      <c r="AX191" s="123">
        <v>0</v>
      </c>
      <c r="AY191" s="123">
        <v>0</v>
      </c>
      <c r="AZ191" s="123">
        <v>0</v>
      </c>
      <c r="BA191" s="123">
        <v>0</v>
      </c>
      <c r="BB191" s="123">
        <v>0</v>
      </c>
      <c r="BC191" s="123">
        <v>0</v>
      </c>
      <c r="BD191" s="123">
        <v>0</v>
      </c>
      <c r="BE191" s="123">
        <v>0</v>
      </c>
      <c r="BF191" s="123">
        <v>0</v>
      </c>
      <c r="BG191" s="123">
        <v>0</v>
      </c>
    </row>
    <row r="192" spans="1:59" ht="15" x14ac:dyDescent="0.25">
      <c r="A192" s="198"/>
      <c r="B192" s="122">
        <v>1</v>
      </c>
      <c r="C192" s="122">
        <v>1</v>
      </c>
      <c r="D192" s="122">
        <v>1</v>
      </c>
      <c r="E192" s="123">
        <v>0</v>
      </c>
      <c r="F192" s="123">
        <v>0</v>
      </c>
      <c r="G192" s="123">
        <v>0</v>
      </c>
      <c r="H192" s="123">
        <v>0</v>
      </c>
      <c r="I192" s="123">
        <v>0</v>
      </c>
      <c r="J192" s="123">
        <v>0</v>
      </c>
      <c r="K192" s="123">
        <v>0</v>
      </c>
      <c r="L192" s="123">
        <v>0</v>
      </c>
      <c r="M192" s="123">
        <v>0</v>
      </c>
      <c r="N192" s="123">
        <v>0</v>
      </c>
      <c r="O192" s="123">
        <v>0</v>
      </c>
      <c r="P192" s="123">
        <v>0</v>
      </c>
      <c r="Q192" s="123">
        <v>0</v>
      </c>
      <c r="R192" s="123">
        <v>0</v>
      </c>
      <c r="S192" s="123">
        <v>0</v>
      </c>
      <c r="T192" s="123">
        <v>0</v>
      </c>
      <c r="U192" s="123">
        <v>0</v>
      </c>
      <c r="V192" s="123">
        <v>0</v>
      </c>
      <c r="W192" s="123">
        <v>0</v>
      </c>
      <c r="X192" s="123">
        <v>0</v>
      </c>
      <c r="Y192" s="123">
        <v>0</v>
      </c>
      <c r="Z192" s="123">
        <v>0</v>
      </c>
      <c r="AA192" s="123">
        <v>0</v>
      </c>
      <c r="AB192" s="123">
        <v>0</v>
      </c>
      <c r="AC192" s="123">
        <v>0</v>
      </c>
      <c r="AD192" s="123">
        <v>0</v>
      </c>
      <c r="AE192" s="123">
        <v>0</v>
      </c>
      <c r="AF192" s="123">
        <v>0</v>
      </c>
      <c r="AG192" s="123">
        <v>0</v>
      </c>
      <c r="AH192" s="123">
        <v>0</v>
      </c>
      <c r="AI192" s="123">
        <v>0</v>
      </c>
      <c r="AJ192" s="123">
        <v>0</v>
      </c>
      <c r="AK192" s="123">
        <v>0</v>
      </c>
      <c r="AL192" s="123">
        <v>0</v>
      </c>
      <c r="AM192" s="123">
        <v>0</v>
      </c>
      <c r="AN192" s="123">
        <v>0</v>
      </c>
      <c r="AO192" s="123">
        <v>0</v>
      </c>
      <c r="AP192" s="123">
        <v>0</v>
      </c>
      <c r="AQ192" s="123">
        <v>0</v>
      </c>
      <c r="AR192" s="123">
        <v>0</v>
      </c>
      <c r="AS192" s="123">
        <v>0</v>
      </c>
      <c r="AT192" s="123">
        <v>0</v>
      </c>
      <c r="AU192" s="123">
        <v>0</v>
      </c>
      <c r="AV192" s="123">
        <v>0</v>
      </c>
      <c r="AW192" s="123">
        <v>0</v>
      </c>
      <c r="AX192" s="123">
        <v>0</v>
      </c>
      <c r="AY192" s="123">
        <v>0</v>
      </c>
      <c r="AZ192" s="123">
        <v>0</v>
      </c>
      <c r="BA192" s="123">
        <v>0</v>
      </c>
      <c r="BB192" s="123">
        <v>0</v>
      </c>
      <c r="BC192" s="123">
        <v>0</v>
      </c>
      <c r="BD192" s="123">
        <v>0</v>
      </c>
      <c r="BE192" s="123">
        <v>0</v>
      </c>
      <c r="BF192" s="123">
        <v>0</v>
      </c>
      <c r="BG192" s="123">
        <v>0</v>
      </c>
    </row>
    <row r="193" spans="1:59" ht="15" x14ac:dyDescent="0.25">
      <c r="A193" s="198"/>
      <c r="B193" s="122">
        <v>1</v>
      </c>
      <c r="C193" s="122">
        <v>1</v>
      </c>
      <c r="D193" s="122">
        <v>1</v>
      </c>
      <c r="E193" s="123">
        <v>0</v>
      </c>
      <c r="F193" s="123">
        <v>0</v>
      </c>
      <c r="G193" s="123">
        <v>0</v>
      </c>
      <c r="H193" s="123">
        <v>0</v>
      </c>
      <c r="I193" s="123">
        <v>0</v>
      </c>
      <c r="J193" s="123">
        <v>0</v>
      </c>
      <c r="K193" s="123">
        <v>0</v>
      </c>
      <c r="L193" s="123">
        <v>0</v>
      </c>
      <c r="M193" s="123">
        <v>0</v>
      </c>
      <c r="N193" s="123">
        <v>0</v>
      </c>
      <c r="O193" s="123">
        <v>0</v>
      </c>
      <c r="P193" s="123">
        <v>0</v>
      </c>
      <c r="Q193" s="123">
        <v>0</v>
      </c>
      <c r="R193" s="123">
        <v>0</v>
      </c>
      <c r="S193" s="123">
        <v>0</v>
      </c>
      <c r="T193" s="123">
        <v>0</v>
      </c>
      <c r="U193" s="123">
        <v>0</v>
      </c>
      <c r="V193" s="123">
        <v>0</v>
      </c>
      <c r="W193" s="123">
        <v>0</v>
      </c>
      <c r="X193" s="123">
        <v>0</v>
      </c>
      <c r="Y193" s="123">
        <v>0</v>
      </c>
      <c r="Z193" s="123">
        <v>0</v>
      </c>
      <c r="AA193" s="123">
        <v>0</v>
      </c>
      <c r="AB193" s="123">
        <v>0</v>
      </c>
      <c r="AC193" s="123">
        <v>0</v>
      </c>
      <c r="AD193" s="123">
        <v>0</v>
      </c>
      <c r="AE193" s="123">
        <v>0</v>
      </c>
      <c r="AF193" s="123">
        <v>0</v>
      </c>
      <c r="AG193" s="123">
        <v>0</v>
      </c>
      <c r="AH193" s="123">
        <v>0</v>
      </c>
      <c r="AI193" s="123">
        <v>0</v>
      </c>
      <c r="AJ193" s="123">
        <v>0</v>
      </c>
      <c r="AK193" s="123">
        <v>0</v>
      </c>
      <c r="AL193" s="123">
        <v>0</v>
      </c>
      <c r="AM193" s="123">
        <v>0</v>
      </c>
      <c r="AN193" s="123">
        <v>0</v>
      </c>
      <c r="AO193" s="123">
        <v>0</v>
      </c>
      <c r="AP193" s="123">
        <v>0</v>
      </c>
      <c r="AQ193" s="123">
        <v>0</v>
      </c>
      <c r="AR193" s="123">
        <v>0</v>
      </c>
      <c r="AS193" s="123">
        <v>0</v>
      </c>
      <c r="AT193" s="123">
        <v>0</v>
      </c>
      <c r="AU193" s="123">
        <v>0</v>
      </c>
      <c r="AV193" s="123">
        <v>0</v>
      </c>
      <c r="AW193" s="123">
        <v>0</v>
      </c>
      <c r="AX193" s="123">
        <v>0</v>
      </c>
      <c r="AY193" s="123">
        <v>0</v>
      </c>
      <c r="AZ193" s="123">
        <v>0</v>
      </c>
      <c r="BA193" s="123">
        <v>0</v>
      </c>
      <c r="BB193" s="123">
        <v>0</v>
      </c>
      <c r="BC193" s="123">
        <v>0</v>
      </c>
      <c r="BD193" s="123">
        <v>0</v>
      </c>
      <c r="BE193" s="123">
        <v>0</v>
      </c>
      <c r="BF193" s="123">
        <v>0</v>
      </c>
      <c r="BG193" s="123">
        <v>0</v>
      </c>
    </row>
    <row r="194" spans="1:59" ht="15" x14ac:dyDescent="0.25">
      <c r="A194" s="198"/>
      <c r="B194" s="122">
        <v>1</v>
      </c>
      <c r="C194" s="122">
        <v>1</v>
      </c>
      <c r="D194" s="122">
        <v>1</v>
      </c>
      <c r="E194" s="123">
        <v>0</v>
      </c>
      <c r="F194" s="123">
        <v>0</v>
      </c>
      <c r="G194" s="123">
        <v>0</v>
      </c>
      <c r="H194" s="123">
        <v>0</v>
      </c>
      <c r="I194" s="123">
        <v>0</v>
      </c>
      <c r="J194" s="123">
        <v>0</v>
      </c>
      <c r="K194" s="123">
        <v>0</v>
      </c>
      <c r="L194" s="123">
        <v>0</v>
      </c>
      <c r="M194" s="123">
        <v>0</v>
      </c>
      <c r="N194" s="123">
        <v>0</v>
      </c>
      <c r="O194" s="123">
        <v>0</v>
      </c>
      <c r="P194" s="123">
        <v>0</v>
      </c>
      <c r="Q194" s="123">
        <v>0</v>
      </c>
      <c r="R194" s="123">
        <v>0</v>
      </c>
      <c r="S194" s="123">
        <v>0</v>
      </c>
      <c r="T194" s="123">
        <v>0</v>
      </c>
      <c r="U194" s="123">
        <v>0</v>
      </c>
      <c r="V194" s="123">
        <v>0</v>
      </c>
      <c r="W194" s="123">
        <v>0</v>
      </c>
      <c r="X194" s="123">
        <v>0</v>
      </c>
      <c r="Y194" s="123">
        <v>0</v>
      </c>
      <c r="Z194" s="123">
        <v>0</v>
      </c>
      <c r="AA194" s="123">
        <v>0</v>
      </c>
      <c r="AB194" s="123">
        <v>0</v>
      </c>
      <c r="AC194" s="123">
        <v>0</v>
      </c>
      <c r="AD194" s="123">
        <v>0</v>
      </c>
      <c r="AE194" s="123">
        <v>0</v>
      </c>
      <c r="AF194" s="123">
        <v>0</v>
      </c>
      <c r="AG194" s="123">
        <v>0</v>
      </c>
      <c r="AH194" s="123">
        <v>0</v>
      </c>
      <c r="AI194" s="123">
        <v>0</v>
      </c>
      <c r="AJ194" s="123">
        <v>0</v>
      </c>
      <c r="AK194" s="123">
        <v>0</v>
      </c>
      <c r="AL194" s="123">
        <v>0</v>
      </c>
      <c r="AM194" s="123">
        <v>0</v>
      </c>
      <c r="AN194" s="123">
        <v>0</v>
      </c>
      <c r="AO194" s="123">
        <v>0</v>
      </c>
      <c r="AP194" s="123">
        <v>0</v>
      </c>
      <c r="AQ194" s="123">
        <v>0</v>
      </c>
      <c r="AR194" s="123">
        <v>0</v>
      </c>
      <c r="AS194" s="123">
        <v>0</v>
      </c>
      <c r="AT194" s="123">
        <v>0</v>
      </c>
      <c r="AU194" s="123">
        <v>0</v>
      </c>
      <c r="AV194" s="123">
        <v>0</v>
      </c>
      <c r="AW194" s="123">
        <v>0</v>
      </c>
      <c r="AX194" s="123">
        <v>0</v>
      </c>
      <c r="AY194" s="123">
        <v>0</v>
      </c>
      <c r="AZ194" s="123">
        <v>0</v>
      </c>
      <c r="BA194" s="123">
        <v>0</v>
      </c>
      <c r="BB194" s="123">
        <v>0</v>
      </c>
      <c r="BC194" s="123">
        <v>0</v>
      </c>
      <c r="BD194" s="123">
        <v>0</v>
      </c>
      <c r="BE194" s="123">
        <v>0</v>
      </c>
      <c r="BF194" s="123">
        <v>0</v>
      </c>
      <c r="BG194" s="123">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N44"/>
  <sheetViews>
    <sheetView topLeftCell="G1" workbookViewId="0">
      <selection activeCell="AC20" sqref="AC20"/>
    </sheetView>
  </sheetViews>
  <sheetFormatPr defaultRowHeight="15" x14ac:dyDescent="0.25"/>
  <cols>
    <col min="1" max="1" width="10.5703125" bestFit="1" customWidth="1"/>
  </cols>
  <sheetData>
    <row r="1" spans="1:39" s="137" customFormat="1" x14ac:dyDescent="0.25"/>
    <row r="2" spans="1:39" x14ac:dyDescent="0.25">
      <c r="A2" s="239" t="s">
        <v>190</v>
      </c>
      <c r="B2" s="137" t="s">
        <v>45</v>
      </c>
      <c r="C2" s="137" t="s">
        <v>46</v>
      </c>
      <c r="D2" s="137" t="s">
        <v>47</v>
      </c>
      <c r="E2" s="243">
        <v>1991</v>
      </c>
      <c r="F2" s="243">
        <v>1992</v>
      </c>
      <c r="G2" s="243">
        <v>1993</v>
      </c>
      <c r="H2" s="243">
        <v>1994</v>
      </c>
      <c r="I2" s="243">
        <v>1995</v>
      </c>
      <c r="J2" s="243">
        <v>1996</v>
      </c>
      <c r="K2" s="243">
        <v>1997</v>
      </c>
      <c r="L2" s="243">
        <v>1998</v>
      </c>
      <c r="M2" s="243">
        <v>1999</v>
      </c>
      <c r="N2" s="243">
        <v>2000</v>
      </c>
      <c r="O2" s="243">
        <v>2001</v>
      </c>
      <c r="P2" s="243">
        <v>2002</v>
      </c>
      <c r="Q2" s="243">
        <v>2003</v>
      </c>
      <c r="R2" s="243">
        <v>2004</v>
      </c>
      <c r="S2" s="243">
        <v>2005</v>
      </c>
      <c r="T2" s="243">
        <v>2006</v>
      </c>
      <c r="U2" s="243">
        <v>2007</v>
      </c>
      <c r="V2" s="243">
        <v>2008</v>
      </c>
      <c r="W2" s="243">
        <v>2009</v>
      </c>
      <c r="X2" s="243">
        <v>2010</v>
      </c>
      <c r="Y2" s="243">
        <v>2011</v>
      </c>
      <c r="Z2" s="243">
        <v>2012</v>
      </c>
      <c r="AA2" s="243">
        <v>2013</v>
      </c>
      <c r="AB2" s="243">
        <v>2014</v>
      </c>
      <c r="AC2" s="243">
        <v>2015</v>
      </c>
      <c r="AD2" s="243">
        <v>2016</v>
      </c>
      <c r="AE2" s="243">
        <v>2017</v>
      </c>
      <c r="AF2" s="243">
        <v>2018</v>
      </c>
      <c r="AG2" s="243">
        <v>2019</v>
      </c>
      <c r="AH2" s="243">
        <v>2020</v>
      </c>
      <c r="AI2" s="137"/>
      <c r="AJ2" s="137"/>
      <c r="AK2" s="137"/>
      <c r="AL2" s="137"/>
      <c r="AM2" s="137"/>
    </row>
    <row r="3" spans="1:39" x14ac:dyDescent="0.25">
      <c r="A3" s="137"/>
      <c r="B3" s="137" t="s">
        <v>63</v>
      </c>
      <c r="C3" s="137" t="s">
        <v>64</v>
      </c>
      <c r="D3" s="137" t="s">
        <v>65</v>
      </c>
      <c r="E3" s="243" t="s">
        <v>66</v>
      </c>
      <c r="F3" s="243" t="s">
        <v>67</v>
      </c>
      <c r="G3" s="243" t="s">
        <v>68</v>
      </c>
      <c r="H3" s="243" t="s">
        <v>69</v>
      </c>
      <c r="I3" s="243" t="s">
        <v>70</v>
      </c>
      <c r="J3" s="243" t="s">
        <v>71</v>
      </c>
      <c r="K3" s="243" t="s">
        <v>72</v>
      </c>
      <c r="L3" s="243" t="s">
        <v>73</v>
      </c>
      <c r="M3" s="243" t="s">
        <v>74</v>
      </c>
      <c r="N3" s="243" t="s">
        <v>75</v>
      </c>
      <c r="O3" s="243" t="s">
        <v>76</v>
      </c>
      <c r="P3" s="243" t="s">
        <v>77</v>
      </c>
      <c r="Q3" s="243" t="s">
        <v>78</v>
      </c>
      <c r="R3" s="243" t="s">
        <v>79</v>
      </c>
      <c r="S3" s="243" t="s">
        <v>80</v>
      </c>
      <c r="T3" s="243" t="s">
        <v>81</v>
      </c>
      <c r="U3" s="243" t="s">
        <v>82</v>
      </c>
      <c r="V3" s="243" t="s">
        <v>83</v>
      </c>
      <c r="W3" s="243" t="s">
        <v>84</v>
      </c>
      <c r="X3" s="243" t="s">
        <v>85</v>
      </c>
      <c r="Y3" s="243" t="s">
        <v>86</v>
      </c>
      <c r="Z3" s="243" t="s">
        <v>87</v>
      </c>
      <c r="AA3" s="243" t="s">
        <v>88</v>
      </c>
      <c r="AB3" s="243" t="s">
        <v>89</v>
      </c>
      <c r="AC3" s="243" t="s">
        <v>90</v>
      </c>
      <c r="AD3" s="243" t="s">
        <v>91</v>
      </c>
      <c r="AE3" s="243" t="s">
        <v>92</v>
      </c>
      <c r="AF3" s="243" t="s">
        <v>93</v>
      </c>
      <c r="AG3" s="243" t="s">
        <v>94</v>
      </c>
      <c r="AH3" s="243" t="s">
        <v>95</v>
      </c>
      <c r="AI3" s="137"/>
      <c r="AJ3" s="137"/>
      <c r="AK3" s="137"/>
      <c r="AL3" s="137"/>
      <c r="AM3" s="137"/>
    </row>
    <row r="4" spans="1:39" x14ac:dyDescent="0.25">
      <c r="A4" s="240">
        <f>DATE(YEAR(DONOTCHANGE!A4),1,1)</f>
        <v>44927</v>
      </c>
      <c r="B4" s="137">
        <v>3</v>
      </c>
      <c r="C4" s="137">
        <v>3</v>
      </c>
      <c r="D4" s="137">
        <v>3</v>
      </c>
      <c r="E4" s="243">
        <v>1</v>
      </c>
      <c r="F4" s="243">
        <v>1</v>
      </c>
      <c r="G4" s="243">
        <v>4</v>
      </c>
      <c r="H4" s="243">
        <v>1</v>
      </c>
      <c r="I4" s="243">
        <v>5</v>
      </c>
      <c r="J4" s="243">
        <v>5</v>
      </c>
      <c r="K4" s="243">
        <v>5</v>
      </c>
      <c r="L4" s="243">
        <v>5</v>
      </c>
      <c r="M4" s="243">
        <v>5</v>
      </c>
      <c r="N4" s="243">
        <v>4</v>
      </c>
      <c r="O4" s="243">
        <v>2</v>
      </c>
      <c r="P4" s="243">
        <v>2</v>
      </c>
      <c r="Q4" s="243">
        <v>4</v>
      </c>
      <c r="R4" s="243">
        <v>3</v>
      </c>
      <c r="S4" s="243">
        <v>4</v>
      </c>
      <c r="T4" s="243">
        <v>5</v>
      </c>
      <c r="U4" s="243">
        <v>2</v>
      </c>
      <c r="V4" s="243">
        <v>1</v>
      </c>
      <c r="W4" s="243">
        <v>2</v>
      </c>
      <c r="X4" s="243">
        <v>3</v>
      </c>
      <c r="Y4" s="243">
        <v>5</v>
      </c>
      <c r="Z4" s="243">
        <v>3</v>
      </c>
      <c r="AA4" s="243">
        <v>2</v>
      </c>
      <c r="AB4" s="243">
        <v>1</v>
      </c>
      <c r="AC4" s="243">
        <v>1</v>
      </c>
      <c r="AD4" s="243">
        <v>3</v>
      </c>
      <c r="AE4" s="243">
        <v>5</v>
      </c>
      <c r="AF4" s="243">
        <v>3</v>
      </c>
      <c r="AG4" s="243">
        <v>5</v>
      </c>
      <c r="AH4" s="243">
        <v>2</v>
      </c>
      <c r="AI4" s="137"/>
      <c r="AJ4" s="137"/>
      <c r="AK4" s="137"/>
      <c r="AL4" s="137"/>
      <c r="AM4" s="137"/>
    </row>
    <row r="5" spans="1:39" x14ac:dyDescent="0.25">
      <c r="A5" s="240">
        <f>DATE(YEAR(A4)+1,1,1)</f>
        <v>45292</v>
      </c>
      <c r="B5" s="137">
        <v>3</v>
      </c>
      <c r="C5" s="137">
        <v>3</v>
      </c>
      <c r="D5" s="137">
        <v>3</v>
      </c>
      <c r="E5" s="243">
        <v>1</v>
      </c>
      <c r="F5" s="243">
        <v>4</v>
      </c>
      <c r="G5" s="243">
        <v>1</v>
      </c>
      <c r="H5" s="243">
        <v>5</v>
      </c>
      <c r="I5" s="243">
        <v>5</v>
      </c>
      <c r="J5" s="243">
        <v>5</v>
      </c>
      <c r="K5" s="243">
        <v>5</v>
      </c>
      <c r="L5" s="243">
        <v>5</v>
      </c>
      <c r="M5" s="243">
        <v>4</v>
      </c>
      <c r="N5" s="243">
        <v>2</v>
      </c>
      <c r="O5" s="243">
        <v>2</v>
      </c>
      <c r="P5" s="243">
        <v>4</v>
      </c>
      <c r="Q5" s="243">
        <v>3</v>
      </c>
      <c r="R5" s="243">
        <v>4</v>
      </c>
      <c r="S5" s="243">
        <v>5</v>
      </c>
      <c r="T5" s="243">
        <v>2</v>
      </c>
      <c r="U5" s="243">
        <v>1</v>
      </c>
      <c r="V5" s="243">
        <v>2</v>
      </c>
      <c r="W5" s="243">
        <v>3</v>
      </c>
      <c r="X5" s="243">
        <v>5</v>
      </c>
      <c r="Y5" s="243">
        <v>3</v>
      </c>
      <c r="Z5" s="243">
        <v>2</v>
      </c>
      <c r="AA5" s="243">
        <v>1</v>
      </c>
      <c r="AB5" s="243">
        <v>1</v>
      </c>
      <c r="AC5" s="243">
        <v>3</v>
      </c>
      <c r="AD5" s="243">
        <v>5</v>
      </c>
      <c r="AE5" s="243">
        <v>3</v>
      </c>
      <c r="AF5" s="243">
        <v>5</v>
      </c>
      <c r="AG5" s="243">
        <v>2</v>
      </c>
      <c r="AH5" s="243">
        <v>1</v>
      </c>
      <c r="AI5" s="137"/>
      <c r="AJ5" s="137"/>
      <c r="AK5" s="137"/>
      <c r="AL5" s="137"/>
      <c r="AM5" s="137"/>
    </row>
    <row r="6" spans="1:39" x14ac:dyDescent="0.25">
      <c r="A6" s="240">
        <f t="shared" ref="A6:A9" si="0">DATE(YEAR(A5)+1,1,1)</f>
        <v>45658</v>
      </c>
      <c r="B6" s="137">
        <v>3</v>
      </c>
      <c r="C6" s="137">
        <v>3</v>
      </c>
      <c r="D6" s="137">
        <v>3</v>
      </c>
      <c r="E6" s="243">
        <v>4</v>
      </c>
      <c r="F6" s="243">
        <v>1</v>
      </c>
      <c r="G6" s="243">
        <v>5</v>
      </c>
      <c r="H6" s="243">
        <v>5</v>
      </c>
      <c r="I6" s="243">
        <v>5</v>
      </c>
      <c r="J6" s="243">
        <v>5</v>
      </c>
      <c r="K6" s="243">
        <v>5</v>
      </c>
      <c r="L6" s="243">
        <v>4</v>
      </c>
      <c r="M6" s="243">
        <v>2</v>
      </c>
      <c r="N6" s="243">
        <v>2</v>
      </c>
      <c r="O6" s="243">
        <v>4</v>
      </c>
      <c r="P6" s="243">
        <v>3</v>
      </c>
      <c r="Q6" s="243">
        <v>4</v>
      </c>
      <c r="R6" s="243">
        <v>5</v>
      </c>
      <c r="S6" s="243">
        <v>2</v>
      </c>
      <c r="T6" s="243">
        <v>1</v>
      </c>
      <c r="U6" s="243">
        <v>2</v>
      </c>
      <c r="V6" s="243">
        <v>3</v>
      </c>
      <c r="W6" s="243">
        <v>5</v>
      </c>
      <c r="X6" s="243">
        <v>3</v>
      </c>
      <c r="Y6" s="243">
        <v>2</v>
      </c>
      <c r="Z6" s="243">
        <v>1</v>
      </c>
      <c r="AA6" s="243">
        <v>1</v>
      </c>
      <c r="AB6" s="243">
        <v>3</v>
      </c>
      <c r="AC6" s="243">
        <v>5</v>
      </c>
      <c r="AD6" s="243">
        <v>3</v>
      </c>
      <c r="AE6" s="243">
        <v>5</v>
      </c>
      <c r="AF6" s="243">
        <v>2</v>
      </c>
      <c r="AG6" s="137">
        <v>1</v>
      </c>
      <c r="AH6" s="243">
        <v>1</v>
      </c>
      <c r="AI6" s="137"/>
      <c r="AJ6" s="137"/>
      <c r="AK6" s="137"/>
      <c r="AL6" s="137"/>
      <c r="AM6" s="137"/>
    </row>
    <row r="7" spans="1:39" x14ac:dyDescent="0.25">
      <c r="A7" s="240">
        <f t="shared" si="0"/>
        <v>46023</v>
      </c>
      <c r="B7" s="137">
        <v>3</v>
      </c>
      <c r="C7" s="137">
        <v>3</v>
      </c>
      <c r="D7" s="137">
        <v>3</v>
      </c>
      <c r="E7" s="243">
        <v>1</v>
      </c>
      <c r="F7" s="243">
        <v>5</v>
      </c>
      <c r="G7" s="243">
        <v>5</v>
      </c>
      <c r="H7" s="243">
        <v>5</v>
      </c>
      <c r="I7" s="243">
        <v>5</v>
      </c>
      <c r="J7" s="243">
        <v>5</v>
      </c>
      <c r="K7" s="243">
        <v>4</v>
      </c>
      <c r="L7" s="243">
        <v>2</v>
      </c>
      <c r="M7" s="243">
        <v>2</v>
      </c>
      <c r="N7" s="243">
        <v>4</v>
      </c>
      <c r="O7" s="243">
        <v>3</v>
      </c>
      <c r="P7" s="243">
        <v>4</v>
      </c>
      <c r="Q7" s="243">
        <v>5</v>
      </c>
      <c r="R7" s="243">
        <v>2</v>
      </c>
      <c r="S7" s="243">
        <v>1</v>
      </c>
      <c r="T7" s="243">
        <v>2</v>
      </c>
      <c r="U7" s="243">
        <v>3</v>
      </c>
      <c r="V7" s="243">
        <v>5</v>
      </c>
      <c r="W7" s="243">
        <v>3</v>
      </c>
      <c r="X7" s="243">
        <v>2</v>
      </c>
      <c r="Y7" s="243">
        <v>1</v>
      </c>
      <c r="Z7" s="243">
        <v>1</v>
      </c>
      <c r="AA7" s="243">
        <v>3</v>
      </c>
      <c r="AB7" s="243">
        <v>5</v>
      </c>
      <c r="AC7" s="243">
        <v>3</v>
      </c>
      <c r="AD7" s="243">
        <v>5</v>
      </c>
      <c r="AE7" s="243">
        <v>2</v>
      </c>
      <c r="AF7" s="137">
        <v>1</v>
      </c>
      <c r="AG7" s="137">
        <v>1</v>
      </c>
      <c r="AH7" s="243">
        <v>4</v>
      </c>
      <c r="AI7" s="137"/>
      <c r="AJ7" s="137"/>
      <c r="AK7" s="137"/>
      <c r="AL7" s="137"/>
      <c r="AM7" s="137"/>
    </row>
    <row r="8" spans="1:39" x14ac:dyDescent="0.25">
      <c r="A8" s="240">
        <f t="shared" si="0"/>
        <v>46388</v>
      </c>
      <c r="B8" s="137">
        <v>3</v>
      </c>
      <c r="C8" s="137">
        <v>3</v>
      </c>
      <c r="D8" s="137">
        <v>3</v>
      </c>
      <c r="E8" s="243">
        <v>5</v>
      </c>
      <c r="F8" s="243">
        <v>5</v>
      </c>
      <c r="G8" s="243">
        <v>5</v>
      </c>
      <c r="H8" s="243">
        <v>5</v>
      </c>
      <c r="I8" s="243">
        <v>5</v>
      </c>
      <c r="J8" s="243">
        <v>4</v>
      </c>
      <c r="K8" s="243">
        <v>2</v>
      </c>
      <c r="L8" s="243">
        <v>2</v>
      </c>
      <c r="M8" s="243">
        <v>4</v>
      </c>
      <c r="N8" s="243">
        <v>3</v>
      </c>
      <c r="O8" s="243">
        <v>4</v>
      </c>
      <c r="P8" s="243">
        <v>5</v>
      </c>
      <c r="Q8" s="243">
        <v>2</v>
      </c>
      <c r="R8" s="243">
        <v>1</v>
      </c>
      <c r="S8" s="243">
        <v>2</v>
      </c>
      <c r="T8" s="243">
        <v>3</v>
      </c>
      <c r="U8" s="243">
        <v>5</v>
      </c>
      <c r="V8" s="243">
        <v>3</v>
      </c>
      <c r="W8" s="243">
        <v>2</v>
      </c>
      <c r="X8" s="243">
        <v>1</v>
      </c>
      <c r="Y8" s="243">
        <v>1</v>
      </c>
      <c r="Z8" s="243">
        <v>3</v>
      </c>
      <c r="AA8" s="243">
        <v>5</v>
      </c>
      <c r="AB8" s="243">
        <v>3</v>
      </c>
      <c r="AC8" s="243">
        <v>5</v>
      </c>
      <c r="AD8" s="243">
        <v>2</v>
      </c>
      <c r="AE8" s="137">
        <v>1</v>
      </c>
      <c r="AF8" s="137">
        <v>1</v>
      </c>
      <c r="AG8" s="137">
        <v>4</v>
      </c>
      <c r="AH8" s="243">
        <v>1</v>
      </c>
      <c r="AI8" s="137"/>
      <c r="AJ8" s="137"/>
      <c r="AK8" s="137"/>
      <c r="AL8" s="137"/>
      <c r="AM8" s="137"/>
    </row>
    <row r="9" spans="1:39" x14ac:dyDescent="0.25">
      <c r="A9" s="240">
        <f t="shared" si="0"/>
        <v>46753</v>
      </c>
      <c r="B9" s="137">
        <v>3</v>
      </c>
      <c r="C9" s="137">
        <v>3</v>
      </c>
      <c r="D9" s="137">
        <v>3</v>
      </c>
      <c r="E9" s="243">
        <v>5</v>
      </c>
      <c r="F9" s="243">
        <v>5</v>
      </c>
      <c r="G9" s="243">
        <v>5</v>
      </c>
      <c r="H9" s="243">
        <v>5</v>
      </c>
      <c r="I9" s="243">
        <v>4</v>
      </c>
      <c r="J9" s="243">
        <v>2</v>
      </c>
      <c r="K9" s="243">
        <v>2</v>
      </c>
      <c r="L9" s="243">
        <v>4</v>
      </c>
      <c r="M9" s="243">
        <v>3</v>
      </c>
      <c r="N9" s="243">
        <v>4</v>
      </c>
      <c r="O9" s="243">
        <v>5</v>
      </c>
      <c r="P9" s="243">
        <v>2</v>
      </c>
      <c r="Q9" s="243">
        <v>1</v>
      </c>
      <c r="R9" s="243">
        <v>2</v>
      </c>
      <c r="S9" s="243">
        <v>3</v>
      </c>
      <c r="T9" s="243">
        <v>5</v>
      </c>
      <c r="U9" s="243">
        <v>3</v>
      </c>
      <c r="V9" s="243">
        <v>2</v>
      </c>
      <c r="W9" s="243">
        <v>1</v>
      </c>
      <c r="X9" s="243">
        <v>1</v>
      </c>
      <c r="Y9" s="243">
        <v>3</v>
      </c>
      <c r="Z9" s="243">
        <v>5</v>
      </c>
      <c r="AA9" s="243">
        <v>3</v>
      </c>
      <c r="AB9" s="243">
        <v>5</v>
      </c>
      <c r="AC9" s="243">
        <v>2</v>
      </c>
      <c r="AD9" s="137">
        <v>1</v>
      </c>
      <c r="AE9" s="137">
        <v>1</v>
      </c>
      <c r="AF9" s="137">
        <v>4</v>
      </c>
      <c r="AG9" s="137">
        <v>1</v>
      </c>
      <c r="AH9" s="243">
        <v>5</v>
      </c>
      <c r="AI9" s="137"/>
      <c r="AJ9" s="137"/>
      <c r="AK9" s="137"/>
      <c r="AL9" s="137"/>
      <c r="AM9" s="137"/>
    </row>
    <row r="14" spans="1:39" x14ac:dyDescent="0.25">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row>
    <row r="15" spans="1:39" x14ac:dyDescent="0.25">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row>
    <row r="16" spans="1:39" x14ac:dyDescent="0.25">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row>
    <row r="17" spans="6:40" x14ac:dyDescent="0.25">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row>
    <row r="18" spans="6:40" x14ac:dyDescent="0.25">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row>
    <row r="19" spans="6:40" x14ac:dyDescent="0.25">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row>
    <row r="29" spans="6:40" x14ac:dyDescent="0.25">
      <c r="AJ29" s="243"/>
      <c r="AK29" s="243"/>
      <c r="AL29" s="243"/>
      <c r="AM29" s="243"/>
      <c r="AN29" s="243"/>
    </row>
    <row r="30" spans="6:40" x14ac:dyDescent="0.25">
      <c r="AJ30" s="243"/>
      <c r="AK30" s="243"/>
      <c r="AL30" s="243"/>
      <c r="AM30" s="243"/>
      <c r="AN30" s="243"/>
    </row>
    <row r="31" spans="6:40" x14ac:dyDescent="0.25">
      <c r="AJ31" s="243"/>
      <c r="AK31" s="243"/>
      <c r="AL31" s="243"/>
      <c r="AM31" s="243"/>
      <c r="AN31" s="243"/>
    </row>
    <row r="32" spans="6:40" x14ac:dyDescent="0.25">
      <c r="AJ32" s="243"/>
      <c r="AK32" s="243"/>
      <c r="AL32" s="243"/>
      <c r="AM32" s="243"/>
      <c r="AN32" s="243"/>
    </row>
    <row r="33" spans="36:40" x14ac:dyDescent="0.25">
      <c r="AJ33" s="243"/>
      <c r="AK33" s="243"/>
      <c r="AL33" s="243"/>
      <c r="AM33" s="243"/>
      <c r="AN33" s="243"/>
    </row>
    <row r="34" spans="36:40" x14ac:dyDescent="0.25">
      <c r="AJ34" s="243"/>
      <c r="AK34" s="243"/>
      <c r="AL34" s="243"/>
      <c r="AM34" s="243"/>
      <c r="AN34" s="243"/>
    </row>
    <row r="35" spans="36:40" x14ac:dyDescent="0.25">
      <c r="AJ35" s="243"/>
      <c r="AK35" s="243"/>
      <c r="AL35" s="243"/>
      <c r="AM35" s="243"/>
      <c r="AN35" s="243"/>
    </row>
    <row r="36" spans="36:40" x14ac:dyDescent="0.25">
      <c r="AJ36" s="243"/>
      <c r="AK36" s="243"/>
      <c r="AL36" s="243"/>
      <c r="AM36" s="243"/>
      <c r="AN36" s="243"/>
    </row>
    <row r="37" spans="36:40" x14ac:dyDescent="0.25">
      <c r="AJ37" s="243"/>
      <c r="AK37" s="243"/>
      <c r="AL37" s="243"/>
      <c r="AM37" s="243"/>
      <c r="AN37" s="243"/>
    </row>
    <row r="38" spans="36:40" x14ac:dyDescent="0.25">
      <c r="AJ38" s="243"/>
      <c r="AK38" s="243"/>
      <c r="AL38" s="243"/>
      <c r="AM38" s="243"/>
      <c r="AN38" s="243"/>
    </row>
    <row r="39" spans="36:40" x14ac:dyDescent="0.25">
      <c r="AJ39" s="243"/>
      <c r="AK39" s="243"/>
      <c r="AL39" s="243"/>
      <c r="AM39" s="243"/>
      <c r="AN39" s="243"/>
    </row>
    <row r="40" spans="36:40" x14ac:dyDescent="0.25">
      <c r="AJ40" s="243"/>
      <c r="AK40" s="243"/>
      <c r="AL40" s="243"/>
      <c r="AM40" s="243"/>
      <c r="AN40" s="243"/>
    </row>
    <row r="41" spans="36:40" x14ac:dyDescent="0.25">
      <c r="AJ41" s="243"/>
      <c r="AK41" s="243"/>
      <c r="AL41" s="243"/>
      <c r="AM41" s="243"/>
      <c r="AN41" s="243"/>
    </row>
    <row r="42" spans="36:40" x14ac:dyDescent="0.25">
      <c r="AJ42" s="243"/>
      <c r="AK42" s="243"/>
      <c r="AL42" s="243"/>
      <c r="AM42" s="243"/>
      <c r="AN42" s="243"/>
    </row>
    <row r="43" spans="36:40" x14ac:dyDescent="0.25">
      <c r="AJ43" s="243"/>
      <c r="AK43" s="243"/>
      <c r="AL43" s="243"/>
      <c r="AM43" s="243"/>
      <c r="AN43" s="243"/>
    </row>
    <row r="44" spans="36:40" x14ac:dyDescent="0.25">
      <c r="AJ44" s="243"/>
      <c r="AK44" s="243"/>
      <c r="AL44" s="243"/>
      <c r="AM44" s="243"/>
      <c r="AN44" s="243"/>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workbookViewId="0">
      <selection activeCell="AG31" sqref="AG31"/>
    </sheetView>
  </sheetViews>
  <sheetFormatPr defaultColWidth="18.7109375" defaultRowHeight="12.75" customHeight="1" x14ac:dyDescent="0.25"/>
  <cols>
    <col min="1" max="36" width="9.140625" customWidth="1"/>
    <col min="37" max="42" width="16.7109375" customWidth="1"/>
  </cols>
  <sheetData>
    <row r="1" spans="1:37" s="122" customFormat="1" ht="15" x14ac:dyDescent="0.25">
      <c r="A1" s="89"/>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200" t="s">
        <v>207</v>
      </c>
      <c r="AG1" s="200" t="s">
        <v>208</v>
      </c>
      <c r="AH1" s="200" t="s">
        <v>209</v>
      </c>
      <c r="AI1" s="200" t="s">
        <v>210</v>
      </c>
      <c r="AJ1" s="200" t="s">
        <v>211</v>
      </c>
      <c r="AK1" s="200" t="s">
        <v>212</v>
      </c>
    </row>
    <row r="2" spans="1:37" s="122" customFormat="1"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row>
    <row r="3" spans="1:37" s="122" customFormat="1" ht="15" x14ac:dyDescent="0.25">
      <c r="A3" s="91"/>
      <c r="B3" s="92" t="s">
        <v>66</v>
      </c>
      <c r="C3" s="92" t="s">
        <v>67</v>
      </c>
      <c r="D3" s="92" t="s">
        <v>68</v>
      </c>
      <c r="E3" s="92" t="s">
        <v>69</v>
      </c>
      <c r="F3" s="92" t="s">
        <v>70</v>
      </c>
      <c r="G3" s="92" t="s">
        <v>71</v>
      </c>
      <c r="H3" s="92" t="s">
        <v>72</v>
      </c>
      <c r="I3" s="92" t="s">
        <v>73</v>
      </c>
      <c r="J3" s="92" t="s">
        <v>74</v>
      </c>
      <c r="K3" s="92" t="s">
        <v>75</v>
      </c>
      <c r="L3" s="92" t="s">
        <v>76</v>
      </c>
      <c r="M3" s="92" t="s">
        <v>77</v>
      </c>
      <c r="N3" s="92" t="s">
        <v>78</v>
      </c>
      <c r="O3" s="92" t="s">
        <v>79</v>
      </c>
      <c r="P3" s="92" t="s">
        <v>80</v>
      </c>
      <c r="Q3" s="92" t="s">
        <v>81</v>
      </c>
      <c r="R3" s="92" t="s">
        <v>82</v>
      </c>
      <c r="S3" s="92" t="s">
        <v>83</v>
      </c>
      <c r="T3" s="92" t="s">
        <v>84</v>
      </c>
      <c r="U3" s="92" t="s">
        <v>85</v>
      </c>
      <c r="V3" s="92" t="s">
        <v>86</v>
      </c>
      <c r="W3" s="92" t="s">
        <v>87</v>
      </c>
      <c r="X3" s="92" t="s">
        <v>88</v>
      </c>
      <c r="Y3" s="92" t="s">
        <v>89</v>
      </c>
      <c r="Z3" s="92" t="s">
        <v>90</v>
      </c>
      <c r="AA3" s="92" t="s">
        <v>91</v>
      </c>
      <c r="AB3" s="92" t="s">
        <v>92</v>
      </c>
      <c r="AC3" s="92" t="s">
        <v>93</v>
      </c>
      <c r="AD3" s="92" t="s">
        <v>94</v>
      </c>
      <c r="AE3" s="92" t="s">
        <v>95</v>
      </c>
      <c r="AF3" s="92"/>
      <c r="AG3" s="92"/>
      <c r="AH3" s="92"/>
      <c r="AI3" s="92"/>
      <c r="AJ3" s="92"/>
      <c r="AK3" s="92"/>
    </row>
    <row r="4" spans="1:37" ht="15" x14ac:dyDescent="0.25">
      <c r="A4" s="93" t="s">
        <v>28</v>
      </c>
      <c r="B4" s="125">
        <v>16.305914000000001</v>
      </c>
      <c r="C4" s="125">
        <v>18.317238</v>
      </c>
      <c r="D4" s="125">
        <v>101.21908400000001</v>
      </c>
      <c r="E4" s="125">
        <v>14.084605999999999</v>
      </c>
      <c r="F4" s="125">
        <v>35.531559999999999</v>
      </c>
      <c r="G4" s="125">
        <v>11.366462</v>
      </c>
      <c r="H4" s="125">
        <v>12.906422000000001</v>
      </c>
      <c r="I4" s="243">
        <v>-12.26146</v>
      </c>
      <c r="J4" s="243">
        <v>9.9685600000000001</v>
      </c>
      <c r="K4" s="243">
        <v>3.9182399999999999</v>
      </c>
      <c r="L4" s="243">
        <v>5.2524799999999994</v>
      </c>
      <c r="M4" s="243">
        <v>0.65434000000000003</v>
      </c>
      <c r="N4" s="243">
        <v>10.38495</v>
      </c>
      <c r="O4" s="243">
        <v>14.23559</v>
      </c>
      <c r="P4" s="243">
        <v>9.8203300000000002</v>
      </c>
      <c r="Q4" s="243">
        <v>24.700430000000001</v>
      </c>
      <c r="R4" s="243">
        <v>22.069479999999999</v>
      </c>
      <c r="S4" s="243">
        <v>12.57952</v>
      </c>
      <c r="T4" s="243">
        <v>19.210369999999998</v>
      </c>
      <c r="U4" s="243">
        <v>24.414390000000001</v>
      </c>
      <c r="V4" s="243">
        <v>14.356399999999999</v>
      </c>
      <c r="W4" s="243">
        <v>-5.5168900000000001</v>
      </c>
      <c r="X4" s="243">
        <v>8.7599999999999997E-2</v>
      </c>
      <c r="Y4" s="243">
        <v>10.52117</v>
      </c>
      <c r="Z4" s="243">
        <v>15.80128</v>
      </c>
      <c r="AA4" s="243">
        <v>7.4489752076703502</v>
      </c>
      <c r="AB4" s="243">
        <v>19.8163140489265</v>
      </c>
      <c r="AC4" s="243">
        <v>0.31217231431502396</v>
      </c>
      <c r="AD4" s="243">
        <v>11.158060331372901</v>
      </c>
      <c r="AE4" s="243">
        <v>7.7495685923312703</v>
      </c>
      <c r="AF4" s="125">
        <v>16.305914000000001</v>
      </c>
      <c r="AG4" s="125">
        <v>18.317238</v>
      </c>
      <c r="AH4" s="125">
        <v>101.21908400000001</v>
      </c>
      <c r="AI4" s="125">
        <v>14.084605999999999</v>
      </c>
      <c r="AJ4" s="125">
        <v>35.531559999999999</v>
      </c>
      <c r="AK4" s="125">
        <v>11.366462</v>
      </c>
    </row>
    <row r="5" spans="1:37" ht="15" x14ac:dyDescent="0.25">
      <c r="A5" s="93" t="s">
        <v>29</v>
      </c>
      <c r="B5" s="125">
        <v>19.425978000000001</v>
      </c>
      <c r="C5" s="125">
        <v>27.521836</v>
      </c>
      <c r="D5" s="125">
        <v>75.754664000000005</v>
      </c>
      <c r="E5" s="125">
        <v>14.718234000000001</v>
      </c>
      <c r="F5" s="125">
        <v>33.481140000000003</v>
      </c>
      <c r="G5" s="125">
        <v>10.668854</v>
      </c>
      <c r="H5" s="125">
        <v>-2.5262600000000002</v>
      </c>
      <c r="I5" s="243">
        <v>-10.192350000000001</v>
      </c>
      <c r="J5" s="243">
        <v>6.2821099999999994</v>
      </c>
      <c r="K5" s="243">
        <v>3.13246</v>
      </c>
      <c r="L5" s="243">
        <v>4.1601400000000002</v>
      </c>
      <c r="M5" s="243">
        <v>2.8380700000000001</v>
      </c>
      <c r="N5" s="243">
        <v>9.7490100000000002</v>
      </c>
      <c r="O5" s="243">
        <v>16.001570000000001</v>
      </c>
      <c r="P5" s="243">
        <v>9.5720700000000001</v>
      </c>
      <c r="Q5" s="243">
        <v>21.740169999999999</v>
      </c>
      <c r="R5" s="243">
        <v>14.98456</v>
      </c>
      <c r="S5" s="243">
        <v>10.01197</v>
      </c>
      <c r="T5" s="243">
        <v>10.48507</v>
      </c>
      <c r="U5" s="243">
        <v>13.671299999999999</v>
      </c>
      <c r="V5" s="243">
        <v>11.7835</v>
      </c>
      <c r="W5" s="243">
        <v>1.5763499999999999</v>
      </c>
      <c r="X5" s="243">
        <v>-4.5615100000000002</v>
      </c>
      <c r="Y5" s="243">
        <v>4.3772399999999996</v>
      </c>
      <c r="Z5" s="243">
        <v>6.30464</v>
      </c>
      <c r="AA5" s="243">
        <v>4.0539722308107295</v>
      </c>
      <c r="AB5" s="243">
        <v>9.3226595036040596</v>
      </c>
      <c r="AC5" s="243">
        <v>19.796036777389201</v>
      </c>
      <c r="AD5" s="243">
        <v>11.065682646744701</v>
      </c>
      <c r="AE5" s="243">
        <v>11.6148235514056</v>
      </c>
      <c r="AF5" s="125">
        <v>19.425978000000001</v>
      </c>
      <c r="AG5" s="125">
        <v>27.521836</v>
      </c>
      <c r="AH5" s="125">
        <v>75.754664000000005</v>
      </c>
      <c r="AI5" s="125">
        <v>14.718234000000001</v>
      </c>
      <c r="AJ5" s="125">
        <v>33.481140000000003</v>
      </c>
      <c r="AK5" s="125">
        <v>10.668854</v>
      </c>
    </row>
    <row r="6" spans="1:37" ht="15" x14ac:dyDescent="0.25">
      <c r="A6" s="93" t="s">
        <v>30</v>
      </c>
      <c r="B6" s="125">
        <v>26.794340000000005</v>
      </c>
      <c r="C6" s="125">
        <v>39.915998000000002</v>
      </c>
      <c r="D6" s="125">
        <v>66.375816</v>
      </c>
      <c r="E6" s="125">
        <v>17.63081</v>
      </c>
      <c r="F6" s="125">
        <v>62.605969999999999</v>
      </c>
      <c r="G6" s="125">
        <v>-10.494788</v>
      </c>
      <c r="H6" s="125">
        <v>-5.3588699999999996</v>
      </c>
      <c r="I6" s="243">
        <v>-15.49112</v>
      </c>
      <c r="J6" s="243">
        <v>36.322969999999998</v>
      </c>
      <c r="K6" s="243">
        <v>9.210090000000001</v>
      </c>
      <c r="L6" s="243">
        <v>5.7764899999999999</v>
      </c>
      <c r="M6" s="243">
        <v>9.2872199999999996</v>
      </c>
      <c r="N6" s="243">
        <v>8.1139899999999994</v>
      </c>
      <c r="O6" s="243">
        <v>9.8301200000000009</v>
      </c>
      <c r="P6" s="243">
        <v>14.49926</v>
      </c>
      <c r="Q6" s="243">
        <v>12.03308</v>
      </c>
      <c r="R6" s="243">
        <v>4.5342399999999996</v>
      </c>
      <c r="S6" s="243">
        <v>19.332849999999997</v>
      </c>
      <c r="T6" s="243">
        <v>6.37479</v>
      </c>
      <c r="U6" s="243">
        <v>9.2942099999999996</v>
      </c>
      <c r="V6" s="243">
        <v>12.6425</v>
      </c>
      <c r="W6" s="243">
        <v>6.9273500000000006</v>
      </c>
      <c r="X6" s="243">
        <v>-7.20953</v>
      </c>
      <c r="Y6" s="243">
        <v>6.0791599999999999</v>
      </c>
      <c r="Z6" s="243">
        <v>6.5443199999999999</v>
      </c>
      <c r="AA6" s="243">
        <v>12.9016643799678</v>
      </c>
      <c r="AB6" s="243">
        <v>7.2940712366949301</v>
      </c>
      <c r="AC6" s="243">
        <v>35.068694212232302</v>
      </c>
      <c r="AD6" s="243">
        <v>6.2901128095215002</v>
      </c>
      <c r="AE6" s="243">
        <v>18.741606197686799</v>
      </c>
      <c r="AF6" s="125">
        <v>26.794340000000005</v>
      </c>
      <c r="AG6" s="125">
        <v>39.915998000000002</v>
      </c>
      <c r="AH6" s="125">
        <v>66.375816</v>
      </c>
      <c r="AI6" s="125">
        <v>17.63081</v>
      </c>
      <c r="AJ6" s="125">
        <v>62.605969999999999</v>
      </c>
      <c r="AK6" s="125">
        <v>-10.494788</v>
      </c>
    </row>
    <row r="7" spans="1:37" ht="15" x14ac:dyDescent="0.25">
      <c r="A7" s="93" t="s">
        <v>31</v>
      </c>
      <c r="B7" s="125">
        <v>18.399011999999999</v>
      </c>
      <c r="C7" s="125">
        <v>29.763325999999999</v>
      </c>
      <c r="D7" s="125">
        <v>41.261670000000002</v>
      </c>
      <c r="E7" s="125">
        <v>7.7661820000000006</v>
      </c>
      <c r="F7" s="125">
        <v>14.708754000000001</v>
      </c>
      <c r="G7" s="125">
        <v>23.635946000000001</v>
      </c>
      <c r="H7" s="125">
        <v>6.8406400000000005</v>
      </c>
      <c r="I7" s="243">
        <v>-2.2138499999999999</v>
      </c>
      <c r="J7" s="243">
        <v>19.547470000000001</v>
      </c>
      <c r="K7" s="243">
        <v>11.52768</v>
      </c>
      <c r="L7" s="243">
        <v>17.343669999999999</v>
      </c>
      <c r="M7" s="243">
        <v>13.49269</v>
      </c>
      <c r="N7" s="243">
        <v>4.6643299999999996</v>
      </c>
      <c r="O7" s="243">
        <v>2.3306399999999998</v>
      </c>
      <c r="P7" s="243">
        <v>9.179590000000001</v>
      </c>
      <c r="Q7" s="243">
        <v>14.534559999999999</v>
      </c>
      <c r="R7" s="243">
        <v>4.0880400000000003</v>
      </c>
      <c r="S7" s="243">
        <v>12.77216</v>
      </c>
      <c r="T7" s="243">
        <v>7.4774700000000003</v>
      </c>
      <c r="U7" s="243">
        <v>12.525</v>
      </c>
      <c r="V7" s="243">
        <v>22.5366</v>
      </c>
      <c r="W7" s="243">
        <v>5.4246600000000003</v>
      </c>
      <c r="X7" s="243">
        <v>-1.42597</v>
      </c>
      <c r="Y7" s="243">
        <v>9.8915199999999999</v>
      </c>
      <c r="Z7" s="243">
        <v>9.72743</v>
      </c>
      <c r="AA7" s="243">
        <v>15.713943386447099</v>
      </c>
      <c r="AB7" s="243">
        <v>6.6015394221493597</v>
      </c>
      <c r="AC7" s="243">
        <v>32.830230167934701</v>
      </c>
      <c r="AD7" s="243">
        <v>14.096756611570999</v>
      </c>
      <c r="AE7" s="243">
        <v>21.908179504132999</v>
      </c>
      <c r="AF7" s="125">
        <v>18.399011999999999</v>
      </c>
      <c r="AG7" s="125">
        <v>29.763325999999999</v>
      </c>
      <c r="AH7" s="125">
        <v>41.261670000000002</v>
      </c>
      <c r="AI7" s="125">
        <v>7.7661820000000006</v>
      </c>
      <c r="AJ7" s="125">
        <v>14.708754000000001</v>
      </c>
      <c r="AK7" s="125">
        <v>23.635946000000001</v>
      </c>
    </row>
    <row r="8" spans="1:37" ht="15" x14ac:dyDescent="0.25">
      <c r="A8" s="93" t="s">
        <v>32</v>
      </c>
      <c r="B8" s="125">
        <v>9.3170699999999993</v>
      </c>
      <c r="C8" s="125">
        <v>17.687328000000001</v>
      </c>
      <c r="D8" s="125">
        <v>30.256135999999998</v>
      </c>
      <c r="E8" s="125">
        <v>9.5716059999999992</v>
      </c>
      <c r="F8" s="125">
        <v>29.325434000000005</v>
      </c>
      <c r="G8" s="125">
        <v>5.5503300000000007</v>
      </c>
      <c r="H8" s="125">
        <v>8.0619300000000003</v>
      </c>
      <c r="I8" s="243">
        <v>-4.66012</v>
      </c>
      <c r="J8" s="243">
        <v>9.683209999999999</v>
      </c>
      <c r="K8" s="243">
        <v>23.337949999999999</v>
      </c>
      <c r="L8" s="243">
        <v>11.09249</v>
      </c>
      <c r="M8" s="243">
        <v>14.89179</v>
      </c>
      <c r="N8" s="243">
        <v>9.6852700000000009</v>
      </c>
      <c r="O8" s="243">
        <v>5.5847100000000003</v>
      </c>
      <c r="P8" s="243">
        <v>4.1686000000000005</v>
      </c>
      <c r="Q8" s="243">
        <v>14.016170000000001</v>
      </c>
      <c r="R8" s="243">
        <v>5.02379</v>
      </c>
      <c r="S8" s="243">
        <v>16.882990000000003</v>
      </c>
      <c r="T8" s="243">
        <v>3.9549799999999999</v>
      </c>
      <c r="U8" s="243">
        <v>10.53945</v>
      </c>
      <c r="V8" s="243">
        <v>19.5229</v>
      </c>
      <c r="W8" s="243">
        <v>4.9721899999999994</v>
      </c>
      <c r="X8" s="243">
        <v>1.2309300000000001</v>
      </c>
      <c r="Y8" s="243">
        <v>4.9847600000000005</v>
      </c>
      <c r="Z8" s="243">
        <v>9.3964200000000009</v>
      </c>
      <c r="AA8" s="243">
        <v>9.2539210713396098</v>
      </c>
      <c r="AB8" s="243">
        <v>5.5819525592733701</v>
      </c>
      <c r="AC8" s="243">
        <v>25.107575702810699</v>
      </c>
      <c r="AD8" s="243">
        <v>32.171070661818902</v>
      </c>
      <c r="AE8" s="243">
        <v>22.140587519075002</v>
      </c>
      <c r="AF8" s="125">
        <v>9.3170699999999993</v>
      </c>
      <c r="AG8" s="125">
        <v>17.687328000000001</v>
      </c>
      <c r="AH8" s="125">
        <v>30.256135999999998</v>
      </c>
      <c r="AI8" s="125">
        <v>9.5716059999999992</v>
      </c>
      <c r="AJ8" s="125">
        <v>29.325434000000005</v>
      </c>
      <c r="AK8" s="125">
        <v>5.5503300000000007</v>
      </c>
    </row>
    <row r="9" spans="1:37" ht="15" x14ac:dyDescent="0.25">
      <c r="A9" s="93" t="s">
        <v>33</v>
      </c>
      <c r="B9" s="125">
        <v>19.542680000000001</v>
      </c>
      <c r="C9" s="125">
        <v>1.2684000000000002</v>
      </c>
      <c r="D9" s="125">
        <v>4.9412060000000002</v>
      </c>
      <c r="E9" s="125">
        <v>-1.180104</v>
      </c>
      <c r="F9" s="125">
        <v>16.706314000000003</v>
      </c>
      <c r="G9" s="125">
        <v>1.3633040000000001</v>
      </c>
      <c r="H9" s="125">
        <v>-0.79383999999999999</v>
      </c>
      <c r="I9" s="243">
        <v>-23.251810000000003</v>
      </c>
      <c r="J9" s="243">
        <v>12.69872</v>
      </c>
      <c r="K9" s="243">
        <v>19.039000000000001</v>
      </c>
      <c r="L9" s="243">
        <v>6.8687700000000005</v>
      </c>
      <c r="M9" s="243">
        <v>14.246139999999999</v>
      </c>
      <c r="N9" s="243">
        <v>18.845080000000003</v>
      </c>
      <c r="O9" s="243">
        <v>7.4909099999999995</v>
      </c>
      <c r="P9" s="243">
        <v>13.8124</v>
      </c>
      <c r="Q9" s="243">
        <v>24.775919999999999</v>
      </c>
      <c r="R9" s="243">
        <v>9.7531100000000013</v>
      </c>
      <c r="S9" s="243">
        <v>18.740459999999999</v>
      </c>
      <c r="T9" s="243">
        <v>5.9942099999999998</v>
      </c>
      <c r="U9" s="243">
        <v>10.93661</v>
      </c>
      <c r="V9" s="243">
        <v>14.07673</v>
      </c>
      <c r="W9" s="243">
        <v>3.54962</v>
      </c>
      <c r="X9" s="243">
        <v>6.4226899999999993</v>
      </c>
      <c r="Y9" s="243">
        <v>10.59356</v>
      </c>
      <c r="Z9" s="243">
        <v>1.32226</v>
      </c>
      <c r="AA9" s="243">
        <v>6.9610190102487604</v>
      </c>
      <c r="AB9" s="243">
        <v>13.6235045447941</v>
      </c>
      <c r="AC9" s="243">
        <v>21.1430438016537</v>
      </c>
      <c r="AD9" s="243">
        <v>42.150180575868696</v>
      </c>
      <c r="AE9" s="243">
        <v>13.4754590082651</v>
      </c>
      <c r="AF9" s="125">
        <v>19.542680000000001</v>
      </c>
      <c r="AG9" s="125">
        <v>1.2684000000000002</v>
      </c>
      <c r="AH9" s="125">
        <v>4.9412060000000002</v>
      </c>
      <c r="AI9" s="125">
        <v>-1.180104</v>
      </c>
      <c r="AJ9" s="125">
        <v>16.706314000000003</v>
      </c>
      <c r="AK9" s="125">
        <v>1.3633040000000001</v>
      </c>
    </row>
    <row r="10" spans="1:37" ht="15" x14ac:dyDescent="0.25">
      <c r="A10" s="93" t="s">
        <v>34</v>
      </c>
      <c r="B10" s="125">
        <v>3.5028120000000005</v>
      </c>
      <c r="C10" s="125">
        <v>15.702810000000001</v>
      </c>
      <c r="D10" s="125">
        <v>2.0310160000000002</v>
      </c>
      <c r="E10" s="125">
        <v>8.0089059999999996</v>
      </c>
      <c r="F10" s="125">
        <v>20.697440000000004</v>
      </c>
      <c r="G10" s="125">
        <v>17.755964000000002</v>
      </c>
      <c r="H10" s="125">
        <v>11.63293</v>
      </c>
      <c r="I10" s="243">
        <v>-12.476629999999998</v>
      </c>
      <c r="J10" s="243">
        <v>23.625509999999998</v>
      </c>
      <c r="K10" s="243">
        <v>20.54889</v>
      </c>
      <c r="L10" s="243">
        <v>8.319090000000001</v>
      </c>
      <c r="M10" s="243">
        <v>20.105460000000001</v>
      </c>
      <c r="N10" s="243">
        <v>19.50067</v>
      </c>
      <c r="O10" s="243">
        <v>8.3446700000000007</v>
      </c>
      <c r="P10" s="243">
        <v>18.455950000000001</v>
      </c>
      <c r="Q10" s="243">
        <v>31.79073</v>
      </c>
      <c r="R10" s="243">
        <v>14.55987</v>
      </c>
      <c r="S10" s="243">
        <v>21.886839999999999</v>
      </c>
      <c r="T10" s="243">
        <v>25.583909999999999</v>
      </c>
      <c r="U10" s="243">
        <v>21.074020000000001</v>
      </c>
      <c r="V10" s="243">
        <v>18.544400000000003</v>
      </c>
      <c r="W10" s="243">
        <v>6.5901300000000003</v>
      </c>
      <c r="X10" s="243">
        <v>14.91146</v>
      </c>
      <c r="Y10" s="243">
        <v>14.38373</v>
      </c>
      <c r="Z10" s="243">
        <v>27.614090000000001</v>
      </c>
      <c r="AA10" s="243">
        <v>12.5574148766291</v>
      </c>
      <c r="AB10" s="243">
        <v>24.781192150480202</v>
      </c>
      <c r="AC10" s="243">
        <v>16.943357023537999</v>
      </c>
      <c r="AD10" s="243">
        <v>39.1588780983151</v>
      </c>
      <c r="AE10" s="243">
        <v>23.713968098447001</v>
      </c>
      <c r="AF10" s="125">
        <v>3.5028120000000005</v>
      </c>
      <c r="AG10" s="125">
        <v>15.702810000000001</v>
      </c>
      <c r="AH10" s="125">
        <v>2.0310160000000002</v>
      </c>
      <c r="AI10" s="125">
        <v>8.0089059999999996</v>
      </c>
      <c r="AJ10" s="125">
        <v>20.697440000000004</v>
      </c>
      <c r="AK10" s="125">
        <v>17.755964000000002</v>
      </c>
    </row>
    <row r="11" spans="1:37" ht="15" x14ac:dyDescent="0.25">
      <c r="A11" s="93" t="s">
        <v>35</v>
      </c>
      <c r="B11" s="125">
        <v>21.988620000000001</v>
      </c>
      <c r="C11" s="125">
        <v>28.766426000000003</v>
      </c>
      <c r="D11" s="125">
        <v>19.739957999999998</v>
      </c>
      <c r="E11" s="125">
        <v>11.451958000000001</v>
      </c>
      <c r="F11" s="125">
        <v>20.660824000000002</v>
      </c>
      <c r="G11" s="125">
        <v>13.796706</v>
      </c>
      <c r="H11" s="125">
        <v>9.7706299999999988</v>
      </c>
      <c r="I11" s="243">
        <v>7.4435000000000002</v>
      </c>
      <c r="J11" s="243">
        <v>20.504860000000001</v>
      </c>
      <c r="K11" s="243">
        <v>22.135639999999999</v>
      </c>
      <c r="L11" s="243">
        <v>5.2130799999999997</v>
      </c>
      <c r="M11" s="243">
        <v>14.802440000000001</v>
      </c>
      <c r="N11" s="243">
        <v>21.94164</v>
      </c>
      <c r="O11" s="243">
        <v>8.4181799999999996</v>
      </c>
      <c r="P11" s="243">
        <v>21.659500000000001</v>
      </c>
      <c r="Q11" s="243">
        <v>35.8294</v>
      </c>
      <c r="R11" s="243">
        <v>14.210139999999999</v>
      </c>
      <c r="S11" s="243">
        <v>24.195160000000001</v>
      </c>
      <c r="T11" s="243">
        <v>26.496269999999999</v>
      </c>
      <c r="U11" s="243">
        <v>24.024999999999999</v>
      </c>
      <c r="V11" s="243">
        <v>22.344560000000001</v>
      </c>
      <c r="W11" s="243">
        <v>9.8739599999999985</v>
      </c>
      <c r="X11" s="243">
        <v>13.84548</v>
      </c>
      <c r="Y11" s="243">
        <v>16.93469</v>
      </c>
      <c r="Z11" s="243">
        <v>14.48996</v>
      </c>
      <c r="AA11" s="243">
        <v>14.623601239406</v>
      </c>
      <c r="AB11" s="243">
        <v>29.351938843042298</v>
      </c>
      <c r="AC11" s="243">
        <v>10.6373367791084</v>
      </c>
      <c r="AD11" s="243">
        <v>32.4739838860175</v>
      </c>
      <c r="AE11" s="243">
        <v>32.289258266844001</v>
      </c>
      <c r="AF11" s="125">
        <v>21.988620000000001</v>
      </c>
      <c r="AG11" s="125">
        <v>28.766426000000003</v>
      </c>
      <c r="AH11" s="125">
        <v>19.739957999999998</v>
      </c>
      <c r="AI11" s="125">
        <v>11.451958000000001</v>
      </c>
      <c r="AJ11" s="125">
        <v>20.660824000000002</v>
      </c>
      <c r="AK11" s="125">
        <v>13.796706</v>
      </c>
    </row>
    <row r="12" spans="1:37" ht="15" x14ac:dyDescent="0.25">
      <c r="A12" s="93" t="s">
        <v>36</v>
      </c>
      <c r="B12" s="125">
        <v>21.500264000000001</v>
      </c>
      <c r="C12" s="125">
        <v>26.366382000000002</v>
      </c>
      <c r="D12" s="125">
        <v>15.737406</v>
      </c>
      <c r="E12" s="125">
        <v>14.914582000000003</v>
      </c>
      <c r="F12" s="125">
        <v>14.839589999999999</v>
      </c>
      <c r="G12" s="125">
        <v>10.647540000000001</v>
      </c>
      <c r="H12" s="125">
        <v>-6.0112700000000006</v>
      </c>
      <c r="I12" s="243">
        <v>19.914009999999998</v>
      </c>
      <c r="J12" s="243">
        <v>13.555149999999999</v>
      </c>
      <c r="K12" s="243">
        <v>15.397549999999999</v>
      </c>
      <c r="L12" s="243">
        <v>7.1036899999999994</v>
      </c>
      <c r="M12" s="243">
        <v>8.6973899999999986</v>
      </c>
      <c r="N12" s="243">
        <v>11.841569999999999</v>
      </c>
      <c r="O12" s="243">
        <v>3.6388400000000001</v>
      </c>
      <c r="P12" s="243">
        <v>18.084299999999999</v>
      </c>
      <c r="Q12" s="243">
        <v>24.926950000000001</v>
      </c>
      <c r="R12" s="243">
        <v>13.032249999999999</v>
      </c>
      <c r="S12" s="243">
        <v>14.707469999999999</v>
      </c>
      <c r="T12" s="243">
        <v>15.101129999999999</v>
      </c>
      <c r="U12" s="243">
        <v>9.3519199999999998</v>
      </c>
      <c r="V12" s="243">
        <v>35.037589999999994</v>
      </c>
      <c r="W12" s="243">
        <v>-2.8639899999999998</v>
      </c>
      <c r="X12" s="243">
        <v>6.7481800000000005</v>
      </c>
      <c r="Y12" s="243">
        <v>15.02529</v>
      </c>
      <c r="Z12" s="243">
        <v>11.451879999999999</v>
      </c>
      <c r="AA12" s="243">
        <v>13.1848636376867</v>
      </c>
      <c r="AB12" s="243">
        <v>8.3238249586783297</v>
      </c>
      <c r="AC12" s="243">
        <v>19.8346958697528</v>
      </c>
      <c r="AD12" s="243">
        <v>16.409711323636998</v>
      </c>
      <c r="AE12" s="243">
        <v>25.7866844641329</v>
      </c>
      <c r="AF12" s="125">
        <v>21.500264000000001</v>
      </c>
      <c r="AG12" s="125">
        <v>26.366382000000002</v>
      </c>
      <c r="AH12" s="125">
        <v>15.737406</v>
      </c>
      <c r="AI12" s="125">
        <v>14.914582000000003</v>
      </c>
      <c r="AJ12" s="125">
        <v>14.839589999999999</v>
      </c>
      <c r="AK12" s="125">
        <v>10.647540000000001</v>
      </c>
    </row>
    <row r="13" spans="1:37" ht="15" x14ac:dyDescent="0.25">
      <c r="A13" s="93" t="s">
        <v>37</v>
      </c>
      <c r="B13" s="125">
        <v>8.6108960000000003</v>
      </c>
      <c r="C13" s="125">
        <v>17.934583999999997</v>
      </c>
      <c r="D13" s="125">
        <v>11.836898000000001</v>
      </c>
      <c r="E13" s="125">
        <v>11.503132000000001</v>
      </c>
      <c r="F13" s="125">
        <v>12.135444000000001</v>
      </c>
      <c r="G13" s="125">
        <v>6.3876860000000004</v>
      </c>
      <c r="H13" s="125">
        <v>-7.82599</v>
      </c>
      <c r="I13" s="243">
        <v>24.362849999999998</v>
      </c>
      <c r="J13" s="243">
        <v>10.95425</v>
      </c>
      <c r="K13" s="243">
        <v>11.723360000000001</v>
      </c>
      <c r="L13" s="243">
        <v>4.6145899999999997</v>
      </c>
      <c r="M13" s="243">
        <v>6.6953500000000004</v>
      </c>
      <c r="N13" s="243">
        <v>9.5123700000000007</v>
      </c>
      <c r="O13" s="243">
        <v>-0.49925999999999998</v>
      </c>
      <c r="P13" s="243">
        <v>18.132660000000001</v>
      </c>
      <c r="Q13" s="243">
        <v>19.22006</v>
      </c>
      <c r="R13" s="243">
        <v>10.97871</v>
      </c>
      <c r="S13" s="243">
        <v>13.21185</v>
      </c>
      <c r="T13" s="243">
        <v>14.04824</v>
      </c>
      <c r="U13" s="243">
        <v>6.9533999999999994</v>
      </c>
      <c r="V13" s="243">
        <v>23.35398</v>
      </c>
      <c r="W13" s="243">
        <v>-2.8656299999999999</v>
      </c>
      <c r="X13" s="243">
        <v>2.3012199999999998</v>
      </c>
      <c r="Y13" s="243">
        <v>14.73507</v>
      </c>
      <c r="Z13" s="243">
        <v>8.505370000000001</v>
      </c>
      <c r="AA13" s="243">
        <v>9.0830627261494108</v>
      </c>
      <c r="AB13" s="243">
        <v>-6.2740460311398598</v>
      </c>
      <c r="AC13" s="243">
        <v>25.002335616926402</v>
      </c>
      <c r="AD13" s="243">
        <v>7.7553593381164196</v>
      </c>
      <c r="AE13" s="243">
        <v>26.857120247405899</v>
      </c>
      <c r="AF13" s="125">
        <v>8.6108960000000003</v>
      </c>
      <c r="AG13" s="125">
        <v>17.934583999999997</v>
      </c>
      <c r="AH13" s="125">
        <v>11.836898000000001</v>
      </c>
      <c r="AI13" s="125">
        <v>11.503132000000001</v>
      </c>
      <c r="AJ13" s="125">
        <v>12.135444000000001</v>
      </c>
      <c r="AK13" s="125">
        <v>6.3876860000000004</v>
      </c>
    </row>
    <row r="14" spans="1:37" ht="15" x14ac:dyDescent="0.25">
      <c r="A14" s="93" t="s">
        <v>38</v>
      </c>
      <c r="B14" s="125">
        <v>8.991363999999999</v>
      </c>
      <c r="C14" s="125">
        <v>10.960080000000001</v>
      </c>
      <c r="D14" s="125">
        <v>12.147136</v>
      </c>
      <c r="E14" s="125">
        <v>3.6625680000000003</v>
      </c>
      <c r="F14" s="125">
        <v>15.820898000000001</v>
      </c>
      <c r="G14" s="125">
        <v>14.533392000000001</v>
      </c>
      <c r="H14" s="125">
        <v>-12.37326</v>
      </c>
      <c r="I14" s="243">
        <v>14.93168</v>
      </c>
      <c r="J14" s="243">
        <v>-5.1652700000000005</v>
      </c>
      <c r="K14" s="243">
        <v>10.395850000000001</v>
      </c>
      <c r="L14" s="243">
        <v>4.0648400000000002</v>
      </c>
      <c r="M14" s="243">
        <v>3.5380700000000003</v>
      </c>
      <c r="N14" s="243">
        <v>7.5272700000000006</v>
      </c>
      <c r="O14" s="243">
        <v>13.11669</v>
      </c>
      <c r="P14" s="243">
        <v>15.47784</v>
      </c>
      <c r="Q14" s="243">
        <v>21.893450000000001</v>
      </c>
      <c r="R14" s="243">
        <v>12.1463</v>
      </c>
      <c r="S14" s="243">
        <v>8.651209999999999</v>
      </c>
      <c r="T14" s="243">
        <v>9.7618099999999988</v>
      </c>
      <c r="U14" s="243">
        <v>16.488720000000001</v>
      </c>
      <c r="V14" s="243">
        <v>4.6226700000000003</v>
      </c>
      <c r="W14" s="243">
        <v>5.9689499999999995</v>
      </c>
      <c r="X14" s="243">
        <v>-1.0023</v>
      </c>
      <c r="Y14" s="243">
        <v>2.8529</v>
      </c>
      <c r="Z14" s="243">
        <v>5.8924399999999997</v>
      </c>
      <c r="AA14" s="243">
        <v>3.9897065276040999</v>
      </c>
      <c r="AB14" s="243">
        <v>-11.4351155371894</v>
      </c>
      <c r="AC14" s="243">
        <v>6.3263246300834401</v>
      </c>
      <c r="AD14" s="243">
        <v>3.8446132224799099</v>
      </c>
      <c r="AE14" s="243">
        <v>10.148976943471901</v>
      </c>
      <c r="AF14" s="125">
        <v>8.991363999999999</v>
      </c>
      <c r="AG14" s="125">
        <v>10.960080000000001</v>
      </c>
      <c r="AH14" s="125">
        <v>12.147136</v>
      </c>
      <c r="AI14" s="125">
        <v>3.6625680000000003</v>
      </c>
      <c r="AJ14" s="125">
        <v>15.820898000000001</v>
      </c>
      <c r="AK14" s="125">
        <v>14.533392000000001</v>
      </c>
    </row>
    <row r="15" spans="1:37" ht="15" x14ac:dyDescent="0.25">
      <c r="A15" s="93" t="s">
        <v>39</v>
      </c>
      <c r="B15" s="125">
        <v>16.566911999999999</v>
      </c>
      <c r="C15" s="125">
        <v>23.606604000000004</v>
      </c>
      <c r="D15" s="125">
        <v>11.927992</v>
      </c>
      <c r="E15" s="125">
        <v>18.697578</v>
      </c>
      <c r="F15" s="125">
        <v>16.272072000000001</v>
      </c>
      <c r="G15" s="125">
        <v>6.2282960000000003</v>
      </c>
      <c r="H15" s="125">
        <v>-16.238409999999998</v>
      </c>
      <c r="I15" s="243">
        <v>12.00187</v>
      </c>
      <c r="J15" s="243">
        <v>6.5915499999999998</v>
      </c>
      <c r="K15" s="243">
        <v>12.228569999999999</v>
      </c>
      <c r="L15" s="243">
        <v>1.01868</v>
      </c>
      <c r="M15" s="243">
        <v>6.6875100000000005</v>
      </c>
      <c r="N15" s="243">
        <v>11.483219999999999</v>
      </c>
      <c r="O15" s="243">
        <v>-2.7016499999999999</v>
      </c>
      <c r="P15" s="243">
        <v>25.948370000000001</v>
      </c>
      <c r="Q15" s="243">
        <v>22.778939999999999</v>
      </c>
      <c r="R15" s="243">
        <v>11.792920000000001</v>
      </c>
      <c r="S15" s="243">
        <v>17.610810000000001</v>
      </c>
      <c r="T15" s="243">
        <v>24.307770000000001</v>
      </c>
      <c r="U15" s="243">
        <v>18.407709999999998</v>
      </c>
      <c r="V15" s="243">
        <v>2.61571</v>
      </c>
      <c r="W15" s="243">
        <v>-1.4079200000000001</v>
      </c>
      <c r="X15" s="243">
        <v>-6.0315000000000003</v>
      </c>
      <c r="Y15" s="243">
        <v>15.691600000000001</v>
      </c>
      <c r="Z15" s="243">
        <v>6.0872700000000002</v>
      </c>
      <c r="AA15" s="243">
        <v>14.668721902282002</v>
      </c>
      <c r="AB15" s="243">
        <v>-6.0504652876024405</v>
      </c>
      <c r="AC15" s="243">
        <v>3.9440781003643801</v>
      </c>
      <c r="AD15" s="243">
        <v>5.96184380284366</v>
      </c>
      <c r="AE15" s="243">
        <v>-3.3022761146438002</v>
      </c>
      <c r="AF15" s="125">
        <v>16.566911999999999</v>
      </c>
      <c r="AG15" s="125">
        <v>23.606604000000004</v>
      </c>
      <c r="AH15" s="125">
        <v>11.927992</v>
      </c>
      <c r="AI15" s="125">
        <v>18.697578</v>
      </c>
      <c r="AJ15" s="125">
        <v>16.272072000000001</v>
      </c>
      <c r="AK15" s="125">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workbookViewId="0">
      <selection activeCell="AA33" sqref="AA33"/>
    </sheetView>
  </sheetViews>
  <sheetFormatPr defaultColWidth="18.7109375" defaultRowHeight="12.75" customHeight="1" x14ac:dyDescent="0.25"/>
  <cols>
    <col min="1" max="1" width="10.85546875" bestFit="1" customWidth="1"/>
    <col min="2" max="35" width="9.140625" customWidth="1"/>
    <col min="36" max="36" width="9.140625" style="122" customWidth="1"/>
    <col min="37" max="42" width="16.7109375" customWidth="1"/>
  </cols>
  <sheetData>
    <row r="1" spans="1:37" ht="15" x14ac:dyDescent="0.25">
      <c r="A1" s="84"/>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90" t="s">
        <v>207</v>
      </c>
      <c r="AG1" s="90" t="s">
        <v>208</v>
      </c>
      <c r="AH1" s="90" t="s">
        <v>209</v>
      </c>
      <c r="AI1" s="90" t="s">
        <v>210</v>
      </c>
      <c r="AJ1" s="90" t="s">
        <v>211</v>
      </c>
      <c r="AK1" s="90" t="s">
        <v>212</v>
      </c>
    </row>
    <row r="2" spans="1:37" ht="15" x14ac:dyDescent="0.25">
      <c r="A2" s="84"/>
      <c r="B2" s="85">
        <v>1991</v>
      </c>
      <c r="C2" s="85">
        <v>1992</v>
      </c>
      <c r="D2" s="85">
        <v>1993</v>
      </c>
      <c r="E2" s="85">
        <v>1994</v>
      </c>
      <c r="F2" s="85">
        <v>1995</v>
      </c>
      <c r="G2" s="85">
        <v>1996</v>
      </c>
      <c r="H2" s="85">
        <v>1997</v>
      </c>
      <c r="I2" s="85">
        <v>1998</v>
      </c>
      <c r="J2" s="85">
        <v>1999</v>
      </c>
      <c r="K2" s="85">
        <v>2000</v>
      </c>
      <c r="L2" s="85">
        <v>2001</v>
      </c>
      <c r="M2" s="85">
        <v>2002</v>
      </c>
      <c r="N2" s="85">
        <v>2003</v>
      </c>
      <c r="O2" s="85">
        <v>2004</v>
      </c>
      <c r="P2" s="85">
        <v>2005</v>
      </c>
      <c r="Q2" s="85">
        <v>2006</v>
      </c>
      <c r="R2" s="85">
        <v>2007</v>
      </c>
      <c r="S2" s="85">
        <v>2008</v>
      </c>
      <c r="T2" s="85">
        <v>2009</v>
      </c>
      <c r="U2" s="85">
        <v>2010</v>
      </c>
      <c r="V2" s="85">
        <v>2011</v>
      </c>
      <c r="W2" s="85">
        <v>2012</v>
      </c>
      <c r="X2" s="85">
        <v>2013</v>
      </c>
      <c r="Y2" s="85">
        <v>2014</v>
      </c>
      <c r="Z2" s="85">
        <v>2015</v>
      </c>
      <c r="AA2" s="90">
        <v>2016</v>
      </c>
      <c r="AB2" s="90">
        <v>2017</v>
      </c>
      <c r="AC2" s="90">
        <v>2018</v>
      </c>
      <c r="AD2" s="90">
        <v>2019</v>
      </c>
      <c r="AE2" s="90">
        <v>2020</v>
      </c>
      <c r="AF2" s="90">
        <v>2021</v>
      </c>
      <c r="AG2" s="90">
        <v>2022</v>
      </c>
      <c r="AH2" s="90">
        <v>2023</v>
      </c>
      <c r="AI2" s="90">
        <v>2024</v>
      </c>
      <c r="AJ2" s="90">
        <v>2025</v>
      </c>
      <c r="AK2" s="90">
        <v>2026</v>
      </c>
    </row>
    <row r="3" spans="1:37" ht="15" x14ac:dyDescent="0.25">
      <c r="A3" s="86"/>
      <c r="B3" s="87" t="s">
        <v>76</v>
      </c>
      <c r="C3" s="87" t="s">
        <v>77</v>
      </c>
      <c r="D3" s="87" t="s">
        <v>78</v>
      </c>
      <c r="E3" s="87" t="s">
        <v>79</v>
      </c>
      <c r="F3" s="87" t="s">
        <v>80</v>
      </c>
      <c r="G3" s="87" t="s">
        <v>81</v>
      </c>
      <c r="H3" s="87" t="s">
        <v>82</v>
      </c>
      <c r="I3" s="87" t="s">
        <v>83</v>
      </c>
      <c r="J3" s="87" t="s">
        <v>84</v>
      </c>
      <c r="K3" s="87" t="s">
        <v>85</v>
      </c>
      <c r="L3" s="87" t="s">
        <v>86</v>
      </c>
      <c r="M3" s="87" t="s">
        <v>87</v>
      </c>
      <c r="N3" s="87" t="s">
        <v>88</v>
      </c>
      <c r="O3" s="87" t="s">
        <v>89</v>
      </c>
      <c r="P3" s="87" t="s">
        <v>90</v>
      </c>
      <c r="Q3" s="87" t="s">
        <v>91</v>
      </c>
      <c r="R3" s="87" t="s">
        <v>92</v>
      </c>
      <c r="S3" s="87" t="s">
        <v>93</v>
      </c>
      <c r="T3" s="87" t="s">
        <v>94</v>
      </c>
      <c r="U3" s="87" t="s">
        <v>95</v>
      </c>
      <c r="V3" s="87" t="s">
        <v>126</v>
      </c>
      <c r="W3" s="87" t="s">
        <v>129</v>
      </c>
      <c r="X3" s="87" t="s">
        <v>130</v>
      </c>
      <c r="Y3" s="87" t="s">
        <v>131</v>
      </c>
      <c r="Z3" s="87" t="s">
        <v>132</v>
      </c>
      <c r="AA3" s="87" t="s">
        <v>91</v>
      </c>
      <c r="AB3" s="87" t="s">
        <v>92</v>
      </c>
      <c r="AC3" s="87" t="s">
        <v>93</v>
      </c>
      <c r="AD3" s="87" t="s">
        <v>94</v>
      </c>
      <c r="AE3" s="87" t="s">
        <v>95</v>
      </c>
      <c r="AF3" s="90"/>
      <c r="AG3" s="90"/>
      <c r="AH3" s="90"/>
      <c r="AI3" s="90"/>
      <c r="AJ3" s="90"/>
      <c r="AK3" s="90"/>
    </row>
    <row r="4" spans="1:37" ht="15" x14ac:dyDescent="0.25">
      <c r="A4" s="88" t="s">
        <v>28</v>
      </c>
      <c r="B4" s="124">
        <v>29.809785999999992</v>
      </c>
      <c r="C4" s="124">
        <v>0.14888199999999779</v>
      </c>
      <c r="D4" s="124">
        <v>188.36769600000002</v>
      </c>
      <c r="E4" s="124">
        <v>-19.261465999999999</v>
      </c>
      <c r="F4" s="124">
        <v>-11.55139</v>
      </c>
      <c r="G4" s="124">
        <v>25.526097999999998</v>
      </c>
      <c r="H4" s="124">
        <v>1.3745679999999993</v>
      </c>
      <c r="I4" s="124">
        <v>21.421490000000002</v>
      </c>
      <c r="J4" s="124">
        <v>24.198349999999998</v>
      </c>
      <c r="K4" s="124">
        <v>42.049589999999995</v>
      </c>
      <c r="L4" s="124">
        <v>21.61983</v>
      </c>
      <c r="M4" s="124">
        <v>18.446279999999998</v>
      </c>
      <c r="N4" s="124">
        <v>23.206610000000001</v>
      </c>
      <c r="O4" s="124">
        <v>20.033060000000003</v>
      </c>
      <c r="P4" s="124">
        <v>101.09752</v>
      </c>
      <c r="Q4" s="124">
        <v>22.61157</v>
      </c>
      <c r="R4" s="124">
        <v>23.206610000000001</v>
      </c>
      <c r="S4" s="124">
        <v>42.247930000000004</v>
      </c>
      <c r="T4" s="124">
        <v>34.11524</v>
      </c>
      <c r="U4" s="124">
        <v>41.255679999999998</v>
      </c>
      <c r="V4" s="124">
        <v>24.792830000000002</v>
      </c>
      <c r="W4" s="124">
        <v>40.065640000000002</v>
      </c>
      <c r="X4" s="124">
        <v>37.883839999999999</v>
      </c>
      <c r="Y4" s="124">
        <v>23.007810000000003</v>
      </c>
      <c r="Z4" s="124">
        <v>30.743310000000001</v>
      </c>
      <c r="AA4" s="243">
        <v>36.496400000000001</v>
      </c>
      <c r="AB4" s="306">
        <v>45.025449999999999</v>
      </c>
      <c r="AC4" s="243">
        <v>23.802</v>
      </c>
      <c r="AD4" s="243">
        <v>42.050199999999904</v>
      </c>
      <c r="AE4" s="243">
        <v>26.777249999999999</v>
      </c>
      <c r="AF4" s="125">
        <v>29.809785999999992</v>
      </c>
      <c r="AG4" s="125">
        <v>0.14888199999999779</v>
      </c>
      <c r="AH4" s="125">
        <v>188.36769600000002</v>
      </c>
      <c r="AI4" s="125">
        <v>-19.261465999999999</v>
      </c>
      <c r="AJ4" s="125">
        <v>-11.55139</v>
      </c>
      <c r="AK4" s="125">
        <v>25.526097999999998</v>
      </c>
    </row>
    <row r="5" spans="1:37" ht="15" x14ac:dyDescent="0.25">
      <c r="A5" s="88" t="s">
        <v>29</v>
      </c>
      <c r="B5" s="124">
        <v>19.033522000000001</v>
      </c>
      <c r="C5" s="124">
        <v>7.0302340000000001</v>
      </c>
      <c r="D5" s="124">
        <v>85.799055999999993</v>
      </c>
      <c r="E5" s="124">
        <v>-9.7793939999999999</v>
      </c>
      <c r="F5" s="124">
        <v>38.657699999999991</v>
      </c>
      <c r="G5" s="124">
        <v>12.339405999999999</v>
      </c>
      <c r="H5" s="124">
        <v>23.60331</v>
      </c>
      <c r="I5" s="124">
        <v>17.2562</v>
      </c>
      <c r="J5" s="124">
        <v>16.066120000000002</v>
      </c>
      <c r="K5" s="124">
        <v>48.99174</v>
      </c>
      <c r="L5" s="124">
        <v>36.297519999999999</v>
      </c>
      <c r="M5" s="124">
        <v>25.745450000000002</v>
      </c>
      <c r="N5" s="124">
        <v>24.39669</v>
      </c>
      <c r="O5" s="124">
        <v>35.66281</v>
      </c>
      <c r="P5" s="124">
        <v>125.57355</v>
      </c>
      <c r="Q5" s="124">
        <v>20.429749999999999</v>
      </c>
      <c r="R5" s="124">
        <v>29.355370000000001</v>
      </c>
      <c r="S5" s="124">
        <v>90.644630000000006</v>
      </c>
      <c r="T5" s="124">
        <v>38.478989999999996</v>
      </c>
      <c r="U5" s="124">
        <v>35.16657</v>
      </c>
      <c r="V5" s="124">
        <v>33.321769999999994</v>
      </c>
      <c r="W5" s="124">
        <v>18.842610000000001</v>
      </c>
      <c r="X5" s="124">
        <v>38.875690000000006</v>
      </c>
      <c r="Y5" s="124">
        <v>32.449240000000003</v>
      </c>
      <c r="Z5" s="124">
        <v>39.450900000000004</v>
      </c>
      <c r="AA5" s="243">
        <v>41.375809999999994</v>
      </c>
      <c r="AB5" s="306">
        <v>62.678599999999996</v>
      </c>
      <c r="AC5" s="243">
        <v>22.2151999999999</v>
      </c>
      <c r="AD5" s="243">
        <v>72.001050000000006</v>
      </c>
      <c r="AE5" s="243">
        <v>37.884849999999894</v>
      </c>
      <c r="AF5" s="125">
        <v>19.033522000000001</v>
      </c>
      <c r="AG5" s="125">
        <v>7.0302340000000001</v>
      </c>
      <c r="AH5" s="125">
        <v>85.799055999999993</v>
      </c>
      <c r="AI5" s="125">
        <v>-9.7793939999999999</v>
      </c>
      <c r="AJ5" s="125">
        <v>38.657699999999991</v>
      </c>
      <c r="AK5" s="125">
        <v>12.339405999999999</v>
      </c>
    </row>
    <row r="6" spans="1:37" ht="15" x14ac:dyDescent="0.25">
      <c r="A6" s="88" t="s">
        <v>30</v>
      </c>
      <c r="B6" s="124">
        <v>37.985829999999993</v>
      </c>
      <c r="C6" s="124">
        <v>23.852601999999997</v>
      </c>
      <c r="D6" s="124">
        <v>33.571293999999995</v>
      </c>
      <c r="E6" s="124">
        <v>18.785719999999998</v>
      </c>
      <c r="F6" s="124">
        <v>66.418819999999997</v>
      </c>
      <c r="G6" s="124">
        <v>7.6782579999999996</v>
      </c>
      <c r="H6" s="124">
        <v>63.272730000000003</v>
      </c>
      <c r="I6" s="124">
        <v>48.99174</v>
      </c>
      <c r="J6" s="124">
        <v>19.834709999999998</v>
      </c>
      <c r="K6" s="124">
        <v>54.009920000000001</v>
      </c>
      <c r="L6" s="124">
        <v>55.160330000000002</v>
      </c>
      <c r="M6" s="124">
        <v>23.22645</v>
      </c>
      <c r="N6" s="124">
        <v>42.842980000000004</v>
      </c>
      <c r="O6" s="124">
        <v>27.59008</v>
      </c>
      <c r="P6" s="124">
        <v>69.104129999999998</v>
      </c>
      <c r="Q6" s="124">
        <v>49.190080000000002</v>
      </c>
      <c r="R6" s="124">
        <v>44.628099999999996</v>
      </c>
      <c r="S6" s="124">
        <v>82.373550000000009</v>
      </c>
      <c r="T6" s="124">
        <v>74.04258999999999</v>
      </c>
      <c r="U6" s="124">
        <v>59.404600000000002</v>
      </c>
      <c r="V6" s="124">
        <v>42.445689999999999</v>
      </c>
      <c r="W6" s="124">
        <v>22.21454</v>
      </c>
      <c r="X6" s="124">
        <v>58.769889999999997</v>
      </c>
      <c r="Y6" s="124">
        <v>31.517060000000001</v>
      </c>
      <c r="Z6" s="124">
        <v>41.176480000000005</v>
      </c>
      <c r="AA6" s="243">
        <v>36.615409999999905</v>
      </c>
      <c r="AB6" s="306">
        <v>63.888529999999896</v>
      </c>
      <c r="AC6" s="243">
        <v>26.578900000000001</v>
      </c>
      <c r="AD6" s="243">
        <v>124.9605</v>
      </c>
      <c r="AE6" s="243">
        <v>70.0175499999999</v>
      </c>
      <c r="AF6" s="125">
        <v>37.985829999999993</v>
      </c>
      <c r="AG6" s="125">
        <v>23.852601999999997</v>
      </c>
      <c r="AH6" s="125">
        <v>33.571293999999995</v>
      </c>
      <c r="AI6" s="125">
        <v>18.785719999999998</v>
      </c>
      <c r="AJ6" s="125">
        <v>66.418819999999997</v>
      </c>
      <c r="AK6" s="125">
        <v>7.6782579999999996</v>
      </c>
    </row>
    <row r="7" spans="1:37" ht="15" x14ac:dyDescent="0.25">
      <c r="A7" s="88" t="s">
        <v>31</v>
      </c>
      <c r="B7" s="124">
        <v>41.938178000000001</v>
      </c>
      <c r="C7" s="124">
        <v>40.074694000000001</v>
      </c>
      <c r="D7" s="124">
        <v>1.3631199999999954</v>
      </c>
      <c r="E7" s="124">
        <v>-2.5694920000000012</v>
      </c>
      <c r="F7" s="124">
        <v>-26.212883999999999</v>
      </c>
      <c r="G7" s="124">
        <v>3.6764540000000014</v>
      </c>
      <c r="H7" s="124">
        <v>29.157019999999999</v>
      </c>
      <c r="I7" s="124">
        <v>70.294210000000007</v>
      </c>
      <c r="J7" s="124">
        <v>23.60331</v>
      </c>
      <c r="K7" s="124">
        <v>16.8</v>
      </c>
      <c r="L7" s="124">
        <v>35.028100000000002</v>
      </c>
      <c r="M7" s="124">
        <v>13.62645</v>
      </c>
      <c r="N7" s="124">
        <v>32.747109999999999</v>
      </c>
      <c r="O7" s="124">
        <v>39.133879999999998</v>
      </c>
      <c r="P7" s="124">
        <v>90.902479999999997</v>
      </c>
      <c r="Q7" s="124">
        <v>33.758679999999998</v>
      </c>
      <c r="R7" s="124">
        <v>33.699169999999995</v>
      </c>
      <c r="S7" s="124">
        <v>29.79214</v>
      </c>
      <c r="T7" s="124">
        <v>43.080640000000002</v>
      </c>
      <c r="U7" s="124">
        <v>88.700450000000004</v>
      </c>
      <c r="V7" s="124">
        <v>43.635820000000002</v>
      </c>
      <c r="W7" s="124">
        <v>17.01784</v>
      </c>
      <c r="X7" s="124">
        <v>26.498860000000001</v>
      </c>
      <c r="Y7" s="124">
        <v>22.988139999999998</v>
      </c>
      <c r="Z7" s="124">
        <v>25.348419999999997</v>
      </c>
      <c r="AA7" s="243">
        <v>31.934349999999899</v>
      </c>
      <c r="AB7" s="306">
        <v>40.2452100000001</v>
      </c>
      <c r="AC7" s="243">
        <v>24.198700000000002</v>
      </c>
      <c r="AD7" s="243">
        <v>43.240300000000097</v>
      </c>
      <c r="AE7" s="243">
        <v>39.828680000000105</v>
      </c>
      <c r="AF7" s="125">
        <v>41.938178000000001</v>
      </c>
      <c r="AG7" s="125">
        <v>40.074694000000001</v>
      </c>
      <c r="AH7" s="125">
        <v>1.3631199999999954</v>
      </c>
      <c r="AI7" s="125">
        <v>-2.5694920000000012</v>
      </c>
      <c r="AJ7" s="125">
        <v>-26.212883999999999</v>
      </c>
      <c r="AK7" s="125">
        <v>3.6764540000000014</v>
      </c>
    </row>
    <row r="8" spans="1:37" ht="15" x14ac:dyDescent="0.25">
      <c r="A8" s="88" t="s">
        <v>32</v>
      </c>
      <c r="B8" s="124">
        <v>24.659790000000001</v>
      </c>
      <c r="C8" s="124">
        <v>21.803582000000002</v>
      </c>
      <c r="D8" s="124">
        <v>0.19014400000000023</v>
      </c>
      <c r="E8" s="124">
        <v>-5.5054859999999994</v>
      </c>
      <c r="F8" s="124">
        <v>-26.211384000000006</v>
      </c>
      <c r="G8" s="124">
        <v>7.738929999999999</v>
      </c>
      <c r="H8" s="124">
        <v>15.471069999999999</v>
      </c>
      <c r="I8" s="124">
        <v>41.137190000000004</v>
      </c>
      <c r="J8" s="124">
        <v>13.289260000000001</v>
      </c>
      <c r="K8" s="124">
        <v>27.570250000000001</v>
      </c>
      <c r="L8" s="124">
        <v>34.690910000000002</v>
      </c>
      <c r="M8" s="124">
        <v>21.163640000000001</v>
      </c>
      <c r="N8" s="124">
        <v>23.543800000000001</v>
      </c>
      <c r="O8" s="124">
        <v>34.333880000000001</v>
      </c>
      <c r="P8" s="124">
        <v>67.140500000000003</v>
      </c>
      <c r="Q8" s="124">
        <v>34.274380000000001</v>
      </c>
      <c r="R8" s="124">
        <v>36.813220000000001</v>
      </c>
      <c r="S8" s="124">
        <v>20.429749999999999</v>
      </c>
      <c r="T8" s="124">
        <v>51.173209999999997</v>
      </c>
      <c r="U8" s="124">
        <v>36.138489999999997</v>
      </c>
      <c r="V8" s="124">
        <v>21.024139999999999</v>
      </c>
      <c r="W8" s="124">
        <v>18.545120000000001</v>
      </c>
      <c r="X8" s="124">
        <v>27.252549999999999</v>
      </c>
      <c r="Y8" s="124">
        <v>27.252610000000001</v>
      </c>
      <c r="Z8" s="124">
        <v>28.958279999999998</v>
      </c>
      <c r="AA8" s="243">
        <v>32.1327</v>
      </c>
      <c r="AB8" s="306">
        <v>29.573979999999999</v>
      </c>
      <c r="AC8" s="243">
        <v>26.281370000000102</v>
      </c>
      <c r="AD8" s="243">
        <v>27.570650000000001</v>
      </c>
      <c r="AE8" s="243">
        <v>23.583810000000099</v>
      </c>
      <c r="AF8" s="125">
        <v>24.659790000000001</v>
      </c>
      <c r="AG8" s="125">
        <v>21.803582000000002</v>
      </c>
      <c r="AH8" s="125">
        <v>0.19014400000000023</v>
      </c>
      <c r="AI8" s="125">
        <v>-5.5054859999999994</v>
      </c>
      <c r="AJ8" s="125">
        <v>-26.211384000000006</v>
      </c>
      <c r="AK8" s="125">
        <v>7.738929999999999</v>
      </c>
    </row>
    <row r="9" spans="1:37" ht="15" x14ac:dyDescent="0.25">
      <c r="A9" s="88" t="s">
        <v>33</v>
      </c>
      <c r="B9" s="124">
        <v>3.4259199999999983</v>
      </c>
      <c r="C9" s="124">
        <v>8.1729199999999995</v>
      </c>
      <c r="D9" s="124">
        <v>12.473674000000001</v>
      </c>
      <c r="E9" s="124">
        <v>1.061094</v>
      </c>
      <c r="F9" s="124">
        <v>22.368065999999995</v>
      </c>
      <c r="G9" s="124">
        <v>-1.3633040000000001</v>
      </c>
      <c r="H9" s="124">
        <v>31.73554</v>
      </c>
      <c r="I9" s="124">
        <v>15.272729999999999</v>
      </c>
      <c r="J9" s="124">
        <v>13.68595</v>
      </c>
      <c r="K9" s="124">
        <v>32.07273</v>
      </c>
      <c r="L9" s="124">
        <v>48.238019999999999</v>
      </c>
      <c r="M9" s="124">
        <v>6.5057900000000002</v>
      </c>
      <c r="N9" s="124">
        <v>14.280989999999999</v>
      </c>
      <c r="O9" s="124">
        <v>20.826450000000001</v>
      </c>
      <c r="P9" s="124">
        <v>11.9405</v>
      </c>
      <c r="Q9" s="124">
        <v>14.67769</v>
      </c>
      <c r="R9" s="124">
        <v>31.73554</v>
      </c>
      <c r="S9" s="124">
        <v>13.4876</v>
      </c>
      <c r="T9" s="124">
        <v>35.543419999999998</v>
      </c>
      <c r="U9" s="124">
        <v>23.741799999999998</v>
      </c>
      <c r="V9" s="124">
        <v>24.39593</v>
      </c>
      <c r="W9" s="124">
        <v>22.730180000000001</v>
      </c>
      <c r="X9" s="124">
        <v>25.189630000000001</v>
      </c>
      <c r="Y9" s="124">
        <v>26.0823</v>
      </c>
      <c r="Z9" s="124">
        <v>25.58633</v>
      </c>
      <c r="AA9" s="243">
        <v>28.562399999999901</v>
      </c>
      <c r="AB9" s="306">
        <v>24.3970500000001</v>
      </c>
      <c r="AC9" s="243">
        <v>26.578900000000001</v>
      </c>
      <c r="AD9" s="243">
        <v>24.000349999999901</v>
      </c>
      <c r="AE9" s="243">
        <v>22.730910000000101</v>
      </c>
      <c r="AF9" s="125">
        <v>3.4259199999999983</v>
      </c>
      <c r="AG9" s="125">
        <v>8.1729199999999995</v>
      </c>
      <c r="AH9" s="125">
        <v>12.473674000000001</v>
      </c>
      <c r="AI9" s="125">
        <v>1.061094</v>
      </c>
      <c r="AJ9" s="125">
        <v>22.368065999999995</v>
      </c>
      <c r="AK9" s="125">
        <v>-1.3633040000000001</v>
      </c>
    </row>
    <row r="10" spans="1:37" ht="15" x14ac:dyDescent="0.25">
      <c r="A10" s="88" t="s">
        <v>34</v>
      </c>
      <c r="B10" s="124">
        <v>-0.52760200000000035</v>
      </c>
      <c r="C10" s="124">
        <v>14.445949999999996</v>
      </c>
      <c r="D10" s="124">
        <v>-5.4029160000000003</v>
      </c>
      <c r="E10" s="124">
        <v>-9.1989860000000014</v>
      </c>
      <c r="F10" s="124">
        <v>30.872809999999998</v>
      </c>
      <c r="G10" s="124">
        <v>7.8308159999999951</v>
      </c>
      <c r="H10" s="124">
        <v>31.933880000000002</v>
      </c>
      <c r="I10" s="124">
        <v>33.12397</v>
      </c>
      <c r="J10" s="124">
        <v>30.347110000000001</v>
      </c>
      <c r="K10" s="124">
        <v>21.12397</v>
      </c>
      <c r="L10" s="124">
        <v>19.953720000000001</v>
      </c>
      <c r="M10" s="124">
        <v>10.1157</v>
      </c>
      <c r="N10" s="124">
        <v>17.2562</v>
      </c>
      <c r="O10" s="124">
        <v>39.272730000000003</v>
      </c>
      <c r="P10" s="124">
        <v>21.024789999999999</v>
      </c>
      <c r="Q10" s="124">
        <v>21.223140000000001</v>
      </c>
      <c r="R10" s="124">
        <v>45.421489999999999</v>
      </c>
      <c r="S10" s="124">
        <v>28.760330000000003</v>
      </c>
      <c r="T10" s="124">
        <v>28.164830000000002</v>
      </c>
      <c r="U10" s="124">
        <v>29.156560000000002</v>
      </c>
      <c r="V10" s="124">
        <v>31.536360000000002</v>
      </c>
      <c r="W10" s="124">
        <v>26.379669999999997</v>
      </c>
      <c r="X10" s="124">
        <v>61.685449999999996</v>
      </c>
      <c r="Y10" s="124">
        <v>29.156569999999999</v>
      </c>
      <c r="Z10" s="124">
        <v>33.520060000000001</v>
      </c>
      <c r="AA10" s="243">
        <v>26.182200000000002</v>
      </c>
      <c r="AB10" s="306">
        <v>32.1327</v>
      </c>
      <c r="AC10" s="243">
        <v>49.587499999999999</v>
      </c>
      <c r="AD10" s="243">
        <v>22.016849999999998</v>
      </c>
      <c r="AE10" s="243">
        <v>23.603650000000101</v>
      </c>
      <c r="AF10" s="125">
        <v>-0.52760200000000035</v>
      </c>
      <c r="AG10" s="125">
        <v>14.445949999999996</v>
      </c>
      <c r="AH10" s="125">
        <v>-5.4029160000000003</v>
      </c>
      <c r="AI10" s="125">
        <v>-9.1989860000000014</v>
      </c>
      <c r="AJ10" s="125">
        <v>30.872809999999998</v>
      </c>
      <c r="AK10" s="125">
        <v>7.8308159999999951</v>
      </c>
    </row>
    <row r="11" spans="1:37" ht="15" x14ac:dyDescent="0.25">
      <c r="A11" s="88" t="s">
        <v>35</v>
      </c>
      <c r="B11" s="124">
        <v>15.498979999999996</v>
      </c>
      <c r="C11" s="124">
        <v>39.663323999999996</v>
      </c>
      <c r="D11" s="124">
        <v>-27.475497999999998</v>
      </c>
      <c r="E11" s="124">
        <v>-21.766008000000003</v>
      </c>
      <c r="F11" s="124">
        <v>29.917686</v>
      </c>
      <c r="G11" s="124">
        <v>25.019824</v>
      </c>
      <c r="H11" s="124">
        <v>50.280989999999996</v>
      </c>
      <c r="I11" s="124">
        <v>20.826450000000001</v>
      </c>
      <c r="J11" s="124">
        <v>44.033059999999999</v>
      </c>
      <c r="K11" s="124">
        <v>23.404959999999999</v>
      </c>
      <c r="L11" s="124">
        <v>52.066120000000005</v>
      </c>
      <c r="M11" s="124">
        <v>17.851240000000001</v>
      </c>
      <c r="N11" s="124">
        <v>42.049589999999995</v>
      </c>
      <c r="O11" s="124">
        <v>50.578510000000001</v>
      </c>
      <c r="P11" s="124">
        <v>28.36364</v>
      </c>
      <c r="Q11" s="124">
        <v>66.446280000000002</v>
      </c>
      <c r="R11" s="124">
        <v>91.636359999999996</v>
      </c>
      <c r="S11" s="124">
        <v>39.272730000000003</v>
      </c>
      <c r="T11" s="124">
        <v>23.60284</v>
      </c>
      <c r="U11" s="124">
        <v>91.04083</v>
      </c>
      <c r="V11" s="124">
        <v>36.693379999999998</v>
      </c>
      <c r="W11" s="124">
        <v>68.607789999999994</v>
      </c>
      <c r="X11" s="124">
        <v>66.842500000000001</v>
      </c>
      <c r="Y11" s="124">
        <v>41.057389999999998</v>
      </c>
      <c r="Z11" s="124">
        <v>44.429290000000002</v>
      </c>
      <c r="AA11" s="243">
        <v>41.851849999999999</v>
      </c>
      <c r="AB11" s="306">
        <v>40.265050000000002</v>
      </c>
      <c r="AC11" s="243">
        <v>38.876599999999996</v>
      </c>
      <c r="AD11" s="243">
        <v>29.55415</v>
      </c>
      <c r="AE11" s="243">
        <v>23.603649999999899</v>
      </c>
      <c r="AF11" s="125">
        <v>15.498979999999996</v>
      </c>
      <c r="AG11" s="125">
        <v>39.663323999999996</v>
      </c>
      <c r="AH11" s="125">
        <v>-27.475497999999998</v>
      </c>
      <c r="AI11" s="125">
        <v>-21.766008000000003</v>
      </c>
      <c r="AJ11" s="125">
        <v>29.917686</v>
      </c>
      <c r="AK11" s="125">
        <v>25.019824</v>
      </c>
    </row>
    <row r="12" spans="1:37" ht="15" x14ac:dyDescent="0.25">
      <c r="A12" s="88" t="s">
        <v>36</v>
      </c>
      <c r="B12" s="124">
        <v>19.180725999999996</v>
      </c>
      <c r="C12" s="124">
        <v>38.334448000000002</v>
      </c>
      <c r="D12" s="124">
        <v>-11.254766</v>
      </c>
      <c r="E12" s="124">
        <v>-1.109622000000003</v>
      </c>
      <c r="F12" s="124">
        <v>14.515779999999999</v>
      </c>
      <c r="G12" s="124">
        <v>21.008659999999999</v>
      </c>
      <c r="H12" s="124">
        <v>59.246279999999999</v>
      </c>
      <c r="I12" s="124">
        <v>36.099170000000001</v>
      </c>
      <c r="J12" s="124">
        <v>49.190080000000002</v>
      </c>
      <c r="K12" s="124">
        <v>39.133879999999998</v>
      </c>
      <c r="L12" s="124">
        <v>48.456199999999995</v>
      </c>
      <c r="M12" s="124">
        <v>103.95372</v>
      </c>
      <c r="N12" s="124">
        <v>34.373550000000002</v>
      </c>
      <c r="O12" s="124">
        <v>57.381819999999998</v>
      </c>
      <c r="P12" s="124">
        <v>38.360330000000005</v>
      </c>
      <c r="Q12" s="124">
        <v>50.87603</v>
      </c>
      <c r="R12" s="124">
        <v>33.83802</v>
      </c>
      <c r="S12" s="124">
        <v>38.677690000000005</v>
      </c>
      <c r="T12" s="124">
        <v>28.363289999999999</v>
      </c>
      <c r="U12" s="124">
        <v>44.250949999999996</v>
      </c>
      <c r="V12" s="124">
        <v>41.255660000000006</v>
      </c>
      <c r="W12" s="124">
        <v>47.999720000000003</v>
      </c>
      <c r="X12" s="124">
        <v>78.703759999999988</v>
      </c>
      <c r="Y12" s="124">
        <v>38.875680000000003</v>
      </c>
      <c r="Z12" s="124">
        <v>32.726860000000002</v>
      </c>
      <c r="AA12" s="243">
        <v>30.744250000000001</v>
      </c>
      <c r="AB12" s="306">
        <v>24.1193600000001</v>
      </c>
      <c r="AC12" s="243">
        <v>44.628749999999897</v>
      </c>
      <c r="AD12" s="243">
        <v>21.9771800000001</v>
      </c>
      <c r="AE12" s="243">
        <v>24.040019999999899</v>
      </c>
      <c r="AF12" s="125">
        <v>19.180725999999996</v>
      </c>
      <c r="AG12" s="125">
        <v>38.334448000000002</v>
      </c>
      <c r="AH12" s="125">
        <v>-11.254766</v>
      </c>
      <c r="AI12" s="125">
        <v>-1.109622000000003</v>
      </c>
      <c r="AJ12" s="125">
        <v>14.515779999999999</v>
      </c>
      <c r="AK12" s="125">
        <v>21.008659999999999</v>
      </c>
    </row>
    <row r="13" spans="1:37" ht="15" x14ac:dyDescent="0.25">
      <c r="A13" s="88" t="s">
        <v>37</v>
      </c>
      <c r="B13" s="124">
        <v>26.040343999999997</v>
      </c>
      <c r="C13" s="124">
        <v>13.166246000000003</v>
      </c>
      <c r="D13" s="124">
        <v>20.811032000000001</v>
      </c>
      <c r="E13" s="124">
        <v>15.392737999999998</v>
      </c>
      <c r="F13" s="124">
        <v>31.104225999999993</v>
      </c>
      <c r="G13" s="124">
        <v>32.409004000000003</v>
      </c>
      <c r="H13" s="124">
        <v>36.495870000000004</v>
      </c>
      <c r="I13" s="124">
        <v>22.413220000000003</v>
      </c>
      <c r="J13" s="124">
        <v>37.884300000000003</v>
      </c>
      <c r="K13" s="124">
        <v>47.385120000000001</v>
      </c>
      <c r="L13" s="124">
        <v>23.34545</v>
      </c>
      <c r="M13" s="124">
        <v>20.647929999999999</v>
      </c>
      <c r="N13" s="124">
        <v>30.664459999999998</v>
      </c>
      <c r="O13" s="124">
        <v>41.077690000000004</v>
      </c>
      <c r="P13" s="124">
        <v>31.060849999999999</v>
      </c>
      <c r="Q13" s="124">
        <v>69.758679999999998</v>
      </c>
      <c r="R13" s="124">
        <v>20.94511</v>
      </c>
      <c r="S13" s="124">
        <v>34.908660000000005</v>
      </c>
      <c r="T13" s="124">
        <v>24.793029999999998</v>
      </c>
      <c r="U13" s="124">
        <v>40.680699999999995</v>
      </c>
      <c r="V13" s="124">
        <v>34.511849999999995</v>
      </c>
      <c r="W13" s="124">
        <v>29.513770000000001</v>
      </c>
      <c r="X13" s="124">
        <v>19.080719999999999</v>
      </c>
      <c r="Y13" s="124">
        <v>42.445929999999997</v>
      </c>
      <c r="Z13" s="124">
        <v>56.012860000000003</v>
      </c>
      <c r="AA13" s="243">
        <v>29.236789999999999</v>
      </c>
      <c r="AB13" s="306">
        <v>25.884679999999999</v>
      </c>
      <c r="AC13" s="243">
        <v>63.214149999999897</v>
      </c>
      <c r="AD13" s="243">
        <v>23.663159999999799</v>
      </c>
      <c r="AE13" s="243">
        <v>24.972269999999799</v>
      </c>
      <c r="AF13" s="125">
        <v>26.040343999999997</v>
      </c>
      <c r="AG13" s="125">
        <v>13.166246000000003</v>
      </c>
      <c r="AH13" s="125">
        <v>20.811032000000001</v>
      </c>
      <c r="AI13" s="125">
        <v>15.392737999999998</v>
      </c>
      <c r="AJ13" s="125">
        <v>31.104225999999993</v>
      </c>
      <c r="AK13" s="125">
        <v>32.409004000000003</v>
      </c>
    </row>
    <row r="14" spans="1:37" ht="15" x14ac:dyDescent="0.25">
      <c r="A14" s="88" t="s">
        <v>38</v>
      </c>
      <c r="B14" s="124">
        <v>17.507805999999995</v>
      </c>
      <c r="C14" s="124">
        <v>8.8944699999999983</v>
      </c>
      <c r="D14" s="124">
        <v>1.1222839999999996</v>
      </c>
      <c r="E14" s="124">
        <v>9.8448719999999987</v>
      </c>
      <c r="F14" s="124">
        <v>28.013811999999998</v>
      </c>
      <c r="G14" s="124">
        <v>15.793877999999999</v>
      </c>
      <c r="H14" s="124">
        <v>24.595040000000001</v>
      </c>
      <c r="I14" s="124">
        <v>18.446279999999998</v>
      </c>
      <c r="J14" s="124">
        <v>36.495870000000004</v>
      </c>
      <c r="K14" s="124">
        <v>27.966939999999997</v>
      </c>
      <c r="L14" s="124">
        <v>25.487599999999997</v>
      </c>
      <c r="M14" s="124">
        <v>23.10744</v>
      </c>
      <c r="N14" s="124">
        <v>22.472729999999999</v>
      </c>
      <c r="O14" s="124">
        <v>35.166530000000002</v>
      </c>
      <c r="P14" s="124">
        <v>20.925319999999999</v>
      </c>
      <c r="Q14" s="124">
        <v>16.066120000000002</v>
      </c>
      <c r="R14" s="124">
        <v>25.54711</v>
      </c>
      <c r="S14" s="124">
        <v>41.950060000000001</v>
      </c>
      <c r="T14" s="124">
        <v>23.00787</v>
      </c>
      <c r="U14" s="124">
        <v>14.39954</v>
      </c>
      <c r="V14" s="124">
        <v>23.602700000000002</v>
      </c>
      <c r="W14" s="124">
        <v>28.581400000000002</v>
      </c>
      <c r="X14" s="124">
        <v>27.807869999999998</v>
      </c>
      <c r="Y14" s="124">
        <v>24.69378</v>
      </c>
      <c r="Z14" s="124">
        <v>22.293890000000001</v>
      </c>
      <c r="AA14" s="243">
        <v>27.888010000000101</v>
      </c>
      <c r="AB14" s="306">
        <v>24.873090000000097</v>
      </c>
      <c r="AC14" s="243">
        <v>23.24662</v>
      </c>
      <c r="AD14" s="243">
        <v>25.646650000000101</v>
      </c>
      <c r="AE14" s="243">
        <v>24.793749999999999</v>
      </c>
      <c r="AF14" s="125">
        <v>17.507805999999995</v>
      </c>
      <c r="AG14" s="125">
        <v>8.8944699999999983</v>
      </c>
      <c r="AH14" s="125">
        <v>1.1222839999999996</v>
      </c>
      <c r="AI14" s="125">
        <v>9.8448719999999987</v>
      </c>
      <c r="AJ14" s="125">
        <v>28.013811999999998</v>
      </c>
      <c r="AK14" s="125">
        <v>15.793877999999999</v>
      </c>
    </row>
    <row r="15" spans="1:37" ht="15" x14ac:dyDescent="0.25">
      <c r="A15" s="88" t="s">
        <v>39</v>
      </c>
      <c r="B15" s="124">
        <v>8.4644880000000011</v>
      </c>
      <c r="C15" s="124">
        <v>2.3967059999999982</v>
      </c>
      <c r="D15" s="124">
        <v>-6.7709719999999995</v>
      </c>
      <c r="E15" s="124">
        <v>0.60159199999999691</v>
      </c>
      <c r="F15" s="124">
        <v>44.223798000000002</v>
      </c>
      <c r="G15" s="124">
        <v>1.110544</v>
      </c>
      <c r="H15" s="124">
        <v>15.07438</v>
      </c>
      <c r="I15" s="124">
        <v>12.69421</v>
      </c>
      <c r="J15" s="124">
        <v>35.305790000000002</v>
      </c>
      <c r="K15" s="124">
        <v>29.355370000000001</v>
      </c>
      <c r="L15" s="124">
        <v>13.4876</v>
      </c>
      <c r="M15" s="124">
        <v>18.723970000000001</v>
      </c>
      <c r="N15" s="124">
        <v>15.471069999999999</v>
      </c>
      <c r="O15" s="124">
        <v>19.100490000000001</v>
      </c>
      <c r="P15" s="124">
        <v>3.9664899999999998</v>
      </c>
      <c r="Q15" s="124">
        <v>23.801650000000002</v>
      </c>
      <c r="R15" s="124">
        <v>57.520660000000007</v>
      </c>
      <c r="S15" s="124">
        <v>23.99954</v>
      </c>
      <c r="T15" s="124">
        <v>19.4375</v>
      </c>
      <c r="U15" s="124">
        <v>33.916870000000003</v>
      </c>
      <c r="V15" s="124">
        <v>31.734860000000001</v>
      </c>
      <c r="W15" s="124">
        <v>22.7103</v>
      </c>
      <c r="X15" s="124">
        <v>25.368259999999999</v>
      </c>
      <c r="Y15" s="124">
        <v>31.6557</v>
      </c>
      <c r="Z15" s="124">
        <v>22.412740000000003</v>
      </c>
      <c r="AA15" s="243">
        <v>36.377389999999899</v>
      </c>
      <c r="AB15" s="306">
        <v>25.983849999999997</v>
      </c>
      <c r="AC15" s="243">
        <v>23.544150000000002</v>
      </c>
      <c r="AD15" s="243">
        <v>39.471650000000103</v>
      </c>
      <c r="AE15" s="243">
        <v>24.5160599999999</v>
      </c>
      <c r="AF15" s="125">
        <v>8.4644880000000011</v>
      </c>
      <c r="AG15" s="125">
        <v>2.3967059999999982</v>
      </c>
      <c r="AH15" s="125">
        <v>-6.7709719999999995</v>
      </c>
      <c r="AI15" s="125">
        <v>0.60159199999999691</v>
      </c>
      <c r="AJ15" s="125">
        <v>44.223798000000002</v>
      </c>
      <c r="AK15" s="125">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51"/>
  <sheetViews>
    <sheetView workbookViewId="0">
      <selection activeCell="O39" sqref="O39"/>
    </sheetView>
  </sheetViews>
  <sheetFormatPr defaultColWidth="18.7109375" defaultRowHeight="12.75" customHeight="1" x14ac:dyDescent="0.25"/>
  <cols>
    <col min="1" max="1" width="12.85546875" customWidth="1"/>
    <col min="2" max="35" width="9.140625" customWidth="1"/>
    <col min="36" max="36" width="9.140625" style="122" customWidth="1"/>
    <col min="37" max="42" width="16.7109375" customWidth="1"/>
  </cols>
  <sheetData>
    <row r="1" spans="1:42" ht="15" x14ac:dyDescent="0.25">
      <c r="A1" s="89"/>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90" t="s">
        <v>207</v>
      </c>
      <c r="AG1" s="90" t="s">
        <v>208</v>
      </c>
      <c r="AH1" s="90" t="s">
        <v>209</v>
      </c>
      <c r="AI1" s="90" t="s">
        <v>210</v>
      </c>
      <c r="AJ1" s="90" t="s">
        <v>211</v>
      </c>
      <c r="AK1" s="90" t="s">
        <v>212</v>
      </c>
      <c r="AL1" s="90"/>
      <c r="AM1" s="90"/>
      <c r="AN1" s="90"/>
      <c r="AO1" s="90"/>
      <c r="AP1" s="90"/>
    </row>
    <row r="2" spans="1:42"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c r="AL2" s="90"/>
      <c r="AM2" s="90"/>
      <c r="AN2" s="90"/>
      <c r="AO2" s="90"/>
      <c r="AP2" s="90"/>
    </row>
    <row r="3" spans="1:42" ht="15" x14ac:dyDescent="0.25">
      <c r="A3" s="91"/>
      <c r="B3" s="92" t="s">
        <v>76</v>
      </c>
      <c r="C3" s="92" t="s">
        <v>77</v>
      </c>
      <c r="D3" s="92" t="s">
        <v>78</v>
      </c>
      <c r="E3" s="92" t="s">
        <v>79</v>
      </c>
      <c r="F3" s="92" t="s">
        <v>80</v>
      </c>
      <c r="G3" s="92" t="s">
        <v>81</v>
      </c>
      <c r="H3" s="92" t="s">
        <v>82</v>
      </c>
      <c r="I3" s="92" t="s">
        <v>83</v>
      </c>
      <c r="J3" s="92" t="s">
        <v>84</v>
      </c>
      <c r="K3" s="92" t="s">
        <v>85</v>
      </c>
      <c r="L3" s="92" t="s">
        <v>86</v>
      </c>
      <c r="M3" s="92" t="s">
        <v>87</v>
      </c>
      <c r="N3" s="92" t="s">
        <v>88</v>
      </c>
      <c r="O3" s="92" t="s">
        <v>89</v>
      </c>
      <c r="P3" s="92" t="s">
        <v>90</v>
      </c>
      <c r="Q3" s="92" t="s">
        <v>91</v>
      </c>
      <c r="R3" s="92" t="s">
        <v>92</v>
      </c>
      <c r="S3" s="92" t="s">
        <v>93</v>
      </c>
      <c r="T3" s="92" t="s">
        <v>94</v>
      </c>
      <c r="U3" s="92" t="s">
        <v>95</v>
      </c>
      <c r="V3" s="92" t="s">
        <v>126</v>
      </c>
      <c r="W3" s="92" t="s">
        <v>129</v>
      </c>
      <c r="X3" s="92" t="s">
        <v>130</v>
      </c>
      <c r="Y3" s="92" t="s">
        <v>131</v>
      </c>
      <c r="Z3" s="92" t="s">
        <v>132</v>
      </c>
      <c r="AA3" s="92" t="s">
        <v>91</v>
      </c>
      <c r="AB3" s="92" t="s">
        <v>92</v>
      </c>
      <c r="AC3" s="92" t="s">
        <v>93</v>
      </c>
      <c r="AD3" s="92" t="s">
        <v>94</v>
      </c>
      <c r="AE3" s="92" t="s">
        <v>95</v>
      </c>
      <c r="AF3" s="92"/>
      <c r="AG3" s="92"/>
      <c r="AH3" s="92"/>
      <c r="AI3" s="92"/>
      <c r="AJ3" s="92"/>
      <c r="AK3" s="92"/>
      <c r="AL3" s="92"/>
      <c r="AM3" s="92"/>
      <c r="AN3" s="92"/>
      <c r="AO3" s="92"/>
      <c r="AP3" s="92"/>
    </row>
    <row r="4" spans="1:42" ht="15" x14ac:dyDescent="0.25">
      <c r="A4" s="93" t="s">
        <v>28</v>
      </c>
      <c r="B4" s="94">
        <v>28.8687</v>
      </c>
      <c r="C4" s="94">
        <v>66.690010000000001</v>
      </c>
      <c r="D4" s="94">
        <v>209.91325000000001</v>
      </c>
      <c r="E4" s="94">
        <v>68.707340000000002</v>
      </c>
      <c r="F4" s="94">
        <v>147.14017999999999</v>
      </c>
      <c r="G4" s="94">
        <v>12.95735</v>
      </c>
      <c r="H4" s="94">
        <v>43.173999999999999</v>
      </c>
      <c r="I4" s="94">
        <v>43.572859999999999</v>
      </c>
      <c r="J4" s="94">
        <v>40.911610000000003</v>
      </c>
      <c r="K4" s="94">
        <v>13.873209999999998</v>
      </c>
      <c r="L4" s="94">
        <v>43.65607</v>
      </c>
      <c r="M4" s="94">
        <v>8.8752700000000004</v>
      </c>
      <c r="N4" s="94">
        <v>27.946300000000001</v>
      </c>
      <c r="O4" s="94">
        <v>3.3895900000000001</v>
      </c>
      <c r="P4" s="94">
        <v>303.37369000000001</v>
      </c>
      <c r="Q4" s="94">
        <v>12.219719999999999</v>
      </c>
      <c r="R4" s="94">
        <v>-9.3584500000000013</v>
      </c>
      <c r="S4" s="94">
        <v>28.872540000000001</v>
      </c>
      <c r="T4" s="94">
        <v>4.9805900000000003</v>
      </c>
      <c r="U4" s="94">
        <v>53.234699999999997</v>
      </c>
      <c r="V4" s="125">
        <v>36.51267</v>
      </c>
      <c r="W4" s="125">
        <v>15.039200000000001</v>
      </c>
      <c r="X4" s="125">
        <v>13.099450000000001</v>
      </c>
      <c r="Y4" s="125">
        <v>6.7984099999999996</v>
      </c>
      <c r="Z4" s="243">
        <v>21.993320000000001</v>
      </c>
      <c r="AA4" s="243">
        <v>41.238190000000003</v>
      </c>
      <c r="AB4" s="243">
        <v>58.881329999999998</v>
      </c>
      <c r="AC4" s="243">
        <v>49.533120000000004</v>
      </c>
      <c r="AD4" s="243">
        <v>48.656099999999995</v>
      </c>
      <c r="AE4" s="243">
        <v>36.149560000000001</v>
      </c>
      <c r="AF4" s="125">
        <v>28.502187496324908</v>
      </c>
      <c r="AG4" s="243">
        <v>66.377511872836507</v>
      </c>
      <c r="AH4" s="243">
        <v>211.12333447291081</v>
      </c>
      <c r="AI4" s="243">
        <v>68.713341688972349</v>
      </c>
      <c r="AJ4" s="243">
        <v>147.80087564376487</v>
      </c>
      <c r="AK4" s="94">
        <v>12.974350977554279</v>
      </c>
    </row>
    <row r="5" spans="1:42" ht="15" x14ac:dyDescent="0.25">
      <c r="A5" s="93" t="s">
        <v>29</v>
      </c>
      <c r="B5" s="94">
        <v>53.405980000000007</v>
      </c>
      <c r="C5" s="94">
        <v>97.829139999999995</v>
      </c>
      <c r="D5" s="94">
        <v>211.77466000000001</v>
      </c>
      <c r="E5" s="94">
        <v>63.109250000000003</v>
      </c>
      <c r="F5" s="94">
        <v>89.958119999999994</v>
      </c>
      <c r="G5" s="94">
        <v>24.910400000000003</v>
      </c>
      <c r="H5" s="94">
        <v>-4.8160100000000003</v>
      </c>
      <c r="I5" s="94">
        <v>73.336060000000003</v>
      </c>
      <c r="J5" s="94">
        <v>36.586980000000004</v>
      </c>
      <c r="K5" s="94">
        <v>21.691119999999998</v>
      </c>
      <c r="L5" s="94">
        <v>36.689769999999996</v>
      </c>
      <c r="M5" s="94">
        <v>4.0654399999999997</v>
      </c>
      <c r="N5" s="94">
        <v>38.304220000000001</v>
      </c>
      <c r="O5" s="94">
        <v>19.567259999999997</v>
      </c>
      <c r="P5" s="94">
        <v>194.10926000000001</v>
      </c>
      <c r="Q5" s="94">
        <v>10.566690000000001</v>
      </c>
      <c r="R5" s="94">
        <v>18.006209999999999</v>
      </c>
      <c r="S5" s="94">
        <v>42.33981</v>
      </c>
      <c r="T5" s="94">
        <v>29.493419999999997</v>
      </c>
      <c r="U5" s="94">
        <v>57.446640000000002</v>
      </c>
      <c r="V5" s="125">
        <v>36.949750000000002</v>
      </c>
      <c r="W5" s="125">
        <v>19.886479999999999</v>
      </c>
      <c r="X5" s="125">
        <v>30.005659999999999</v>
      </c>
      <c r="Y5" s="125">
        <v>35.553809999999999</v>
      </c>
      <c r="Z5" s="243">
        <v>40.773769999999999</v>
      </c>
      <c r="AA5" s="243">
        <v>31.995979999999999</v>
      </c>
      <c r="AB5" s="243">
        <v>74.449780000000004</v>
      </c>
      <c r="AC5" s="243">
        <v>14.88969</v>
      </c>
      <c r="AD5" s="243">
        <v>39.650980000000004</v>
      </c>
      <c r="AE5" s="243">
        <v>14.91981</v>
      </c>
      <c r="AF5" s="125">
        <v>53.503218596593655</v>
      </c>
      <c r="AG5" s="243">
        <v>97.944624983882534</v>
      </c>
      <c r="AH5" s="243">
        <v>211.27383722176506</v>
      </c>
      <c r="AI5" s="243">
        <v>63.115245487554333</v>
      </c>
      <c r="AJ5" s="243">
        <v>90.409230286593882</v>
      </c>
      <c r="AK5" s="94">
        <v>24.920403950258759</v>
      </c>
    </row>
    <row r="6" spans="1:42" ht="15" x14ac:dyDescent="0.25">
      <c r="A6" s="93" t="s">
        <v>30</v>
      </c>
      <c r="B6" s="94">
        <v>62.61224</v>
      </c>
      <c r="C6" s="94">
        <v>129.22682</v>
      </c>
      <c r="D6" s="94">
        <v>224.96581</v>
      </c>
      <c r="E6" s="94">
        <v>44.835190000000004</v>
      </c>
      <c r="F6" s="94">
        <v>177.33817000000002</v>
      </c>
      <c r="G6" s="94">
        <v>-56.693550000000002</v>
      </c>
      <c r="H6" s="94">
        <v>37.615089999999995</v>
      </c>
      <c r="I6" s="94">
        <v>83.826080000000005</v>
      </c>
      <c r="J6" s="94">
        <v>-9.628680000000001</v>
      </c>
      <c r="K6" s="94">
        <v>-8.9868500000000004</v>
      </c>
      <c r="L6" s="94">
        <v>31.59817</v>
      </c>
      <c r="M6" s="94">
        <v>-31.764150000000001</v>
      </c>
      <c r="N6" s="94">
        <v>8.1977799999999998</v>
      </c>
      <c r="O6" s="94">
        <v>-4.6275300000000001</v>
      </c>
      <c r="P6" s="94">
        <v>107.54282000000001</v>
      </c>
      <c r="Q6" s="94">
        <v>18.535509999999999</v>
      </c>
      <c r="R6" s="94">
        <v>-8.2876000000000012</v>
      </c>
      <c r="S6" s="94">
        <v>9.9111000000000011</v>
      </c>
      <c r="T6" s="94">
        <v>-22.678090000000001</v>
      </c>
      <c r="U6" s="94">
        <v>14.65991</v>
      </c>
      <c r="V6" s="125">
        <v>17.707439999999998</v>
      </c>
      <c r="W6" s="125">
        <v>9.1945100000000011</v>
      </c>
      <c r="X6" s="125">
        <v>12.195319999999999</v>
      </c>
      <c r="Y6" s="125">
        <v>-13.04682</v>
      </c>
      <c r="Z6" s="243">
        <v>5.0683699999999998</v>
      </c>
      <c r="AA6" s="243">
        <v>-22.833819999999999</v>
      </c>
      <c r="AB6" s="243">
        <v>21.36993</v>
      </c>
      <c r="AC6" s="243">
        <v>4.0066199999999998</v>
      </c>
      <c r="AD6" s="243">
        <v>64.574950000000001</v>
      </c>
      <c r="AE6" s="243">
        <v>63.134869999999999</v>
      </c>
      <c r="AF6" s="125">
        <v>61.180317783398927</v>
      </c>
      <c r="AG6" s="243">
        <v>128.26726604236279</v>
      </c>
      <c r="AH6" s="243">
        <v>224.00764611072893</v>
      </c>
      <c r="AI6" s="243">
        <v>43.466726188585206</v>
      </c>
      <c r="AJ6" s="243">
        <v>176.01578651210627</v>
      </c>
      <c r="AK6" s="94">
        <v>-58.085781288219785</v>
      </c>
    </row>
    <row r="7" spans="1:42" ht="15" x14ac:dyDescent="0.25">
      <c r="A7" s="93" t="s">
        <v>31</v>
      </c>
      <c r="B7" s="94">
        <v>27.73244</v>
      </c>
      <c r="C7" s="94">
        <v>75.024360000000001</v>
      </c>
      <c r="D7" s="94">
        <v>159.47320999999999</v>
      </c>
      <c r="E7" s="94">
        <v>29.552319999999998</v>
      </c>
      <c r="F7" s="94">
        <v>81.07553999999999</v>
      </c>
      <c r="G7" s="94">
        <v>86.656300000000002</v>
      </c>
      <c r="H7" s="94">
        <v>38.537150000000004</v>
      </c>
      <c r="I7" s="94">
        <v>88.094770000000011</v>
      </c>
      <c r="J7" s="94">
        <v>-55.505400000000002</v>
      </c>
      <c r="K7" s="94">
        <v>-25.224409999999999</v>
      </c>
      <c r="L7" s="94">
        <v>-11.06203</v>
      </c>
      <c r="M7" s="94">
        <v>-40.472319999999996</v>
      </c>
      <c r="N7" s="94">
        <v>-8.5150300000000012</v>
      </c>
      <c r="O7" s="94">
        <v>5.4860100000000003</v>
      </c>
      <c r="P7" s="94">
        <v>89.623949999999994</v>
      </c>
      <c r="Q7" s="94">
        <v>5.5964700000000001</v>
      </c>
      <c r="R7" s="94">
        <v>-13.982229999999999</v>
      </c>
      <c r="S7" s="94">
        <v>-5.7306000000000008</v>
      </c>
      <c r="T7" s="94">
        <v>-15.20013</v>
      </c>
      <c r="U7" s="94">
        <v>34.876040000000003</v>
      </c>
      <c r="V7" s="125">
        <v>71.3001</v>
      </c>
      <c r="W7" s="125">
        <v>20.61309</v>
      </c>
      <c r="X7" s="125">
        <v>9.5076800000000006</v>
      </c>
      <c r="Y7" s="125">
        <v>-18.428540000000002</v>
      </c>
      <c r="Z7" s="243">
        <v>-11.481530000000001</v>
      </c>
      <c r="AA7" s="243">
        <v>17.488060000000001</v>
      </c>
      <c r="AB7" s="243">
        <v>42.204129999999999</v>
      </c>
      <c r="AC7" s="243">
        <v>-16.627680000000002</v>
      </c>
      <c r="AD7" s="243">
        <v>57.904980000000002</v>
      </c>
      <c r="AE7" s="243">
        <v>18.792390000000001</v>
      </c>
      <c r="AF7" s="125">
        <v>27.715374733300219</v>
      </c>
      <c r="AG7" s="243">
        <v>73.575185829979745</v>
      </c>
      <c r="AH7" s="243">
        <v>159.09265105449037</v>
      </c>
      <c r="AI7" s="243">
        <v>29.569324498987175</v>
      </c>
      <c r="AJ7" s="243">
        <v>81.100535732897853</v>
      </c>
      <c r="AK7" s="94">
        <v>86.681304144388463</v>
      </c>
    </row>
    <row r="8" spans="1:42" ht="15" x14ac:dyDescent="0.25">
      <c r="A8" s="93" t="s">
        <v>32</v>
      </c>
      <c r="B8" s="94">
        <v>13.905670000000001</v>
      </c>
      <c r="C8" s="94">
        <v>50.254080000000002</v>
      </c>
      <c r="D8" s="94">
        <v>122.22750000000001</v>
      </c>
      <c r="E8" s="94">
        <v>45.130360000000003</v>
      </c>
      <c r="F8" s="94">
        <v>144.82448000000002</v>
      </c>
      <c r="G8" s="94">
        <v>15.857620000000001</v>
      </c>
      <c r="H8" s="94">
        <v>26.527619999999999</v>
      </c>
      <c r="I8" s="94">
        <v>112.01666</v>
      </c>
      <c r="J8" s="94">
        <v>5.9267599999999998</v>
      </c>
      <c r="K8" s="94">
        <v>-7.9631999999999996</v>
      </c>
      <c r="L8" s="94">
        <v>-10.182930000000001</v>
      </c>
      <c r="M8" s="94">
        <v>-18.910119999999999</v>
      </c>
      <c r="N8" s="94">
        <v>-5.1637899999999997</v>
      </c>
      <c r="O8" s="94">
        <v>4.8523900000000006</v>
      </c>
      <c r="P8" s="94">
        <v>136.5727</v>
      </c>
      <c r="Q8" s="94">
        <v>-17.06551</v>
      </c>
      <c r="R8" s="94">
        <v>-25.80247</v>
      </c>
      <c r="S8" s="94">
        <v>13.146979999999999</v>
      </c>
      <c r="T8" s="94">
        <v>9.7264300000000006</v>
      </c>
      <c r="U8" s="94">
        <v>41.096609999999998</v>
      </c>
      <c r="V8" s="125">
        <v>63.824849999999998</v>
      </c>
      <c r="W8" s="125">
        <v>-6.9918699999999996</v>
      </c>
      <c r="X8" s="125">
        <v>0.73799999999999999</v>
      </c>
      <c r="Y8" s="125">
        <v>-18.297540000000001</v>
      </c>
      <c r="Z8" s="243">
        <v>-12.214030000000001</v>
      </c>
      <c r="AA8" s="243">
        <v>9.0859300000000012</v>
      </c>
      <c r="AB8" s="243">
        <v>5.1340200000000005</v>
      </c>
      <c r="AC8" s="243">
        <v>-29.088660000000001</v>
      </c>
      <c r="AD8" s="243">
        <v>48.692149999999998</v>
      </c>
      <c r="AE8" s="243">
        <v>-11.59253</v>
      </c>
      <c r="AF8" s="125">
        <v>13.941845357980599</v>
      </c>
      <c r="AG8" s="243">
        <v>50.616735034495079</v>
      </c>
      <c r="AH8" s="243">
        <v>122.33935550539928</v>
      </c>
      <c r="AI8" s="243">
        <v>45.147363021899245</v>
      </c>
      <c r="AJ8" s="243">
        <v>144.73754131987366</v>
      </c>
      <c r="AK8" s="94">
        <v>15.892615499680849</v>
      </c>
    </row>
    <row r="9" spans="1:42" ht="15" x14ac:dyDescent="0.25">
      <c r="A9" s="93" t="s">
        <v>33</v>
      </c>
      <c r="B9" s="94">
        <v>78.603580000000008</v>
      </c>
      <c r="C9" s="94">
        <v>0.77813999999999994</v>
      </c>
      <c r="D9" s="94">
        <v>11.42347</v>
      </c>
      <c r="E9" s="94">
        <v>-1.8183699999999998</v>
      </c>
      <c r="F9" s="94">
        <v>48.385210000000001</v>
      </c>
      <c r="G9" s="94">
        <v>10.9796</v>
      </c>
      <c r="H9" s="94">
        <v>-16.415560000000003</v>
      </c>
      <c r="I9" s="94">
        <v>59.579190000000004</v>
      </c>
      <c r="J9" s="94">
        <v>20.131820000000001</v>
      </c>
      <c r="K9" s="94">
        <v>-1.8760000000000002E-2</v>
      </c>
      <c r="L9" s="94">
        <v>-40.888860000000001</v>
      </c>
      <c r="M9" s="94">
        <v>-24.57798</v>
      </c>
      <c r="N9" s="94">
        <v>-41.014429999999997</v>
      </c>
      <c r="O9" s="94">
        <v>-32.649230000000003</v>
      </c>
      <c r="P9" s="94">
        <v>31.118189999999998</v>
      </c>
      <c r="Q9" s="94">
        <v>-16.25863</v>
      </c>
      <c r="R9" s="94">
        <v>-29.007360000000002</v>
      </c>
      <c r="S9" s="94">
        <v>15.05063</v>
      </c>
      <c r="T9" s="94">
        <v>-28.113409999999998</v>
      </c>
      <c r="U9" s="94">
        <v>-6.2963900000000006</v>
      </c>
      <c r="V9" s="125">
        <v>35.037300000000002</v>
      </c>
      <c r="W9" s="125">
        <v>-16.40408</v>
      </c>
      <c r="X9" s="125">
        <v>-27.575620000000001</v>
      </c>
      <c r="Y9" s="125">
        <v>-23.976099999999999</v>
      </c>
      <c r="Z9" s="243">
        <v>-8.1685800000000004</v>
      </c>
      <c r="AA9" s="243">
        <v>-18.756529999999998</v>
      </c>
      <c r="AB9" s="243">
        <v>-18.879729999999999</v>
      </c>
      <c r="AC9" s="243">
        <v>-18.7621</v>
      </c>
      <c r="AD9" s="243">
        <v>4.9375299999999998</v>
      </c>
      <c r="AE9" s="243">
        <v>-14.283790000000002</v>
      </c>
      <c r="AF9" s="125">
        <v>78.656605207787052</v>
      </c>
      <c r="AG9" s="243">
        <v>0.79443608718219216</v>
      </c>
      <c r="AH9" s="243">
        <v>10.795318554272191</v>
      </c>
      <c r="AI9" s="243">
        <v>-1.7823744887791051</v>
      </c>
      <c r="AJ9" s="243">
        <v>48.433600307417684</v>
      </c>
      <c r="AK9" s="94">
        <v>11.01660335260364</v>
      </c>
    </row>
    <row r="10" spans="1:42" ht="15" x14ac:dyDescent="0.25">
      <c r="A10" s="93" t="s">
        <v>34</v>
      </c>
      <c r="B10" s="94">
        <v>-5.8830900000000002</v>
      </c>
      <c r="C10" s="94">
        <v>27.880080000000003</v>
      </c>
      <c r="D10" s="94">
        <v>-8.3493899999999996</v>
      </c>
      <c r="E10" s="94">
        <v>20.232430000000001</v>
      </c>
      <c r="F10" s="94">
        <v>30.843540000000001</v>
      </c>
      <c r="G10" s="94">
        <v>41.040230000000001</v>
      </c>
      <c r="H10" s="94">
        <v>14.490680000000001</v>
      </c>
      <c r="I10" s="94">
        <v>75.778990000000007</v>
      </c>
      <c r="J10" s="94">
        <v>65.886160000000004</v>
      </c>
      <c r="K10" s="94">
        <v>-49.466929999999998</v>
      </c>
      <c r="L10" s="94">
        <v>-38.095980000000004</v>
      </c>
      <c r="M10" s="94">
        <v>-9.229239999999999</v>
      </c>
      <c r="N10" s="94">
        <v>-13.51318</v>
      </c>
      <c r="O10" s="94">
        <v>-26.592950000000002</v>
      </c>
      <c r="P10" s="94">
        <v>24.434360000000002</v>
      </c>
      <c r="Q10" s="94">
        <v>-13.056049999999999</v>
      </c>
      <c r="R10" s="94">
        <v>-8.1851199999999995</v>
      </c>
      <c r="S10" s="94">
        <v>-2.57158</v>
      </c>
      <c r="T10" s="94">
        <v>-30.264680000000002</v>
      </c>
      <c r="U10" s="94">
        <v>-36.50526</v>
      </c>
      <c r="V10" s="125">
        <v>7.3666599999999995</v>
      </c>
      <c r="W10" s="125">
        <v>20.909459999999999</v>
      </c>
      <c r="X10" s="125">
        <v>21.97174</v>
      </c>
      <c r="Y10" s="125">
        <v>-3.3679099999999997</v>
      </c>
      <c r="Z10" s="243">
        <v>5.8490699999999993</v>
      </c>
      <c r="AA10" s="243">
        <v>18.370330000000003</v>
      </c>
      <c r="AB10" s="243">
        <v>18.507080000000002</v>
      </c>
      <c r="AC10" s="243">
        <v>26.724900000000002</v>
      </c>
      <c r="AD10" s="243">
        <v>-54.714529999999996</v>
      </c>
      <c r="AE10" s="243">
        <v>-25.463419999999999</v>
      </c>
      <c r="AF10" s="125">
        <v>-6.2687281740997962</v>
      </c>
      <c r="AG10" s="243">
        <v>27.797003253292672</v>
      </c>
      <c r="AH10" s="243">
        <v>-8.8693892113595538</v>
      </c>
      <c r="AI10" s="243">
        <v>20.270427585364928</v>
      </c>
      <c r="AJ10" s="243">
        <v>31.095874910913547</v>
      </c>
      <c r="AK10" s="94">
        <v>41.084230687295033</v>
      </c>
    </row>
    <row r="11" spans="1:42" ht="15" x14ac:dyDescent="0.25">
      <c r="A11" s="93" t="s">
        <v>35</v>
      </c>
      <c r="B11" s="94">
        <v>53.409349999999996</v>
      </c>
      <c r="C11" s="94">
        <v>56.28331</v>
      </c>
      <c r="D11" s="94">
        <v>85.919169999999994</v>
      </c>
      <c r="E11" s="94">
        <v>47.941989999999997</v>
      </c>
      <c r="F11" s="94">
        <v>32.843679999999999</v>
      </c>
      <c r="G11" s="94">
        <v>9.41737</v>
      </c>
      <c r="H11" s="94">
        <v>73.407210000000006</v>
      </c>
      <c r="I11" s="94">
        <v>56.459800000000001</v>
      </c>
      <c r="J11" s="94">
        <v>48.113410000000002</v>
      </c>
      <c r="K11" s="94">
        <v>12.67862</v>
      </c>
      <c r="L11" s="94">
        <v>24.742099999999997</v>
      </c>
      <c r="M11" s="94">
        <v>-3.3823099999999999</v>
      </c>
      <c r="N11" s="94">
        <v>40.45872</v>
      </c>
      <c r="O11" s="94">
        <v>7.9324300000000001</v>
      </c>
      <c r="P11" s="94">
        <v>46.411089999999994</v>
      </c>
      <c r="Q11" s="94">
        <v>6.7395899999999997</v>
      </c>
      <c r="R11" s="94">
        <v>17.925740000000001</v>
      </c>
      <c r="S11" s="94">
        <v>17.421220000000002</v>
      </c>
      <c r="T11" s="94">
        <v>-3.9880599999999999</v>
      </c>
      <c r="U11" s="94">
        <v>-1.2442899999999999</v>
      </c>
      <c r="V11" s="125">
        <v>21.964880000000001</v>
      </c>
      <c r="W11" s="125">
        <v>75.510499999999993</v>
      </c>
      <c r="X11" s="125">
        <v>37.568370000000002</v>
      </c>
      <c r="Y11" s="125">
        <v>42.03425</v>
      </c>
      <c r="Z11" s="243">
        <v>42.976790000000001</v>
      </c>
      <c r="AA11" s="243">
        <v>38.019089999999998</v>
      </c>
      <c r="AB11" s="243">
        <v>12.330110000000001</v>
      </c>
      <c r="AC11" s="243">
        <v>11.853590000000001</v>
      </c>
      <c r="AD11" s="243">
        <v>-10.878549999999999</v>
      </c>
      <c r="AE11" s="243">
        <v>0.28339999999999999</v>
      </c>
      <c r="AF11" s="125">
        <v>51.813121174655578</v>
      </c>
      <c r="AG11" s="243">
        <v>55.485192829981116</v>
      </c>
      <c r="AH11" s="243">
        <v>84.255431956262342</v>
      </c>
      <c r="AI11" s="243">
        <v>46.678198108351161</v>
      </c>
      <c r="AJ11" s="243">
        <v>31.555222937490573</v>
      </c>
      <c r="AK11" s="94">
        <v>8.0720623772949942</v>
      </c>
    </row>
    <row r="12" spans="1:42" ht="15" x14ac:dyDescent="0.25">
      <c r="A12" s="93" t="s">
        <v>36</v>
      </c>
      <c r="B12" s="94">
        <v>64.282830000000004</v>
      </c>
      <c r="C12" s="94">
        <v>64.577929999999995</v>
      </c>
      <c r="D12" s="94">
        <v>71.455939999999998</v>
      </c>
      <c r="E12" s="94">
        <v>58.154240000000001</v>
      </c>
      <c r="F12" s="94">
        <v>42.169260000000001</v>
      </c>
      <c r="G12" s="94">
        <v>18.811229999999998</v>
      </c>
      <c r="H12" s="94">
        <v>37.728870000000001</v>
      </c>
      <c r="I12" s="94">
        <v>102.28238999999999</v>
      </c>
      <c r="J12" s="94">
        <v>63.219099999999997</v>
      </c>
      <c r="K12" s="94">
        <v>-1.1670799999999999</v>
      </c>
      <c r="L12" s="94">
        <v>27.992830000000001</v>
      </c>
      <c r="M12" s="94">
        <v>55.190280000000001</v>
      </c>
      <c r="N12" s="94">
        <v>32.140479999999997</v>
      </c>
      <c r="O12" s="94">
        <v>31.014310000000002</v>
      </c>
      <c r="P12" s="94">
        <v>29.221220000000002</v>
      </c>
      <c r="Q12" s="94">
        <v>-5.8577599999999999</v>
      </c>
      <c r="R12" s="94">
        <v>13.77566</v>
      </c>
      <c r="S12" s="94">
        <v>20.98864</v>
      </c>
      <c r="T12" s="94">
        <v>9.6280200000000011</v>
      </c>
      <c r="U12" s="94">
        <v>25.324290000000001</v>
      </c>
      <c r="V12" s="125">
        <v>17.578880000000002</v>
      </c>
      <c r="W12" s="125">
        <v>49.973109999999998</v>
      </c>
      <c r="X12" s="125">
        <v>68.102980000000002</v>
      </c>
      <c r="Y12" s="125">
        <v>84.069659999999999</v>
      </c>
      <c r="Z12" s="243">
        <v>26.646470000000001</v>
      </c>
      <c r="AA12" s="243">
        <v>42.182259999999999</v>
      </c>
      <c r="AB12" s="243">
        <v>36.151679999999999</v>
      </c>
      <c r="AC12" s="243">
        <v>18.166060000000002</v>
      </c>
      <c r="AD12" s="243">
        <v>17.873080000000002</v>
      </c>
      <c r="AE12" s="243">
        <v>4.9049300000000002</v>
      </c>
      <c r="AF12" s="125">
        <v>64.526982142959554</v>
      </c>
      <c r="AG12" s="243">
        <v>64.196070820739521</v>
      </c>
      <c r="AH12" s="243">
        <v>71.079936959728215</v>
      </c>
      <c r="AI12" s="243">
        <v>58.189243912840368</v>
      </c>
      <c r="AJ12" s="243">
        <v>42.199258041511065</v>
      </c>
      <c r="AK12" s="94">
        <v>18.835227671429944</v>
      </c>
    </row>
    <row r="13" spans="1:42" ht="15" x14ac:dyDescent="0.25">
      <c r="A13" s="93" t="s">
        <v>37</v>
      </c>
      <c r="B13" s="94">
        <v>24.83699</v>
      </c>
      <c r="C13" s="94">
        <v>75.222429999999989</v>
      </c>
      <c r="D13" s="94">
        <v>44.385730000000002</v>
      </c>
      <c r="E13" s="94">
        <v>47.589800000000004</v>
      </c>
      <c r="F13" s="94">
        <v>34.997630000000001</v>
      </c>
      <c r="G13" s="94">
        <v>11.211030000000001</v>
      </c>
      <c r="H13" s="94">
        <v>19.502970000000001</v>
      </c>
      <c r="I13" s="94">
        <v>54.718679999999999</v>
      </c>
      <c r="J13" s="94">
        <v>17.3261</v>
      </c>
      <c r="K13" s="94">
        <v>33.096730000000001</v>
      </c>
      <c r="L13" s="94">
        <v>7.0241199999999999</v>
      </c>
      <c r="M13" s="94">
        <v>38.168879999999994</v>
      </c>
      <c r="N13" s="94">
        <v>-0.32697000000000004</v>
      </c>
      <c r="O13" s="94">
        <v>84.070039999999992</v>
      </c>
      <c r="P13" s="94">
        <v>20.03706</v>
      </c>
      <c r="Q13" s="94">
        <v>40.291160000000005</v>
      </c>
      <c r="R13" s="94">
        <v>11.96547</v>
      </c>
      <c r="S13" s="94">
        <v>9.7060499999999994</v>
      </c>
      <c r="T13" s="94">
        <v>-4.8878300000000001</v>
      </c>
      <c r="U13" s="94">
        <v>42.031129999999997</v>
      </c>
      <c r="V13" s="125">
        <v>22.63785</v>
      </c>
      <c r="W13" s="125">
        <v>39.329860000000004</v>
      </c>
      <c r="X13" s="125">
        <v>28.046230000000001</v>
      </c>
      <c r="Y13" s="125">
        <v>21.405650000000001</v>
      </c>
      <c r="Z13" s="243">
        <v>63.749839999999999</v>
      </c>
      <c r="AA13" s="243">
        <v>50.552589999999995</v>
      </c>
      <c r="AB13" s="243">
        <v>35.498150000000003</v>
      </c>
      <c r="AC13" s="243">
        <v>22.665689999999998</v>
      </c>
      <c r="AD13" s="243">
        <v>13.309760000000001</v>
      </c>
      <c r="AE13" s="243">
        <v>-5.9156000000000004</v>
      </c>
      <c r="AF13" s="125">
        <v>26.268479665397614</v>
      </c>
      <c r="AG13" s="243">
        <v>76.404177790335339</v>
      </c>
      <c r="AH13" s="243">
        <v>45.021740330611671</v>
      </c>
      <c r="AI13" s="243">
        <v>48.923185500669511</v>
      </c>
      <c r="AJ13" s="243">
        <v>36.374406581363942</v>
      </c>
      <c r="AK13" s="94">
        <v>12.622972616543208</v>
      </c>
    </row>
    <row r="14" spans="1:42" ht="15" x14ac:dyDescent="0.25">
      <c r="A14" s="93" t="s">
        <v>38</v>
      </c>
      <c r="B14" s="94">
        <v>24.755089999999999</v>
      </c>
      <c r="C14" s="94">
        <v>41.368510000000001</v>
      </c>
      <c r="D14" s="94">
        <v>54.319510000000001</v>
      </c>
      <c r="E14" s="94">
        <v>11.286760000000001</v>
      </c>
      <c r="F14" s="94">
        <v>42.111879999999999</v>
      </c>
      <c r="G14" s="94">
        <v>49.319809999999997</v>
      </c>
      <c r="H14" s="94">
        <v>62.6631</v>
      </c>
      <c r="I14" s="94">
        <v>57.306669999999997</v>
      </c>
      <c r="J14" s="94">
        <v>20.52073</v>
      </c>
      <c r="K14" s="94">
        <v>2.0303399999999998</v>
      </c>
      <c r="L14" s="94">
        <v>10.25154</v>
      </c>
      <c r="M14" s="94">
        <v>11.652959999999998</v>
      </c>
      <c r="N14" s="94">
        <v>18.590709999999998</v>
      </c>
      <c r="O14" s="94">
        <v>93.237679999999997</v>
      </c>
      <c r="P14" s="94">
        <v>8.5751200000000001</v>
      </c>
      <c r="Q14" s="94">
        <v>14.65644</v>
      </c>
      <c r="R14" s="94">
        <v>33.630459999999999</v>
      </c>
      <c r="S14" s="94">
        <v>27.760300000000001</v>
      </c>
      <c r="T14" s="94">
        <v>11.286379999999999</v>
      </c>
      <c r="U14" s="94">
        <v>-14.38903</v>
      </c>
      <c r="V14" s="125">
        <v>11.00366</v>
      </c>
      <c r="W14" s="125">
        <v>30.656770000000002</v>
      </c>
      <c r="X14" s="125">
        <v>78.433350000000004</v>
      </c>
      <c r="Y14" s="125">
        <v>20.926279999999998</v>
      </c>
      <c r="Z14" s="243">
        <v>17.11955</v>
      </c>
      <c r="AA14" s="243">
        <v>49.568680000000001</v>
      </c>
      <c r="AB14" s="243">
        <v>30.38326</v>
      </c>
      <c r="AC14" s="243">
        <v>41.949339999999999</v>
      </c>
      <c r="AD14" s="243">
        <v>90.300280000000001</v>
      </c>
      <c r="AE14" s="243">
        <v>25.237020000000001</v>
      </c>
      <c r="AF14" s="125">
        <v>26.017717809976254</v>
      </c>
      <c r="AG14" s="243">
        <v>42.795492049736886</v>
      </c>
      <c r="AH14" s="243">
        <v>56.29713986604478</v>
      </c>
      <c r="AI14" s="243">
        <v>12.602030529735451</v>
      </c>
      <c r="AJ14" s="243">
        <v>43.509299466829255</v>
      </c>
      <c r="AK14" s="94">
        <v>50.729834366717519</v>
      </c>
    </row>
    <row r="15" spans="1:42" ht="15" x14ac:dyDescent="0.25">
      <c r="A15" s="93" t="s">
        <v>39</v>
      </c>
      <c r="B15" s="94">
        <v>60.335120000000003</v>
      </c>
      <c r="C15" s="94">
        <v>94.61439</v>
      </c>
      <c r="D15" s="94">
        <v>57.228949999999998</v>
      </c>
      <c r="E15" s="94">
        <v>76.772750000000002</v>
      </c>
      <c r="F15" s="94">
        <v>23.632810000000003</v>
      </c>
      <c r="G15" s="94">
        <v>26.613599999999998</v>
      </c>
      <c r="H15" s="94">
        <v>20.40418</v>
      </c>
      <c r="I15" s="94">
        <v>6.7861099999999999</v>
      </c>
      <c r="J15" s="94">
        <v>7.0875000000000004</v>
      </c>
      <c r="K15" s="94">
        <v>18.854099999999999</v>
      </c>
      <c r="L15" s="94">
        <v>35.589959999999998</v>
      </c>
      <c r="M15" s="94">
        <v>26.338159999999998</v>
      </c>
      <c r="N15" s="94">
        <v>20.191050000000001</v>
      </c>
      <c r="O15" s="94">
        <v>74.97139</v>
      </c>
      <c r="P15" s="94">
        <v>11.51708</v>
      </c>
      <c r="Q15" s="94">
        <v>-4.6183199999999998</v>
      </c>
      <c r="R15" s="94">
        <v>27.153869999999998</v>
      </c>
      <c r="S15" s="94">
        <v>22.050689999999999</v>
      </c>
      <c r="T15" s="94">
        <v>10.000299999999999</v>
      </c>
      <c r="U15" s="94">
        <v>200.48664000000002</v>
      </c>
      <c r="V15" s="125">
        <v>49.498660000000001</v>
      </c>
      <c r="W15" s="125">
        <v>30.962709999999998</v>
      </c>
      <c r="X15" s="125">
        <v>25.01275</v>
      </c>
      <c r="Y15" s="125">
        <v>10.133760000000001</v>
      </c>
      <c r="Z15" s="243">
        <v>15.85665</v>
      </c>
      <c r="AA15" s="243">
        <v>14.69364</v>
      </c>
      <c r="AB15" s="243">
        <v>24.777099999999997</v>
      </c>
      <c r="AC15" s="243">
        <v>25.998349999999999</v>
      </c>
      <c r="AD15" s="243">
        <v>73.964010000000002</v>
      </c>
      <c r="AE15" s="243">
        <v>39.270139999999998</v>
      </c>
      <c r="AF15" s="125">
        <v>58.229954837951695</v>
      </c>
      <c r="AG15" s="243">
        <v>94.346721745758927</v>
      </c>
      <c r="AH15" s="243">
        <v>58.610447656656703</v>
      </c>
      <c r="AI15" s="243">
        <v>76.782752691710428</v>
      </c>
      <c r="AJ15" s="243">
        <v>23.65781498950923</v>
      </c>
      <c r="AK15" s="94">
        <v>26.622603436240691</v>
      </c>
    </row>
    <row r="21" spans="2:37" ht="12.75" customHeight="1" x14ac:dyDescent="0.25">
      <c r="B21" s="94"/>
      <c r="C21" s="94"/>
      <c r="D21" s="94"/>
      <c r="E21" s="94"/>
      <c r="F21" s="94"/>
      <c r="G21" s="94"/>
      <c r="H21" s="94"/>
      <c r="I21" s="94"/>
      <c r="J21" s="94"/>
      <c r="K21" s="94"/>
      <c r="L21" s="94"/>
      <c r="M21" s="94"/>
      <c r="N21" s="94"/>
      <c r="O21" s="94"/>
      <c r="P21" s="94"/>
      <c r="Q21" s="94"/>
      <c r="R21" s="94"/>
      <c r="S21" s="94"/>
      <c r="T21" s="94"/>
      <c r="U21" s="94"/>
      <c r="V21" s="125"/>
      <c r="W21" s="125"/>
      <c r="X21" s="125"/>
      <c r="Y21" s="125"/>
      <c r="Z21" s="243"/>
      <c r="AA21" s="243"/>
      <c r="AB21" s="243"/>
      <c r="AC21" s="243"/>
      <c r="AD21" s="243"/>
      <c r="AE21" s="243"/>
      <c r="AF21" s="125"/>
      <c r="AG21" s="243"/>
      <c r="AH21" s="243"/>
      <c r="AI21" s="243"/>
      <c r="AJ21" s="243"/>
      <c r="AK21" s="94"/>
    </row>
    <row r="22" spans="2:37" ht="12.75" customHeight="1" x14ac:dyDescent="0.25">
      <c r="B22" s="94"/>
      <c r="C22" s="94"/>
      <c r="D22" s="94"/>
      <c r="E22" s="94"/>
      <c r="F22" s="94"/>
      <c r="G22" s="94"/>
      <c r="H22" s="94"/>
      <c r="I22" s="94"/>
      <c r="J22" s="94"/>
      <c r="K22" s="94"/>
      <c r="L22" s="94"/>
      <c r="M22" s="94"/>
      <c r="N22" s="94"/>
      <c r="O22" s="94"/>
      <c r="P22" s="94"/>
      <c r="Q22" s="94"/>
      <c r="R22" s="94"/>
      <c r="S22" s="94"/>
      <c r="T22" s="94"/>
      <c r="U22" s="94"/>
      <c r="V22" s="125"/>
      <c r="W22" s="125"/>
      <c r="X22" s="125"/>
      <c r="Y22" s="125"/>
      <c r="Z22" s="243"/>
      <c r="AA22" s="243"/>
      <c r="AB22" s="243"/>
      <c r="AC22" s="243"/>
      <c r="AD22" s="243"/>
      <c r="AE22" s="243"/>
      <c r="AF22" s="125"/>
      <c r="AG22" s="243"/>
      <c r="AH22" s="243"/>
      <c r="AI22" s="243"/>
      <c r="AJ22" s="243"/>
      <c r="AK22" s="94"/>
    </row>
    <row r="23" spans="2:37" ht="12.75" customHeight="1" x14ac:dyDescent="0.25">
      <c r="B23" s="94"/>
      <c r="C23" s="94"/>
      <c r="D23" s="94"/>
      <c r="E23" s="94"/>
      <c r="F23" s="94"/>
      <c r="G23" s="94"/>
      <c r="H23" s="94"/>
      <c r="I23" s="94"/>
      <c r="J23" s="94"/>
      <c r="K23" s="94"/>
      <c r="L23" s="94"/>
      <c r="M23" s="94"/>
      <c r="N23" s="94"/>
      <c r="O23" s="94"/>
      <c r="P23" s="94"/>
      <c r="Q23" s="94"/>
      <c r="R23" s="94"/>
      <c r="S23" s="94"/>
      <c r="T23" s="94"/>
      <c r="U23" s="94"/>
      <c r="V23" s="125"/>
      <c r="W23" s="125"/>
      <c r="X23" s="125"/>
      <c r="Y23" s="125"/>
      <c r="Z23" s="243"/>
      <c r="AA23" s="243"/>
      <c r="AB23" s="243"/>
      <c r="AC23" s="243"/>
      <c r="AD23" s="243"/>
      <c r="AE23" s="243"/>
      <c r="AF23" s="125"/>
      <c r="AG23" s="243"/>
      <c r="AH23" s="243"/>
      <c r="AI23" s="243"/>
      <c r="AJ23" s="243"/>
      <c r="AK23" s="94"/>
    </row>
    <row r="24" spans="2:37" ht="12.75" customHeight="1" x14ac:dyDescent="0.25">
      <c r="B24" s="94"/>
      <c r="C24" s="94"/>
      <c r="D24" s="94"/>
      <c r="E24" s="94"/>
      <c r="F24" s="94"/>
      <c r="G24" s="94"/>
      <c r="H24" s="94"/>
      <c r="I24" s="94"/>
      <c r="J24" s="94"/>
      <c r="K24" s="94"/>
      <c r="L24" s="94"/>
      <c r="M24" s="94"/>
      <c r="N24" s="94"/>
      <c r="O24" s="94"/>
      <c r="P24" s="94"/>
      <c r="Q24" s="94"/>
      <c r="R24" s="94"/>
      <c r="S24" s="94"/>
      <c r="T24" s="94"/>
      <c r="U24" s="94"/>
      <c r="V24" s="125"/>
      <c r="W24" s="125"/>
      <c r="X24" s="125"/>
      <c r="Y24" s="125"/>
      <c r="Z24" s="243"/>
      <c r="AA24" s="243"/>
      <c r="AB24" s="243"/>
      <c r="AC24" s="243"/>
      <c r="AD24" s="243"/>
      <c r="AE24" s="243"/>
      <c r="AF24" s="125"/>
      <c r="AG24" s="243"/>
      <c r="AH24" s="243"/>
      <c r="AI24" s="243"/>
      <c r="AJ24" s="243"/>
      <c r="AK24" s="94"/>
    </row>
    <row r="25" spans="2:37" ht="12.75" customHeight="1" x14ac:dyDescent="0.25">
      <c r="B25" s="94"/>
      <c r="C25" s="94"/>
      <c r="D25" s="94"/>
      <c r="E25" s="94"/>
      <c r="F25" s="94"/>
      <c r="G25" s="94"/>
      <c r="H25" s="94"/>
      <c r="I25" s="94"/>
      <c r="J25" s="94"/>
      <c r="K25" s="94"/>
      <c r="L25" s="94"/>
      <c r="M25" s="94"/>
      <c r="N25" s="94"/>
      <c r="O25" s="94"/>
      <c r="P25" s="94"/>
      <c r="Q25" s="94"/>
      <c r="R25" s="94"/>
      <c r="S25" s="94"/>
      <c r="T25" s="94"/>
      <c r="U25" s="94"/>
      <c r="V25" s="125"/>
      <c r="W25" s="125"/>
      <c r="X25" s="125"/>
      <c r="Y25" s="125"/>
      <c r="Z25" s="243"/>
      <c r="AA25" s="243"/>
      <c r="AB25" s="243"/>
      <c r="AC25" s="243"/>
      <c r="AD25" s="243"/>
      <c r="AE25" s="243"/>
      <c r="AF25" s="125"/>
      <c r="AG25" s="243"/>
      <c r="AH25" s="243"/>
      <c r="AI25" s="243"/>
      <c r="AJ25" s="243"/>
      <c r="AK25" s="94"/>
    </row>
    <row r="26" spans="2:37" ht="12.75" customHeight="1" x14ac:dyDescent="0.25">
      <c r="B26" s="94"/>
      <c r="C26" s="94"/>
      <c r="D26" s="94"/>
      <c r="E26" s="94"/>
      <c r="F26" s="94"/>
      <c r="G26" s="94"/>
      <c r="H26" s="94"/>
      <c r="I26" s="94"/>
      <c r="J26" s="94"/>
      <c r="K26" s="94"/>
      <c r="L26" s="94"/>
      <c r="M26" s="94"/>
      <c r="N26" s="94"/>
      <c r="O26" s="94"/>
      <c r="P26" s="94"/>
      <c r="Q26" s="94"/>
      <c r="R26" s="94"/>
      <c r="S26" s="94"/>
      <c r="T26" s="94"/>
      <c r="U26" s="94"/>
      <c r="V26" s="125"/>
      <c r="W26" s="125"/>
      <c r="X26" s="125"/>
      <c r="Y26" s="125"/>
      <c r="Z26" s="243"/>
      <c r="AA26" s="243"/>
      <c r="AB26" s="243"/>
      <c r="AC26" s="243"/>
      <c r="AD26" s="243"/>
      <c r="AE26" s="243"/>
      <c r="AF26" s="125"/>
      <c r="AG26" s="243"/>
      <c r="AH26" s="243"/>
      <c r="AI26" s="243"/>
      <c r="AJ26" s="243"/>
      <c r="AK26" s="94"/>
    </row>
    <row r="27" spans="2:37" ht="12.75" customHeight="1" x14ac:dyDescent="0.25">
      <c r="B27" s="94"/>
      <c r="C27" s="94"/>
      <c r="D27" s="94"/>
      <c r="E27" s="94"/>
      <c r="F27" s="94"/>
      <c r="G27" s="94"/>
      <c r="H27" s="94"/>
      <c r="I27" s="94"/>
      <c r="J27" s="94"/>
      <c r="K27" s="94"/>
      <c r="L27" s="94"/>
      <c r="M27" s="94"/>
      <c r="N27" s="94"/>
      <c r="O27" s="94"/>
      <c r="P27" s="94"/>
      <c r="Q27" s="94"/>
      <c r="R27" s="94"/>
      <c r="S27" s="94"/>
      <c r="T27" s="94"/>
      <c r="U27" s="94"/>
      <c r="V27" s="125"/>
      <c r="W27" s="125"/>
      <c r="X27" s="125"/>
      <c r="Y27" s="125"/>
      <c r="Z27" s="243"/>
      <c r="AA27" s="243"/>
      <c r="AB27" s="243"/>
      <c r="AC27" s="243"/>
      <c r="AD27" s="243"/>
      <c r="AE27" s="243"/>
      <c r="AF27" s="125"/>
      <c r="AG27" s="243"/>
      <c r="AH27" s="243"/>
      <c r="AI27" s="243"/>
      <c r="AJ27" s="243"/>
      <c r="AK27" s="94"/>
    </row>
    <row r="28" spans="2:37" ht="12.75" customHeight="1" x14ac:dyDescent="0.25">
      <c r="B28" s="94"/>
      <c r="C28" s="94"/>
      <c r="D28" s="94"/>
      <c r="E28" s="94"/>
      <c r="F28" s="94"/>
      <c r="G28" s="94"/>
      <c r="H28" s="94"/>
      <c r="I28" s="94"/>
      <c r="J28" s="94"/>
      <c r="K28" s="94"/>
      <c r="L28" s="94"/>
      <c r="M28" s="94"/>
      <c r="N28" s="94"/>
      <c r="O28" s="94"/>
      <c r="P28" s="94"/>
      <c r="Q28" s="94"/>
      <c r="R28" s="94"/>
      <c r="S28" s="94"/>
      <c r="T28" s="94"/>
      <c r="U28" s="94"/>
      <c r="V28" s="125"/>
      <c r="W28" s="125"/>
      <c r="X28" s="125"/>
      <c r="Y28" s="125"/>
      <c r="Z28" s="243"/>
      <c r="AA28" s="243"/>
      <c r="AB28" s="243"/>
      <c r="AC28" s="243"/>
      <c r="AD28" s="243"/>
      <c r="AE28" s="243"/>
      <c r="AF28" s="125"/>
      <c r="AG28" s="243"/>
      <c r="AH28" s="243"/>
      <c r="AI28" s="243"/>
      <c r="AJ28" s="243"/>
      <c r="AK28" s="94"/>
    </row>
    <row r="29" spans="2:37" ht="12.75" customHeight="1" x14ac:dyDescent="0.25">
      <c r="B29" s="94"/>
      <c r="C29" s="94"/>
      <c r="D29" s="94"/>
      <c r="E29" s="94"/>
      <c r="F29" s="94"/>
      <c r="G29" s="94"/>
      <c r="H29" s="94"/>
      <c r="I29" s="94"/>
      <c r="J29" s="94"/>
      <c r="K29" s="94"/>
      <c r="L29" s="94"/>
      <c r="M29" s="94"/>
      <c r="N29" s="94"/>
      <c r="O29" s="94"/>
      <c r="P29" s="94"/>
      <c r="Q29" s="94"/>
      <c r="R29" s="94"/>
      <c r="S29" s="94"/>
      <c r="T29" s="94"/>
      <c r="U29" s="94"/>
      <c r="V29" s="125"/>
      <c r="W29" s="125"/>
      <c r="X29" s="125"/>
      <c r="Y29" s="125"/>
      <c r="Z29" s="243"/>
      <c r="AA29" s="243"/>
      <c r="AB29" s="243"/>
      <c r="AC29" s="243"/>
      <c r="AD29" s="243"/>
      <c r="AE29" s="243"/>
      <c r="AF29" s="125"/>
      <c r="AG29" s="243"/>
      <c r="AH29" s="243"/>
      <c r="AI29" s="243"/>
      <c r="AJ29" s="243"/>
      <c r="AK29" s="94"/>
    </row>
    <row r="30" spans="2:37" ht="12.75" customHeight="1" x14ac:dyDescent="0.25">
      <c r="B30" s="94"/>
      <c r="C30" s="94"/>
      <c r="D30" s="94"/>
      <c r="E30" s="94"/>
      <c r="F30" s="94"/>
      <c r="G30" s="94"/>
      <c r="H30" s="94"/>
      <c r="I30" s="94"/>
      <c r="J30" s="94"/>
      <c r="K30" s="94"/>
      <c r="L30" s="94"/>
      <c r="M30" s="94"/>
      <c r="N30" s="94"/>
      <c r="O30" s="94"/>
      <c r="P30" s="94"/>
      <c r="Q30" s="94"/>
      <c r="R30" s="94"/>
      <c r="S30" s="94"/>
      <c r="T30" s="94"/>
      <c r="U30" s="94"/>
      <c r="V30" s="125"/>
      <c r="W30" s="125"/>
      <c r="X30" s="125"/>
      <c r="Y30" s="125"/>
      <c r="Z30" s="243"/>
      <c r="AA30" s="243"/>
      <c r="AB30" s="243"/>
      <c r="AC30" s="243"/>
      <c r="AD30" s="243"/>
      <c r="AE30" s="243"/>
      <c r="AF30" s="125"/>
      <c r="AG30" s="243"/>
      <c r="AH30" s="243"/>
      <c r="AI30" s="243"/>
      <c r="AJ30" s="243"/>
      <c r="AK30" s="94"/>
    </row>
    <row r="31" spans="2:37" ht="12.75" customHeight="1" x14ac:dyDescent="0.25">
      <c r="B31" s="94"/>
      <c r="C31" s="94"/>
      <c r="D31" s="94"/>
      <c r="E31" s="94"/>
      <c r="F31" s="94"/>
      <c r="G31" s="94"/>
      <c r="H31" s="94"/>
      <c r="I31" s="94"/>
      <c r="J31" s="94"/>
      <c r="K31" s="94"/>
      <c r="L31" s="94"/>
      <c r="M31" s="94"/>
      <c r="N31" s="94"/>
      <c r="O31" s="94"/>
      <c r="P31" s="94"/>
      <c r="Q31" s="94"/>
      <c r="R31" s="94"/>
      <c r="S31" s="94"/>
      <c r="T31" s="94"/>
      <c r="U31" s="94"/>
      <c r="V31" s="125"/>
      <c r="W31" s="125"/>
      <c r="X31" s="125"/>
      <c r="Y31" s="125"/>
      <c r="Z31" s="243"/>
      <c r="AA31" s="243"/>
      <c r="AB31" s="243"/>
      <c r="AC31" s="243"/>
      <c r="AD31" s="243"/>
      <c r="AE31" s="243"/>
      <c r="AF31" s="125"/>
      <c r="AG31" s="243"/>
      <c r="AH31" s="243"/>
      <c r="AI31" s="243"/>
      <c r="AJ31" s="243"/>
      <c r="AK31" s="94"/>
    </row>
    <row r="32" spans="2:37" ht="12.75" customHeight="1" x14ac:dyDescent="0.25">
      <c r="B32" s="94"/>
      <c r="C32" s="94"/>
      <c r="D32" s="94"/>
      <c r="E32" s="94"/>
      <c r="F32" s="94"/>
      <c r="G32" s="94"/>
      <c r="H32" s="94"/>
      <c r="I32" s="94"/>
      <c r="J32" s="94"/>
      <c r="K32" s="94"/>
      <c r="L32" s="94"/>
      <c r="M32" s="94"/>
      <c r="N32" s="94"/>
      <c r="O32" s="94"/>
      <c r="P32" s="94"/>
      <c r="Q32" s="94"/>
      <c r="R32" s="94"/>
      <c r="S32" s="94"/>
      <c r="T32" s="94"/>
      <c r="U32" s="94"/>
      <c r="V32" s="125"/>
      <c r="W32" s="125"/>
      <c r="X32" s="125"/>
      <c r="Y32" s="125"/>
      <c r="Z32" s="243"/>
      <c r="AA32" s="243"/>
      <c r="AB32" s="243"/>
      <c r="AC32" s="243"/>
      <c r="AD32" s="243"/>
      <c r="AE32" s="243"/>
      <c r="AF32" s="125"/>
      <c r="AG32" s="243"/>
      <c r="AH32" s="243"/>
      <c r="AI32" s="243"/>
      <c r="AJ32" s="243"/>
      <c r="AK32" s="94"/>
    </row>
    <row r="39" spans="2:37" ht="12.75" customHeight="1" x14ac:dyDescent="0.25">
      <c r="B39" s="308"/>
      <c r="C39" s="308"/>
      <c r="D39" s="308"/>
      <c r="E39" s="308"/>
      <c r="F39" s="308"/>
      <c r="G39" s="308"/>
      <c r="H39" s="308"/>
      <c r="I39" s="308"/>
      <c r="J39" s="308"/>
      <c r="K39" s="308"/>
      <c r="L39" s="308"/>
      <c r="M39" s="308"/>
      <c r="N39" s="308"/>
      <c r="O39" s="308"/>
      <c r="P39" s="308"/>
      <c r="Q39" s="308"/>
      <c r="R39" s="308"/>
      <c r="S39" s="308"/>
      <c r="T39" s="308"/>
      <c r="U39" s="308"/>
      <c r="V39" s="308"/>
      <c r="W39" s="308"/>
      <c r="X39" s="308"/>
      <c r="Y39" s="308"/>
      <c r="Z39" s="308"/>
      <c r="AA39" s="308"/>
      <c r="AB39" s="308"/>
      <c r="AC39" s="308"/>
      <c r="AD39" s="308"/>
      <c r="AE39" s="308"/>
      <c r="AF39" s="308"/>
      <c r="AG39" s="308"/>
      <c r="AH39" s="308"/>
      <c r="AI39" s="308"/>
      <c r="AJ39" s="308"/>
      <c r="AK39" s="308"/>
    </row>
    <row r="40" spans="2:37" ht="12.75" customHeight="1" x14ac:dyDescent="0.25">
      <c r="B40" s="308"/>
      <c r="C40" s="308"/>
      <c r="D40" s="308"/>
      <c r="E40" s="308"/>
      <c r="F40" s="308"/>
      <c r="G40" s="308"/>
      <c r="H40" s="308"/>
      <c r="I40" s="308"/>
      <c r="J40" s="308"/>
      <c r="K40" s="308"/>
      <c r="L40" s="308"/>
      <c r="M40" s="308"/>
      <c r="N40" s="308"/>
      <c r="O40" s="308"/>
      <c r="P40" s="308"/>
      <c r="Q40" s="308"/>
      <c r="R40" s="308"/>
      <c r="S40" s="308"/>
      <c r="T40" s="308"/>
      <c r="U40" s="308"/>
      <c r="V40" s="308"/>
      <c r="W40" s="308"/>
      <c r="X40" s="308"/>
      <c r="Y40" s="308"/>
      <c r="Z40" s="308"/>
      <c r="AA40" s="308"/>
      <c r="AB40" s="308"/>
      <c r="AC40" s="308"/>
      <c r="AD40" s="308"/>
      <c r="AE40" s="308"/>
      <c r="AF40" s="308"/>
      <c r="AG40" s="308"/>
      <c r="AH40" s="308"/>
      <c r="AI40" s="308"/>
      <c r="AJ40" s="308"/>
      <c r="AK40" s="308"/>
    </row>
    <row r="41" spans="2:37" ht="12.75" customHeight="1" x14ac:dyDescent="0.25">
      <c r="B41" s="308"/>
      <c r="C41" s="308"/>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8"/>
      <c r="AF41" s="308"/>
      <c r="AG41" s="308"/>
      <c r="AH41" s="308"/>
      <c r="AI41" s="308"/>
      <c r="AJ41" s="308"/>
      <c r="AK41" s="308"/>
    </row>
    <row r="42" spans="2:37" ht="12.75" customHeight="1" x14ac:dyDescent="0.25">
      <c r="B42" s="308"/>
      <c r="C42" s="308"/>
      <c r="D42" s="308"/>
      <c r="E42" s="308"/>
      <c r="F42" s="308"/>
      <c r="G42" s="308"/>
      <c r="H42" s="308"/>
      <c r="I42" s="308"/>
      <c r="J42" s="308"/>
      <c r="K42" s="308"/>
      <c r="L42" s="308"/>
      <c r="M42" s="308"/>
      <c r="N42" s="308"/>
      <c r="O42" s="308"/>
      <c r="P42" s="308"/>
      <c r="Q42" s="308"/>
      <c r="R42" s="308"/>
      <c r="S42" s="308"/>
      <c r="T42" s="308"/>
      <c r="U42" s="308"/>
      <c r="V42" s="308"/>
      <c r="W42" s="308"/>
      <c r="X42" s="308"/>
      <c r="Y42" s="308"/>
      <c r="Z42" s="308"/>
      <c r="AA42" s="308"/>
      <c r="AB42" s="308"/>
      <c r="AC42" s="308"/>
      <c r="AD42" s="308"/>
      <c r="AE42" s="308"/>
      <c r="AF42" s="308"/>
      <c r="AG42" s="308"/>
      <c r="AH42" s="308"/>
      <c r="AI42" s="308"/>
      <c r="AJ42" s="308"/>
      <c r="AK42" s="308"/>
    </row>
    <row r="43" spans="2:37" ht="12.75" customHeight="1" x14ac:dyDescent="0.25">
      <c r="B43" s="308"/>
      <c r="C43" s="308"/>
      <c r="D43" s="308"/>
      <c r="E43" s="308"/>
      <c r="F43" s="308"/>
      <c r="G43" s="308"/>
      <c r="H43" s="308"/>
      <c r="I43" s="308"/>
      <c r="J43" s="308"/>
      <c r="K43" s="308"/>
      <c r="L43" s="308"/>
      <c r="M43" s="308"/>
      <c r="N43" s="308"/>
      <c r="O43" s="308"/>
      <c r="P43" s="308"/>
      <c r="Q43" s="308"/>
      <c r="R43" s="308"/>
      <c r="S43" s="308"/>
      <c r="T43" s="308"/>
      <c r="U43" s="308"/>
      <c r="V43" s="308"/>
      <c r="W43" s="308"/>
      <c r="X43" s="308"/>
      <c r="Y43" s="308"/>
      <c r="Z43" s="308"/>
      <c r="AA43" s="308"/>
      <c r="AB43" s="308"/>
      <c r="AC43" s="308"/>
      <c r="AD43" s="308"/>
      <c r="AE43" s="308"/>
      <c r="AF43" s="308"/>
      <c r="AG43" s="308"/>
      <c r="AH43" s="308"/>
      <c r="AI43" s="308"/>
      <c r="AJ43" s="308"/>
      <c r="AK43" s="308"/>
    </row>
    <row r="44" spans="2:37" ht="12.75" customHeight="1" x14ac:dyDescent="0.25">
      <c r="B44" s="308"/>
      <c r="C44" s="308"/>
      <c r="D44" s="308"/>
      <c r="E44" s="308"/>
      <c r="F44" s="308"/>
      <c r="G44" s="308"/>
      <c r="H44" s="308"/>
      <c r="I44" s="308"/>
      <c r="J44" s="308"/>
      <c r="K44" s="308"/>
      <c r="L44" s="308"/>
      <c r="M44" s="308"/>
      <c r="N44" s="308"/>
      <c r="O44" s="308"/>
      <c r="P44" s="308"/>
      <c r="Q44" s="308"/>
      <c r="R44" s="308"/>
      <c r="S44" s="308"/>
      <c r="T44" s="308"/>
      <c r="U44" s="308"/>
      <c r="V44" s="308"/>
      <c r="W44" s="308"/>
      <c r="X44" s="308"/>
      <c r="Y44" s="308"/>
      <c r="Z44" s="308"/>
      <c r="AA44" s="308"/>
      <c r="AB44" s="308"/>
      <c r="AC44" s="308"/>
      <c r="AD44" s="308"/>
      <c r="AE44" s="308"/>
      <c r="AF44" s="308"/>
      <c r="AG44" s="308"/>
      <c r="AH44" s="308"/>
      <c r="AI44" s="308"/>
      <c r="AJ44" s="308"/>
      <c r="AK44" s="308"/>
    </row>
    <row r="45" spans="2:37" ht="12.75" customHeight="1" x14ac:dyDescent="0.25">
      <c r="B45" s="308"/>
      <c r="C45" s="308"/>
      <c r="D45" s="308"/>
      <c r="E45" s="308"/>
      <c r="F45" s="308"/>
      <c r="G45" s="308"/>
      <c r="H45" s="308"/>
      <c r="I45" s="308"/>
      <c r="J45" s="308"/>
      <c r="K45" s="308"/>
      <c r="L45" s="308"/>
      <c r="M45" s="308"/>
      <c r="N45" s="308"/>
      <c r="O45" s="308"/>
      <c r="P45" s="308"/>
      <c r="Q45" s="308"/>
      <c r="R45" s="308"/>
      <c r="S45" s="308"/>
      <c r="T45" s="308"/>
      <c r="U45" s="308"/>
      <c r="V45" s="308"/>
      <c r="W45" s="308"/>
      <c r="X45" s="308"/>
      <c r="Y45" s="308"/>
      <c r="Z45" s="308"/>
      <c r="AA45" s="308"/>
      <c r="AB45" s="308"/>
      <c r="AC45" s="308"/>
      <c r="AD45" s="308"/>
      <c r="AE45" s="308"/>
      <c r="AF45" s="308"/>
      <c r="AG45" s="308"/>
      <c r="AH45" s="308"/>
      <c r="AI45" s="308"/>
      <c r="AJ45" s="308"/>
      <c r="AK45" s="308"/>
    </row>
    <row r="46" spans="2:37" ht="12.75" customHeight="1" x14ac:dyDescent="0.25">
      <c r="B46" s="308"/>
      <c r="C46" s="308"/>
      <c r="D46" s="308"/>
      <c r="E46" s="308"/>
      <c r="F46" s="308"/>
      <c r="G46" s="308"/>
      <c r="H46" s="308"/>
      <c r="I46" s="308"/>
      <c r="J46" s="308"/>
      <c r="K46" s="308"/>
      <c r="L46" s="308"/>
      <c r="M46" s="308"/>
      <c r="N46" s="308"/>
      <c r="O46" s="308"/>
      <c r="P46" s="308"/>
      <c r="Q46" s="308"/>
      <c r="R46" s="308"/>
      <c r="S46" s="308"/>
      <c r="T46" s="308"/>
      <c r="U46" s="308"/>
      <c r="V46" s="308"/>
      <c r="W46" s="308"/>
      <c r="X46" s="308"/>
      <c r="Y46" s="308"/>
      <c r="Z46" s="308"/>
      <c r="AA46" s="308"/>
      <c r="AB46" s="308"/>
      <c r="AC46" s="308"/>
      <c r="AD46" s="308"/>
      <c r="AE46" s="308"/>
      <c r="AF46" s="308"/>
      <c r="AG46" s="308"/>
      <c r="AH46" s="308"/>
      <c r="AI46" s="308"/>
      <c r="AJ46" s="308"/>
      <c r="AK46" s="308"/>
    </row>
    <row r="47" spans="2:37" ht="12.75" customHeight="1" x14ac:dyDescent="0.25">
      <c r="B47" s="308"/>
      <c r="C47" s="308"/>
      <c r="D47" s="308"/>
      <c r="E47" s="308"/>
      <c r="F47" s="308"/>
      <c r="G47" s="308"/>
      <c r="H47" s="308"/>
      <c r="I47" s="308"/>
      <c r="J47" s="308"/>
      <c r="K47" s="308"/>
      <c r="L47" s="308"/>
      <c r="M47" s="308"/>
      <c r="N47" s="308"/>
      <c r="O47" s="308"/>
      <c r="P47" s="308"/>
      <c r="Q47" s="308"/>
      <c r="R47" s="308"/>
      <c r="S47" s="308"/>
      <c r="T47" s="308"/>
      <c r="U47" s="308"/>
      <c r="V47" s="308"/>
      <c r="W47" s="308"/>
      <c r="X47" s="308"/>
      <c r="Y47" s="308"/>
      <c r="Z47" s="308"/>
      <c r="AA47" s="308"/>
      <c r="AB47" s="308"/>
      <c r="AC47" s="308"/>
      <c r="AD47" s="308"/>
      <c r="AE47" s="308"/>
      <c r="AF47" s="308"/>
      <c r="AG47" s="308"/>
      <c r="AH47" s="308"/>
      <c r="AI47" s="308"/>
      <c r="AJ47" s="308"/>
      <c r="AK47" s="308"/>
    </row>
    <row r="48" spans="2:37" ht="12.75" customHeight="1" x14ac:dyDescent="0.25">
      <c r="B48" s="308"/>
      <c r="C48" s="308"/>
      <c r="D48" s="308"/>
      <c r="E48" s="308"/>
      <c r="F48" s="308"/>
      <c r="G48" s="308"/>
      <c r="H48" s="308"/>
      <c r="I48" s="308"/>
      <c r="J48" s="308"/>
      <c r="K48" s="308"/>
      <c r="L48" s="308"/>
      <c r="M48" s="308"/>
      <c r="N48" s="308"/>
      <c r="O48" s="308"/>
      <c r="P48" s="308"/>
      <c r="Q48" s="308"/>
      <c r="R48" s="308"/>
      <c r="S48" s="308"/>
      <c r="T48" s="308"/>
      <c r="U48" s="308"/>
      <c r="V48" s="308"/>
      <c r="W48" s="308"/>
      <c r="X48" s="308"/>
      <c r="Y48" s="308"/>
      <c r="Z48" s="308"/>
      <c r="AA48" s="308"/>
      <c r="AB48" s="308"/>
      <c r="AC48" s="308"/>
      <c r="AD48" s="308"/>
      <c r="AE48" s="308"/>
      <c r="AF48" s="308"/>
      <c r="AG48" s="308"/>
      <c r="AH48" s="308"/>
      <c r="AI48" s="308"/>
      <c r="AJ48" s="308"/>
      <c r="AK48" s="308"/>
    </row>
    <row r="49" spans="2:37" ht="12.75" customHeight="1" x14ac:dyDescent="0.25">
      <c r="B49" s="308"/>
      <c r="C49" s="308"/>
      <c r="D49" s="308"/>
      <c r="E49" s="308"/>
      <c r="F49" s="308"/>
      <c r="G49" s="308"/>
      <c r="H49" s="308"/>
      <c r="I49" s="308"/>
      <c r="J49" s="308"/>
      <c r="K49" s="308"/>
      <c r="L49" s="308"/>
      <c r="M49" s="308"/>
      <c r="N49" s="308"/>
      <c r="O49" s="308"/>
      <c r="P49" s="308"/>
      <c r="Q49" s="308"/>
      <c r="R49" s="308"/>
      <c r="S49" s="308"/>
      <c r="T49" s="308"/>
      <c r="U49" s="308"/>
      <c r="V49" s="308"/>
      <c r="W49" s="308"/>
      <c r="X49" s="308"/>
      <c r="Y49" s="308"/>
      <c r="Z49" s="308"/>
      <c r="AA49" s="308"/>
      <c r="AB49" s="308"/>
      <c r="AC49" s="308"/>
      <c r="AD49" s="308"/>
      <c r="AE49" s="308"/>
      <c r="AF49" s="308"/>
      <c r="AG49" s="308"/>
      <c r="AH49" s="308"/>
      <c r="AI49" s="308"/>
      <c r="AJ49" s="308"/>
      <c r="AK49" s="308"/>
    </row>
    <row r="50" spans="2:37" ht="12.75" customHeight="1" x14ac:dyDescent="0.25">
      <c r="B50" s="308"/>
      <c r="C50" s="308"/>
      <c r="D50" s="308"/>
      <c r="E50" s="308"/>
      <c r="F50" s="308"/>
      <c r="G50" s="308"/>
      <c r="H50" s="308"/>
      <c r="I50" s="308"/>
      <c r="J50" s="308"/>
      <c r="K50" s="308"/>
      <c r="L50" s="308"/>
      <c r="M50" s="308"/>
      <c r="N50" s="308"/>
      <c r="O50" s="308"/>
      <c r="P50" s="308"/>
      <c r="Q50" s="308"/>
      <c r="R50" s="308"/>
      <c r="S50" s="308"/>
      <c r="T50" s="308"/>
      <c r="U50" s="308"/>
      <c r="V50" s="308"/>
      <c r="W50" s="308"/>
      <c r="X50" s="308"/>
      <c r="Y50" s="308"/>
      <c r="Z50" s="308"/>
      <c r="AA50" s="308"/>
      <c r="AB50" s="308"/>
      <c r="AC50" s="308"/>
      <c r="AD50" s="308"/>
      <c r="AE50" s="308"/>
      <c r="AF50" s="308"/>
      <c r="AG50" s="308"/>
      <c r="AH50" s="308"/>
      <c r="AI50" s="308"/>
      <c r="AJ50" s="308"/>
      <c r="AK50" s="308"/>
    </row>
    <row r="51" spans="2:37" ht="12.75" customHeight="1" x14ac:dyDescent="0.25">
      <c r="B51" s="309"/>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66"/>
  <sheetViews>
    <sheetView topLeftCell="A2" workbookViewId="0">
      <selection activeCell="G34" sqref="G34"/>
    </sheetView>
  </sheetViews>
  <sheetFormatPr defaultColWidth="18.7109375" defaultRowHeight="12.75" customHeight="1" x14ac:dyDescent="0.25"/>
  <cols>
    <col min="1" max="10" width="9.140625" customWidth="1"/>
    <col min="11" max="11" width="10.7109375" customWidth="1"/>
    <col min="12" max="31" width="9.140625" customWidth="1"/>
    <col min="32" max="32" width="10.7109375" customWidth="1"/>
    <col min="33" max="36" width="9.140625" customWidth="1"/>
    <col min="37" max="42" width="16.7109375" customWidth="1"/>
  </cols>
  <sheetData>
    <row r="1" spans="1:42"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c r="AG3" s="140"/>
      <c r="AH3" s="140"/>
      <c r="AI3" s="140"/>
      <c r="AJ3" s="140"/>
      <c r="AK3" s="140"/>
      <c r="AL3" s="140"/>
      <c r="AM3" s="140"/>
      <c r="AN3" s="140"/>
      <c r="AO3" s="140"/>
      <c r="AP3" s="140"/>
    </row>
    <row r="4" spans="1:42" ht="15" x14ac:dyDescent="0.25">
      <c r="A4" s="136" t="s">
        <v>28</v>
      </c>
      <c r="B4" s="243">
        <v>-13992.84</v>
      </c>
      <c r="C4" s="243">
        <v>-6481.61</v>
      </c>
      <c r="D4" s="243">
        <v>-11879.68</v>
      </c>
      <c r="E4" s="243">
        <v>-1155.25</v>
      </c>
      <c r="F4" s="243">
        <v>-9550.5300000000007</v>
      </c>
      <c r="G4" s="243">
        <v>-3036.53</v>
      </c>
      <c r="H4" s="243">
        <v>-13873.52</v>
      </c>
      <c r="I4" s="243">
        <v>-24659.84</v>
      </c>
      <c r="J4" s="243">
        <v>-23680.73</v>
      </c>
      <c r="K4" s="243">
        <v>-10092.86</v>
      </c>
      <c r="L4" s="243">
        <v>1247.8399999999999</v>
      </c>
      <c r="M4" s="243">
        <v>-9182.1299999999992</v>
      </c>
      <c r="N4" s="243">
        <v>-8182.7199999999993</v>
      </c>
      <c r="O4" s="243">
        <v>-11685.39</v>
      </c>
      <c r="P4" s="243">
        <v>-625.02</v>
      </c>
      <c r="Q4" s="243">
        <v>-24903.77</v>
      </c>
      <c r="R4" s="243">
        <v>-11795.63</v>
      </c>
      <c r="S4" s="243">
        <v>-18153.16</v>
      </c>
      <c r="T4" s="243">
        <v>-15922.5</v>
      </c>
      <c r="U4" s="243">
        <v>-16109.29</v>
      </c>
      <c r="V4" s="243">
        <v>-8241.0300000000007</v>
      </c>
      <c r="W4" s="243">
        <v>-24003.34</v>
      </c>
      <c r="X4" s="243">
        <v>-12045.21</v>
      </c>
      <c r="Y4" s="243">
        <v>-7889.98</v>
      </c>
      <c r="Z4" s="243">
        <v>-22646.06</v>
      </c>
      <c r="AA4" s="243">
        <v>-32673.250000000004</v>
      </c>
      <c r="AB4" s="243">
        <v>-24157.129744923099</v>
      </c>
      <c r="AC4" s="243">
        <v>986.37802205530204</v>
      </c>
      <c r="AD4" s="243">
        <v>-30201.386514441201</v>
      </c>
      <c r="AE4" s="307">
        <v>-950.83847050134204</v>
      </c>
      <c r="AF4" s="307">
        <v>-12716.791635963882</v>
      </c>
      <c r="AG4" s="307">
        <v>-5779.4314590614567</v>
      </c>
      <c r="AH4" s="307">
        <v>-12367.87787501088</v>
      </c>
      <c r="AI4" s="307">
        <v>-887.80962845580189</v>
      </c>
      <c r="AJ4" s="307">
        <v>-9940.892759756618</v>
      </c>
      <c r="AK4" s="307">
        <v>-2768.492798613278</v>
      </c>
    </row>
    <row r="5" spans="1:42" ht="15" x14ac:dyDescent="0.25">
      <c r="A5" s="136" t="s">
        <v>29</v>
      </c>
      <c r="B5" s="243">
        <v>-23066.65</v>
      </c>
      <c r="C5" s="243">
        <v>-5735.69</v>
      </c>
      <c r="D5" s="243">
        <v>9486.5300000000007</v>
      </c>
      <c r="E5" s="243">
        <v>-8625.67</v>
      </c>
      <c r="F5" s="243">
        <v>-4778.33</v>
      </c>
      <c r="G5" s="243">
        <v>-20941.439999999999</v>
      </c>
      <c r="H5" s="243">
        <v>-17372.900000000001</v>
      </c>
      <c r="I5" s="243">
        <v>14628.8</v>
      </c>
      <c r="J5" s="243">
        <v>-16739.25</v>
      </c>
      <c r="K5" s="243">
        <v>-12465.04</v>
      </c>
      <c r="L5" s="243">
        <v>-9121.0300000000007</v>
      </c>
      <c r="M5" s="243">
        <v>-7842.7</v>
      </c>
      <c r="N5" s="243">
        <v>-5553.06</v>
      </c>
      <c r="O5" s="243">
        <v>-10331.049999999999</v>
      </c>
      <c r="P5" s="243">
        <v>-2156.89</v>
      </c>
      <c r="Q5" s="243">
        <v>-9253.5300000000007</v>
      </c>
      <c r="R5" s="243">
        <v>-8907.6200000000008</v>
      </c>
      <c r="S5" s="243">
        <v>-4146.08</v>
      </c>
      <c r="T5" s="243">
        <v>-10053.94</v>
      </c>
      <c r="U5" s="243">
        <v>-6169.26</v>
      </c>
      <c r="V5" s="243">
        <v>-12262.1</v>
      </c>
      <c r="W5" s="243">
        <v>-20240.54</v>
      </c>
      <c r="X5" s="243">
        <v>-13770.15</v>
      </c>
      <c r="Y5" s="243">
        <v>-23709.22</v>
      </c>
      <c r="Z5" s="243">
        <v>-9771.52</v>
      </c>
      <c r="AA5" s="243">
        <v>-22627.83</v>
      </c>
      <c r="AB5" s="243">
        <v>-15455.982647396</v>
      </c>
      <c r="AC5" s="243">
        <v>-5874.9314387434297</v>
      </c>
      <c r="AD5" s="243">
        <v>-8465.6240510355201</v>
      </c>
      <c r="AE5" s="307">
        <v>-4676.6209284448596</v>
      </c>
      <c r="AF5" s="307">
        <v>-22525.036091181075</v>
      </c>
      <c r="AG5" s="307">
        <v>-5709.8542439644261</v>
      </c>
      <c r="AH5" s="307">
        <v>10151.250214067531</v>
      </c>
      <c r="AI5" s="307">
        <v>-8357.1780087885036</v>
      </c>
      <c r="AJ5" s="307">
        <v>-5055.4656898924968</v>
      </c>
      <c r="AK5" s="307">
        <v>-20671.990354897822</v>
      </c>
    </row>
    <row r="6" spans="1:42" ht="15" x14ac:dyDescent="0.25">
      <c r="A6" s="136" t="s">
        <v>30</v>
      </c>
      <c r="B6" s="243">
        <v>-33705.61</v>
      </c>
      <c r="C6" s="243">
        <v>-3047.14</v>
      </c>
      <c r="D6" s="243">
        <v>-5542.26</v>
      </c>
      <c r="E6" s="243">
        <v>-26611.49</v>
      </c>
      <c r="F6" s="243">
        <v>-24585.83</v>
      </c>
      <c r="G6" s="243">
        <v>-10146.9</v>
      </c>
      <c r="H6" s="243">
        <v>-24405.73</v>
      </c>
      <c r="I6" s="243">
        <v>-41618.44</v>
      </c>
      <c r="J6" s="243">
        <v>-20912.990000000002</v>
      </c>
      <c r="K6" s="243">
        <v>-15423.76</v>
      </c>
      <c r="L6" s="243">
        <v>-46979.05</v>
      </c>
      <c r="M6" s="243">
        <v>-13508.91</v>
      </c>
      <c r="N6" s="243">
        <v>-9448.42</v>
      </c>
      <c r="O6" s="243">
        <v>-15452.89</v>
      </c>
      <c r="P6" s="243">
        <v>-14123.49</v>
      </c>
      <c r="Q6" s="243">
        <v>-17224.810000000001</v>
      </c>
      <c r="R6" s="243">
        <v>-18184.02</v>
      </c>
      <c r="S6" s="243">
        <v>-16426.240000000002</v>
      </c>
      <c r="T6" s="243">
        <v>-16519.099999999999</v>
      </c>
      <c r="U6" s="243">
        <v>-21362.77</v>
      </c>
      <c r="V6" s="243">
        <v>-13940.29</v>
      </c>
      <c r="W6" s="243">
        <v>-25785.89</v>
      </c>
      <c r="X6" s="243">
        <v>-13573.85</v>
      </c>
      <c r="Y6" s="243">
        <v>-14951.78</v>
      </c>
      <c r="Z6" s="243">
        <v>-24381.87</v>
      </c>
      <c r="AA6" s="243">
        <v>-18517.05</v>
      </c>
      <c r="AB6" s="243">
        <v>-29967.9803990447</v>
      </c>
      <c r="AC6" s="243">
        <v>-3918.6748927239</v>
      </c>
      <c r="AD6" s="243">
        <v>3781.5865432528199</v>
      </c>
      <c r="AE6" s="307">
        <v>-165.47810841731501</v>
      </c>
      <c r="AF6" s="307">
        <v>-33272.751616104077</v>
      </c>
      <c r="AG6" s="307">
        <v>-3382.2040949199936</v>
      </c>
      <c r="AH6" s="307">
        <v>-5882.8062150550704</v>
      </c>
      <c r="AI6" s="307">
        <v>-27335.487086718771</v>
      </c>
      <c r="AJ6" s="307">
        <v>-24585.838939667974</v>
      </c>
      <c r="AK6" s="307">
        <v>-10146.901601292282</v>
      </c>
    </row>
    <row r="7" spans="1:42" ht="15" x14ac:dyDescent="0.25">
      <c r="A7" s="136" t="s">
        <v>31</v>
      </c>
      <c r="B7" s="243">
        <v>-39015.85</v>
      </c>
      <c r="C7" s="243">
        <v>-21031.759999999998</v>
      </c>
      <c r="D7" s="243">
        <v>-16615.57</v>
      </c>
      <c r="E7" s="243">
        <v>-28879.9</v>
      </c>
      <c r="F7" s="243">
        <v>-19677.02</v>
      </c>
      <c r="G7" s="243">
        <v>-31681.18</v>
      </c>
      <c r="H7" s="243">
        <v>-14106.09</v>
      </c>
      <c r="I7" s="243">
        <v>-11981.28</v>
      </c>
      <c r="J7" s="243">
        <v>-22555.18</v>
      </c>
      <c r="K7" s="306">
        <v>58147.94</v>
      </c>
      <c r="L7" s="243">
        <v>-64754.25</v>
      </c>
      <c r="M7" s="243">
        <v>-13812.43</v>
      </c>
      <c r="N7" s="243">
        <v>-19395.68</v>
      </c>
      <c r="O7" s="243">
        <v>-586.77</v>
      </c>
      <c r="P7" s="243">
        <v>-20977.03</v>
      </c>
      <c r="Q7" s="243">
        <v>-23670.04</v>
      </c>
      <c r="R7" s="243">
        <v>-22150.28</v>
      </c>
      <c r="S7" s="243">
        <v>-10326.36</v>
      </c>
      <c r="T7" s="243">
        <v>-17860.14</v>
      </c>
      <c r="U7" s="243">
        <v>-21034.77</v>
      </c>
      <c r="V7" s="243">
        <v>-16890.48</v>
      </c>
      <c r="W7" s="243">
        <v>-27783.88</v>
      </c>
      <c r="X7" s="243">
        <v>-24145.18</v>
      </c>
      <c r="Y7" s="243">
        <v>-25381.18</v>
      </c>
      <c r="Z7" s="243">
        <v>-22591.7</v>
      </c>
      <c r="AA7" s="243">
        <v>-21645.82</v>
      </c>
      <c r="AB7" s="243">
        <v>-27296.583863680899</v>
      </c>
      <c r="AC7" s="243">
        <v>-6866.69908386922</v>
      </c>
      <c r="AD7" s="243">
        <v>-4410.1040311918496</v>
      </c>
      <c r="AE7" s="307">
        <v>327.82876848779102</v>
      </c>
      <c r="AF7" s="307">
        <v>-38382.69309226537</v>
      </c>
      <c r="AG7" s="307">
        <v>-19157.315839774474</v>
      </c>
      <c r="AH7" s="307">
        <v>-15825.731008529852</v>
      </c>
      <c r="AI7" s="307">
        <v>-28334.892742945987</v>
      </c>
      <c r="AJ7" s="307">
        <v>-19127.16312840474</v>
      </c>
      <c r="AK7" s="307">
        <v>-31139.079518694656</v>
      </c>
    </row>
    <row r="8" spans="1:42" ht="15" x14ac:dyDescent="0.25">
      <c r="A8" s="136" t="s">
        <v>32</v>
      </c>
      <c r="B8" s="243">
        <v>-51818.12</v>
      </c>
      <c r="C8" s="243">
        <v>-30306.52</v>
      </c>
      <c r="D8" s="243">
        <v>-19176.75</v>
      </c>
      <c r="E8" s="243">
        <v>-31532.36</v>
      </c>
      <c r="F8" s="243">
        <v>-23549.29</v>
      </c>
      <c r="G8" s="243">
        <v>-4146.66</v>
      </c>
      <c r="H8" s="243">
        <v>-16730.79</v>
      </c>
      <c r="I8" s="243">
        <v>-20673.77</v>
      </c>
      <c r="J8" s="243">
        <v>-17359.86</v>
      </c>
      <c r="K8" s="306">
        <v>34052.53</v>
      </c>
      <c r="L8" s="243">
        <v>-1765.57</v>
      </c>
      <c r="M8" s="243">
        <v>-18956.11</v>
      </c>
      <c r="N8" s="243">
        <v>-19014.72</v>
      </c>
      <c r="O8" s="243">
        <v>-30134.37</v>
      </c>
      <c r="P8" s="243">
        <v>-22792.720000000001</v>
      </c>
      <c r="Q8" s="243">
        <v>2172.36</v>
      </c>
      <c r="R8" s="243">
        <v>-23229.32</v>
      </c>
      <c r="S8" s="243">
        <v>-30356.55</v>
      </c>
      <c r="T8" s="243">
        <v>-13175.48</v>
      </c>
      <c r="U8" s="243">
        <v>-26732.91</v>
      </c>
      <c r="V8" s="243">
        <v>-17628.59</v>
      </c>
      <c r="W8" s="243">
        <v>-22069.29</v>
      </c>
      <c r="X8" s="243">
        <v>-23365.38</v>
      </c>
      <c r="Y8" s="243">
        <v>-25143.87</v>
      </c>
      <c r="Z8" s="243">
        <v>-18314.48</v>
      </c>
      <c r="AA8" s="243">
        <v>-13939.42</v>
      </c>
      <c r="AB8" s="243">
        <v>-20988.2644553973</v>
      </c>
      <c r="AC8" s="243">
        <v>-18603.186557581801</v>
      </c>
      <c r="AD8" s="243">
        <v>-16873.5321986811</v>
      </c>
      <c r="AE8" s="307">
        <v>-10361.4585683532</v>
      </c>
      <c r="AF8" s="307">
        <v>-50887.631320712338</v>
      </c>
      <c r="AG8" s="307">
        <v>-30387.289657329489</v>
      </c>
      <c r="AH8" s="307">
        <v>-18698.473682347922</v>
      </c>
      <c r="AI8" s="307">
        <v>-31340.79179307193</v>
      </c>
      <c r="AJ8" s="307">
        <v>-23149.38402933412</v>
      </c>
      <c r="AK8" s="307">
        <v>-3871.6838395548953</v>
      </c>
    </row>
    <row r="9" spans="1:42" ht="15" x14ac:dyDescent="0.25">
      <c r="A9" s="136" t="s">
        <v>33</v>
      </c>
      <c r="B9" s="243">
        <v>-58467.88</v>
      </c>
      <c r="C9" s="243">
        <v>-30733.51</v>
      </c>
      <c r="D9" s="243">
        <v>-4318.26</v>
      </c>
      <c r="E9" s="243">
        <v>-21531.16</v>
      </c>
      <c r="F9" s="243">
        <v>-28169.48</v>
      </c>
      <c r="G9" s="243">
        <v>-21732.47</v>
      </c>
      <c r="H9" s="243">
        <v>-7585.14</v>
      </c>
      <c r="I9" s="243">
        <v>-14684.86</v>
      </c>
      <c r="J9" s="243">
        <v>-12904.59</v>
      </c>
      <c r="K9" s="243">
        <v>-17665.53</v>
      </c>
      <c r="L9" s="243">
        <v>-18500.439999999999</v>
      </c>
      <c r="M9" s="243">
        <v>-9684.68</v>
      </c>
      <c r="N9" s="243">
        <v>-3012.92</v>
      </c>
      <c r="O9" s="243">
        <v>-10715.84</v>
      </c>
      <c r="P9" s="243">
        <v>-17712.73</v>
      </c>
      <c r="Q9" s="243">
        <v>2141.1799999999998</v>
      </c>
      <c r="R9" s="243">
        <v>-20197.91</v>
      </c>
      <c r="S9" s="243">
        <v>-19463.48</v>
      </c>
      <c r="T9" s="243">
        <v>-14177.83</v>
      </c>
      <c r="U9" s="243">
        <v>-34892.61</v>
      </c>
      <c r="V9" s="243">
        <v>-20237.7</v>
      </c>
      <c r="W9" s="243">
        <v>-30452.13</v>
      </c>
      <c r="X9" s="243">
        <v>-27649.86</v>
      </c>
      <c r="Y9" s="243">
        <v>-30771.58</v>
      </c>
      <c r="Z9" s="243">
        <v>-30150.57</v>
      </c>
      <c r="AA9" s="243">
        <v>-27212.17</v>
      </c>
      <c r="AB9" s="243">
        <v>-17719.468187090199</v>
      </c>
      <c r="AC9" s="243">
        <v>-32379.981516299998</v>
      </c>
      <c r="AD9" s="243">
        <v>-23798.866425075099</v>
      </c>
      <c r="AE9" s="307">
        <v>-21929.7904675709</v>
      </c>
      <c r="AF9" s="307">
        <v>-57588.82165966952</v>
      </c>
      <c r="AG9" s="307">
        <v>-30452.014605047261</v>
      </c>
      <c r="AH9" s="307">
        <v>-3264.4045979033854</v>
      </c>
      <c r="AI9" s="307">
        <v>-21255.875008186722</v>
      </c>
      <c r="AJ9" s="307">
        <v>-27847.996348566438</v>
      </c>
      <c r="AK9" s="307">
        <v>-21458.307263186769</v>
      </c>
    </row>
    <row r="10" spans="1:42" ht="15" x14ac:dyDescent="0.25">
      <c r="A10" s="136" t="s">
        <v>34</v>
      </c>
      <c r="B10" s="243">
        <v>-45527.55</v>
      </c>
      <c r="C10" s="243">
        <v>-40924.839999999997</v>
      </c>
      <c r="D10" s="243">
        <v>-26415.35</v>
      </c>
      <c r="E10" s="243">
        <v>-21142.79</v>
      </c>
      <c r="F10" s="243">
        <v>-18928.52</v>
      </c>
      <c r="G10" s="243">
        <v>-9547.1299999999992</v>
      </c>
      <c r="H10" s="243">
        <v>-10268.6</v>
      </c>
      <c r="I10" s="243">
        <v>-18314.310000000001</v>
      </c>
      <c r="J10" s="243">
        <v>-15866.15</v>
      </c>
      <c r="K10" s="243">
        <v>-24552.41</v>
      </c>
      <c r="L10" s="243">
        <v>-25378.720000000001</v>
      </c>
      <c r="M10" s="243">
        <v>-17783.310000000001</v>
      </c>
      <c r="N10" s="243">
        <v>-18893.400000000001</v>
      </c>
      <c r="O10" s="243">
        <v>-12013.91</v>
      </c>
      <c r="P10" s="243">
        <v>-14996.41</v>
      </c>
      <c r="Q10" s="243">
        <v>2312.34</v>
      </c>
      <c r="R10" s="243">
        <v>-19286.71</v>
      </c>
      <c r="S10" s="243">
        <v>-10459.75</v>
      </c>
      <c r="T10" s="243">
        <v>-7610.67</v>
      </c>
      <c r="U10" s="243">
        <v>-27082.78</v>
      </c>
      <c r="V10" s="243">
        <v>-23468.240000000002</v>
      </c>
      <c r="W10" s="243">
        <v>-21989.32</v>
      </c>
      <c r="X10" s="243">
        <v>-37216.93</v>
      </c>
      <c r="Y10" s="243">
        <v>-22890.240000000002</v>
      </c>
      <c r="Z10" s="243">
        <v>-26678.54</v>
      </c>
      <c r="AA10" s="243">
        <v>-37337.760000000002</v>
      </c>
      <c r="AB10" s="243">
        <v>-18234.661357728201</v>
      </c>
      <c r="AC10" s="243">
        <v>-18848.620976413698</v>
      </c>
      <c r="AD10" s="243">
        <v>-23752.590631551499</v>
      </c>
      <c r="AE10" s="307">
        <v>-17288.250566251299</v>
      </c>
      <c r="AF10" s="307">
        <v>-44694.644503792435</v>
      </c>
      <c r="AG10" s="307">
        <v>-40747.534366473716</v>
      </c>
      <c r="AH10" s="307">
        <v>-26484.467621707838</v>
      </c>
      <c r="AI10" s="307">
        <v>-20874.592654772332</v>
      </c>
      <c r="AJ10" s="307">
        <v>-18911.758054829843</v>
      </c>
      <c r="AK10" s="307">
        <v>-9276.2293862018632</v>
      </c>
    </row>
    <row r="11" spans="1:42" ht="15" x14ac:dyDescent="0.25">
      <c r="A11" s="136" t="s">
        <v>35</v>
      </c>
      <c r="B11" s="243">
        <v>-38284.550000000003</v>
      </c>
      <c r="C11" s="243">
        <v>-44608.2</v>
      </c>
      <c r="D11" s="243">
        <v>-7385.01</v>
      </c>
      <c r="E11" s="243">
        <v>-28870.69</v>
      </c>
      <c r="F11" s="243">
        <v>-40249.08</v>
      </c>
      <c r="G11" s="243">
        <v>-10618.69</v>
      </c>
      <c r="H11" s="243">
        <v>-1978.44</v>
      </c>
      <c r="I11" s="243">
        <v>-19845.77</v>
      </c>
      <c r="J11" s="243">
        <v>-18154.62</v>
      </c>
      <c r="K11" s="243">
        <v>-19772.72</v>
      </c>
      <c r="L11" s="243">
        <v>-13172.57</v>
      </c>
      <c r="M11" s="243">
        <v>-14711.23</v>
      </c>
      <c r="N11" s="243">
        <v>-8049.13</v>
      </c>
      <c r="O11" s="243">
        <v>-10368.94</v>
      </c>
      <c r="P11" s="243">
        <v>-12309.37</v>
      </c>
      <c r="Q11" s="243">
        <v>39.44</v>
      </c>
      <c r="R11" s="243">
        <v>-13620.11</v>
      </c>
      <c r="S11" s="243">
        <v>-10787</v>
      </c>
      <c r="T11" s="243">
        <v>-15400.59</v>
      </c>
      <c r="U11" s="243">
        <v>-19577.23</v>
      </c>
      <c r="V11" s="243">
        <v>-13294.72</v>
      </c>
      <c r="W11" s="243">
        <v>-18039.79</v>
      </c>
      <c r="X11" s="243">
        <v>-23891.17</v>
      </c>
      <c r="Y11" s="243">
        <v>-13515.31</v>
      </c>
      <c r="Z11" s="243">
        <v>-23837.3</v>
      </c>
      <c r="AA11" s="243">
        <v>-19137.98</v>
      </c>
      <c r="AB11" s="243">
        <v>-15585.0350841859</v>
      </c>
      <c r="AC11" s="243">
        <v>-20413.8709456904</v>
      </c>
      <c r="AD11" s="243">
        <v>-17994.2774691737</v>
      </c>
      <c r="AE11" s="307">
        <v>-17687.800046524</v>
      </c>
      <c r="AF11" s="307">
        <v>-37223.178765369135</v>
      </c>
      <c r="AG11" s="307">
        <v>-44692.82013756482</v>
      </c>
      <c r="AH11" s="307">
        <v>-6504.853815477506</v>
      </c>
      <c r="AI11" s="307">
        <v>-28605.911066676501</v>
      </c>
      <c r="AJ11" s="307">
        <v>-39778.208828448704</v>
      </c>
      <c r="AK11" s="307">
        <v>-10349.31329802984</v>
      </c>
    </row>
    <row r="12" spans="1:42" ht="15" x14ac:dyDescent="0.25">
      <c r="A12" s="136" t="s">
        <v>36</v>
      </c>
      <c r="B12" s="243">
        <v>-33809.58</v>
      </c>
      <c r="C12" s="243">
        <v>-16622.16</v>
      </c>
      <c r="D12" s="243">
        <v>3945.51</v>
      </c>
      <c r="E12" s="243">
        <v>300.88</v>
      </c>
      <c r="F12" s="243">
        <v>1563.84</v>
      </c>
      <c r="G12" s="243">
        <v>-5383.09</v>
      </c>
      <c r="H12" s="243">
        <v>504.52999999999992</v>
      </c>
      <c r="I12" s="243">
        <v>-16785.490000000002</v>
      </c>
      <c r="J12" s="243">
        <v>8777.44</v>
      </c>
      <c r="K12" s="243">
        <v>-657.01</v>
      </c>
      <c r="L12" s="243">
        <v>-5117.63</v>
      </c>
      <c r="M12" s="243">
        <v>1316.94</v>
      </c>
      <c r="N12" s="243">
        <v>-3945.42</v>
      </c>
      <c r="O12" s="243">
        <v>2799.42</v>
      </c>
      <c r="P12" s="243">
        <v>-4356.05</v>
      </c>
      <c r="Q12" s="243">
        <v>247.66</v>
      </c>
      <c r="R12" s="243">
        <v>-1907.8</v>
      </c>
      <c r="S12" s="243">
        <v>1653.7</v>
      </c>
      <c r="T12" s="243">
        <v>450.63</v>
      </c>
      <c r="U12" s="243">
        <v>-4003.59</v>
      </c>
      <c r="V12" s="243">
        <v>-7858.03</v>
      </c>
      <c r="W12" s="243">
        <v>-6656.57</v>
      </c>
      <c r="X12" s="243">
        <v>-13139.52</v>
      </c>
      <c r="Y12" s="243">
        <v>-7823.54</v>
      </c>
      <c r="Z12" s="243">
        <v>-17949.41</v>
      </c>
      <c r="AA12" s="243">
        <v>-20019.5</v>
      </c>
      <c r="AB12" s="243">
        <v>-12576.9963398445</v>
      </c>
      <c r="AC12" s="243">
        <v>-12664.930500352801</v>
      </c>
      <c r="AD12" s="243">
        <v>-18758.4756487618</v>
      </c>
      <c r="AE12" s="307">
        <v>-1271.1078070926401</v>
      </c>
      <c r="AF12" s="307">
        <v>-33675.13949256151</v>
      </c>
      <c r="AG12" s="307">
        <v>-15970.136704665376</v>
      </c>
      <c r="AH12" s="307">
        <v>4542.9256994443858</v>
      </c>
      <c r="AI12" s="307">
        <v>562.06851045020051</v>
      </c>
      <c r="AJ12" s="307">
        <v>1833.2277344634888</v>
      </c>
      <c r="AK12" s="307">
        <v>-5116.0935499450079</v>
      </c>
    </row>
    <row r="13" spans="1:42" ht="15" x14ac:dyDescent="0.25">
      <c r="A13" s="136" t="s">
        <v>37</v>
      </c>
      <c r="B13" s="243">
        <v>-32333.61</v>
      </c>
      <c r="C13" s="243">
        <v>-9009.83</v>
      </c>
      <c r="D13" s="243">
        <v>-12627.35</v>
      </c>
      <c r="E13" s="243">
        <v>-6690.4</v>
      </c>
      <c r="F13" s="243">
        <v>-9599.01</v>
      </c>
      <c r="G13" s="243">
        <v>8451.01</v>
      </c>
      <c r="H13" s="243">
        <v>5772.08</v>
      </c>
      <c r="I13" s="243">
        <v>-14649.55</v>
      </c>
      <c r="J13" s="243">
        <v>11184.04</v>
      </c>
      <c r="K13" s="243">
        <v>-2521.87</v>
      </c>
      <c r="L13" s="243">
        <v>12298.72</v>
      </c>
      <c r="M13" s="243">
        <v>9114.2000000000007</v>
      </c>
      <c r="N13" s="243">
        <v>6969.05</v>
      </c>
      <c r="O13" s="243">
        <v>17399.669999999998</v>
      </c>
      <c r="P13" s="243">
        <v>17673.25</v>
      </c>
      <c r="Q13" s="243">
        <v>19239.099999999999</v>
      </c>
      <c r="R13" s="243">
        <v>145.59</v>
      </c>
      <c r="S13" s="243">
        <v>-3838.44</v>
      </c>
      <c r="T13" s="243">
        <v>-8089.09</v>
      </c>
      <c r="U13" s="243">
        <v>5318.45</v>
      </c>
      <c r="V13" s="243">
        <v>6872.32</v>
      </c>
      <c r="W13" s="243">
        <v>-3334.56</v>
      </c>
      <c r="X13" s="243">
        <v>-12937.79</v>
      </c>
      <c r="Y13" s="243">
        <v>9329.9699999999993</v>
      </c>
      <c r="Z13" s="243">
        <v>-7635.2</v>
      </c>
      <c r="AA13" s="243">
        <v>-6937.33</v>
      </c>
      <c r="AB13" s="243">
        <v>-2210.6542585727502</v>
      </c>
      <c r="AC13" s="243">
        <v>-11554.809205776501</v>
      </c>
      <c r="AD13" s="243">
        <v>-24732.557731564899</v>
      </c>
      <c r="AE13" s="307">
        <v>-12168.4335802975</v>
      </c>
      <c r="AF13" s="307">
        <v>-31928.530695924172</v>
      </c>
      <c r="AG13" s="307">
        <v>-8519.3758119119229</v>
      </c>
      <c r="AH13" s="307">
        <v>-12106.017656854398</v>
      </c>
      <c r="AI13" s="307">
        <v>-6436.5668373689241</v>
      </c>
      <c r="AJ13" s="307">
        <v>-9332.9014472755662</v>
      </c>
      <c r="AK13" s="307">
        <v>8713.0495676009614</v>
      </c>
    </row>
    <row r="14" spans="1:42" ht="15" x14ac:dyDescent="0.25">
      <c r="A14" s="136" t="s">
        <v>38</v>
      </c>
      <c r="B14" s="243">
        <v>-20906.669999999998</v>
      </c>
      <c r="C14" s="243">
        <v>-14470.42</v>
      </c>
      <c r="D14" s="243">
        <v>-7331.54</v>
      </c>
      <c r="E14" s="243">
        <v>-38727.230000000003</v>
      </c>
      <c r="F14" s="243">
        <v>11184.58</v>
      </c>
      <c r="G14" s="243">
        <v>10958.49</v>
      </c>
      <c r="H14" s="243">
        <v>-3769.28</v>
      </c>
      <c r="I14" s="243">
        <v>-15648.21</v>
      </c>
      <c r="J14" s="243">
        <v>-502.87000000000006</v>
      </c>
      <c r="K14" s="243">
        <v>16895.82</v>
      </c>
      <c r="L14" s="243">
        <v>3518.29</v>
      </c>
      <c r="M14" s="243">
        <v>1054.69</v>
      </c>
      <c r="N14" s="243">
        <v>1482.85</v>
      </c>
      <c r="O14" s="243">
        <v>-5352.91</v>
      </c>
      <c r="P14" s="243">
        <v>-22937.85</v>
      </c>
      <c r="Q14" s="243">
        <v>17257.41</v>
      </c>
      <c r="R14" s="243">
        <v>-4231.5</v>
      </c>
      <c r="S14" s="243">
        <v>-10308.18</v>
      </c>
      <c r="T14" s="243">
        <v>-12985.04</v>
      </c>
      <c r="U14" s="243">
        <v>-26999.58</v>
      </c>
      <c r="V14" s="243">
        <v>-8941.27</v>
      </c>
      <c r="W14" s="243">
        <v>-9109.74</v>
      </c>
      <c r="X14" s="243">
        <v>6431.84</v>
      </c>
      <c r="Y14" s="243">
        <v>-3333.55</v>
      </c>
      <c r="Z14" s="243">
        <v>-11237.22</v>
      </c>
      <c r="AA14" s="243">
        <v>-26772.84</v>
      </c>
      <c r="AB14" s="243">
        <v>-15736.705134989999</v>
      </c>
      <c r="AC14" s="243">
        <v>-25995.712616168701</v>
      </c>
      <c r="AD14" s="243">
        <v>-1037.7086195756301</v>
      </c>
      <c r="AE14" s="307">
        <v>-31726.571329096001</v>
      </c>
      <c r="AF14" s="307">
        <v>-20625.441646014424</v>
      </c>
      <c r="AG14" s="307">
        <v>-14505.944464038232</v>
      </c>
      <c r="AH14" s="307">
        <v>-9119.6226050883561</v>
      </c>
      <c r="AI14" s="307">
        <v>-38350.909631919611</v>
      </c>
      <c r="AJ14" s="307">
        <v>11444.495653053154</v>
      </c>
      <c r="AK14" s="307">
        <v>11218.8195284543</v>
      </c>
    </row>
    <row r="15" spans="1:42" ht="15" x14ac:dyDescent="0.25">
      <c r="A15" s="136" t="s">
        <v>39</v>
      </c>
      <c r="B15" s="243">
        <v>-13992.14</v>
      </c>
      <c r="C15" s="243">
        <v>-20105.689999999999</v>
      </c>
      <c r="D15" s="243">
        <v>-14927.94</v>
      </c>
      <c r="E15" s="243">
        <v>-22497.84</v>
      </c>
      <c r="F15" s="243">
        <v>-4758.17</v>
      </c>
      <c r="G15" s="243">
        <v>-4226.8999999999996</v>
      </c>
      <c r="H15" s="243">
        <v>-38098.730000000003</v>
      </c>
      <c r="I15" s="243">
        <v>-16883.66</v>
      </c>
      <c r="J15" s="243">
        <v>-19378.55</v>
      </c>
      <c r="K15" s="243">
        <v>-16600.650000000001</v>
      </c>
      <c r="L15" s="243">
        <v>-12671.76</v>
      </c>
      <c r="M15" s="243">
        <v>-11092.7</v>
      </c>
      <c r="N15" s="243">
        <v>-5906.56</v>
      </c>
      <c r="O15" s="243">
        <v>-11998.95</v>
      </c>
      <c r="P15" s="243">
        <v>-6220.38</v>
      </c>
      <c r="Q15" s="243">
        <v>5546.91</v>
      </c>
      <c r="R15" s="243">
        <v>-11664.96</v>
      </c>
      <c r="S15" s="243">
        <v>-10748.29</v>
      </c>
      <c r="T15" s="243">
        <v>-20606.98</v>
      </c>
      <c r="U15" s="243">
        <v>-11065.4</v>
      </c>
      <c r="V15" s="243">
        <v>-24628.93</v>
      </c>
      <c r="W15" s="243">
        <v>-2981.22</v>
      </c>
      <c r="X15" s="243">
        <v>-6650.16</v>
      </c>
      <c r="Y15" s="243">
        <v>1631.34</v>
      </c>
      <c r="Z15" s="243">
        <v>-9396.75</v>
      </c>
      <c r="AA15" s="243">
        <v>-13989.15</v>
      </c>
      <c r="AB15" s="243">
        <v>-12454.2512261587</v>
      </c>
      <c r="AC15" s="243">
        <v>-10832.440151339701</v>
      </c>
      <c r="AD15" s="243">
        <v>3929.9975641787801</v>
      </c>
      <c r="AE15" s="307">
        <v>-2402.85727398171</v>
      </c>
      <c r="AF15" s="307">
        <v>-11953.157158801489</v>
      </c>
      <c r="AG15" s="307">
        <v>-20113.240887616343</v>
      </c>
      <c r="AH15" s="307">
        <v>-17916.438668824514</v>
      </c>
      <c r="AI15" s="307">
        <v>-22497.844559537996</v>
      </c>
      <c r="AJ15" s="307">
        <v>-4758.1677618890162</v>
      </c>
      <c r="AK15" s="307">
        <v>-4226.9041518997192</v>
      </c>
    </row>
    <row r="21" spans="1:32" s="306" customFormat="1" ht="12.75" customHeight="1" x14ac:dyDescent="0.25"/>
    <row r="22" spans="1:32" s="306" customFormat="1" ht="12.75" customHeight="1" x14ac:dyDescent="0.25">
      <c r="A22" s="198"/>
      <c r="B22" s="310"/>
      <c r="C22" s="310"/>
      <c r="D22" s="310"/>
      <c r="E22" s="310"/>
      <c r="F22" s="310"/>
      <c r="G22" s="310"/>
      <c r="H22" s="310"/>
      <c r="I22" s="310"/>
      <c r="J22" s="310"/>
      <c r="K22" s="310"/>
      <c r="L22" s="310"/>
      <c r="M22" s="310"/>
      <c r="N22" s="310"/>
      <c r="O22" s="310"/>
      <c r="P22" s="310"/>
      <c r="Q22" s="310"/>
      <c r="R22" s="310"/>
      <c r="S22" s="310"/>
      <c r="T22" s="310"/>
      <c r="U22" s="310"/>
      <c r="V22" s="310"/>
      <c r="W22" s="310"/>
      <c r="X22" s="310"/>
      <c r="Y22" s="310"/>
      <c r="Z22" s="310"/>
      <c r="AF22" s="310"/>
    </row>
    <row r="23" spans="1:32" s="306" customFormat="1" ht="12.75" customHeight="1" x14ac:dyDescent="0.25">
      <c r="A23" s="198"/>
      <c r="B23" s="310"/>
      <c r="C23" s="310"/>
      <c r="D23" s="310"/>
      <c r="E23" s="310"/>
      <c r="F23" s="310"/>
      <c r="G23" s="310"/>
      <c r="H23" s="310"/>
      <c r="I23" s="310"/>
      <c r="J23" s="310"/>
      <c r="K23" s="310"/>
      <c r="L23" s="310"/>
      <c r="M23" s="310"/>
      <c r="N23" s="310"/>
      <c r="O23" s="310"/>
      <c r="P23" s="310"/>
      <c r="Q23" s="310"/>
      <c r="R23" s="310"/>
      <c r="S23" s="310"/>
      <c r="T23" s="310"/>
      <c r="U23" s="310"/>
      <c r="V23" s="310"/>
      <c r="W23" s="310"/>
      <c r="X23" s="310"/>
      <c r="Y23" s="310"/>
      <c r="Z23" s="310"/>
      <c r="AF23" s="310"/>
    </row>
    <row r="24" spans="1:32" s="306" customFormat="1" ht="12.75" customHeight="1" x14ac:dyDescent="0.25">
      <c r="A24" s="198"/>
      <c r="B24" s="310"/>
      <c r="C24" s="310"/>
      <c r="D24" s="310"/>
      <c r="E24" s="310"/>
      <c r="F24" s="310"/>
      <c r="G24" s="310"/>
      <c r="H24" s="310"/>
      <c r="I24" s="310"/>
      <c r="J24" s="310"/>
      <c r="K24" s="310"/>
      <c r="L24" s="310"/>
      <c r="M24" s="310"/>
      <c r="N24" s="310"/>
      <c r="O24" s="310"/>
      <c r="P24" s="310"/>
      <c r="Q24" s="310"/>
      <c r="R24" s="310"/>
      <c r="S24" s="310"/>
      <c r="T24" s="310"/>
      <c r="U24" s="310"/>
      <c r="V24" s="310"/>
      <c r="W24" s="310"/>
      <c r="X24" s="310"/>
      <c r="Y24" s="310"/>
      <c r="Z24" s="310"/>
      <c r="AF24" s="310"/>
    </row>
    <row r="25" spans="1:32" s="306" customFormat="1" ht="12.75" customHeight="1" x14ac:dyDescent="0.25">
      <c r="A25" s="198"/>
      <c r="B25" s="310"/>
      <c r="C25" s="310"/>
      <c r="D25" s="310"/>
      <c r="E25" s="310"/>
      <c r="F25" s="310"/>
      <c r="G25" s="310"/>
      <c r="H25" s="310"/>
      <c r="I25" s="310"/>
      <c r="J25" s="310"/>
      <c r="K25" s="310"/>
      <c r="L25" s="310"/>
      <c r="M25" s="310"/>
      <c r="N25" s="310"/>
      <c r="O25" s="310"/>
      <c r="P25" s="310"/>
      <c r="Q25" s="310"/>
      <c r="R25" s="310"/>
      <c r="S25" s="310"/>
      <c r="T25" s="310"/>
      <c r="U25" s="310"/>
      <c r="V25" s="310"/>
      <c r="W25" s="310"/>
      <c r="X25" s="310"/>
      <c r="Y25" s="310"/>
      <c r="Z25" s="310"/>
      <c r="AF25" s="310"/>
    </row>
    <row r="26" spans="1:32" s="306" customFormat="1" ht="12.75" customHeight="1" x14ac:dyDescent="0.25">
      <c r="A26" s="198"/>
      <c r="B26" s="310"/>
      <c r="C26" s="310"/>
      <c r="D26" s="310"/>
      <c r="E26" s="310"/>
      <c r="F26" s="310"/>
      <c r="G26" s="310"/>
      <c r="H26" s="310"/>
      <c r="I26" s="310"/>
      <c r="J26" s="310"/>
      <c r="K26" s="310"/>
      <c r="L26" s="310"/>
      <c r="M26" s="310"/>
      <c r="N26" s="310"/>
      <c r="O26" s="310"/>
      <c r="P26" s="310"/>
      <c r="Q26" s="310"/>
      <c r="R26" s="310"/>
      <c r="S26" s="310"/>
      <c r="T26" s="310"/>
      <c r="U26" s="310"/>
      <c r="V26" s="310"/>
      <c r="W26" s="310"/>
      <c r="X26" s="310"/>
      <c r="Y26" s="310"/>
      <c r="Z26" s="310"/>
      <c r="AF26" s="310"/>
    </row>
    <row r="27" spans="1:32" s="306" customFormat="1" ht="12.75" customHeight="1" x14ac:dyDescent="0.25">
      <c r="A27" s="198"/>
      <c r="B27" s="310"/>
      <c r="C27" s="310"/>
      <c r="D27" s="310"/>
      <c r="E27" s="310"/>
      <c r="F27" s="310"/>
      <c r="G27" s="310"/>
      <c r="H27" s="310"/>
      <c r="I27" s="310"/>
      <c r="J27" s="310"/>
      <c r="K27" s="310"/>
      <c r="L27" s="310"/>
      <c r="M27" s="310"/>
      <c r="N27" s="310"/>
      <c r="O27" s="310"/>
      <c r="P27" s="310"/>
      <c r="Q27" s="310"/>
      <c r="R27" s="310"/>
      <c r="S27" s="310"/>
      <c r="T27" s="310"/>
      <c r="U27" s="310"/>
      <c r="V27" s="310"/>
      <c r="W27" s="310"/>
      <c r="X27" s="310"/>
      <c r="Y27" s="310"/>
      <c r="Z27" s="310"/>
      <c r="AF27" s="310"/>
    </row>
    <row r="28" spans="1:32" s="306" customFormat="1" ht="12.75" customHeight="1" x14ac:dyDescent="0.25">
      <c r="A28" s="198"/>
      <c r="B28" s="310"/>
      <c r="C28" s="310"/>
      <c r="D28" s="310"/>
      <c r="E28" s="310"/>
      <c r="F28" s="310"/>
      <c r="G28" s="310"/>
      <c r="H28" s="310"/>
      <c r="I28" s="310"/>
      <c r="J28" s="310"/>
      <c r="K28" s="310"/>
      <c r="L28" s="310"/>
      <c r="M28" s="310"/>
      <c r="N28" s="310"/>
      <c r="O28" s="310"/>
      <c r="P28" s="310"/>
      <c r="Q28" s="310"/>
      <c r="R28" s="310"/>
      <c r="S28" s="310"/>
      <c r="T28" s="310"/>
      <c r="U28" s="310"/>
      <c r="V28" s="310"/>
      <c r="W28" s="310"/>
      <c r="X28" s="310"/>
      <c r="Y28" s="310"/>
      <c r="Z28" s="310"/>
      <c r="AF28" s="310"/>
    </row>
    <row r="29" spans="1:32" s="306" customFormat="1" ht="12.75" customHeight="1" x14ac:dyDescent="0.25">
      <c r="A29" s="198"/>
      <c r="B29" s="310"/>
      <c r="C29" s="310"/>
      <c r="D29" s="310"/>
      <c r="E29" s="310"/>
      <c r="F29" s="310"/>
      <c r="G29" s="310"/>
      <c r="H29" s="310"/>
      <c r="I29" s="310"/>
      <c r="J29" s="310"/>
      <c r="K29" s="310"/>
      <c r="L29" s="310"/>
      <c r="M29" s="310"/>
      <c r="N29" s="310"/>
      <c r="O29" s="310"/>
      <c r="P29" s="310"/>
      <c r="Q29" s="310"/>
      <c r="R29" s="310"/>
      <c r="S29" s="310"/>
      <c r="T29" s="310"/>
      <c r="U29" s="310"/>
      <c r="V29" s="310"/>
      <c r="W29" s="310"/>
      <c r="X29" s="310"/>
      <c r="Y29" s="310"/>
      <c r="Z29" s="310"/>
      <c r="AF29" s="310"/>
    </row>
    <row r="30" spans="1:32" s="306" customFormat="1" ht="12.75" customHeight="1" x14ac:dyDescent="0.25">
      <c r="A30" s="198"/>
      <c r="B30" s="310"/>
      <c r="C30" s="310"/>
      <c r="D30" s="310"/>
      <c r="E30" s="310"/>
      <c r="F30" s="310"/>
      <c r="G30" s="310"/>
      <c r="H30" s="310"/>
      <c r="I30" s="310"/>
      <c r="J30" s="310"/>
      <c r="K30" s="310"/>
      <c r="L30" s="310"/>
      <c r="M30" s="310"/>
      <c r="N30" s="310"/>
      <c r="O30" s="310"/>
      <c r="P30" s="310"/>
      <c r="Q30" s="310"/>
      <c r="R30" s="310"/>
      <c r="S30" s="310"/>
      <c r="T30" s="310"/>
      <c r="U30" s="310"/>
      <c r="V30" s="310"/>
      <c r="W30" s="310"/>
      <c r="X30" s="310"/>
      <c r="Y30" s="310"/>
      <c r="Z30" s="310"/>
      <c r="AF30" s="310"/>
    </row>
    <row r="31" spans="1:32" s="306" customFormat="1" ht="12.75" customHeight="1" x14ac:dyDescent="0.25">
      <c r="A31" s="198"/>
      <c r="B31" s="310"/>
      <c r="C31" s="310"/>
      <c r="D31" s="310"/>
      <c r="E31" s="310"/>
      <c r="F31" s="310"/>
      <c r="G31" s="310"/>
      <c r="H31" s="310"/>
      <c r="I31" s="310"/>
      <c r="J31" s="310"/>
      <c r="K31" s="310"/>
      <c r="L31" s="310"/>
      <c r="M31" s="310"/>
      <c r="N31" s="310"/>
      <c r="O31" s="310"/>
      <c r="P31" s="310"/>
      <c r="Q31" s="310"/>
      <c r="R31" s="310"/>
      <c r="S31" s="310"/>
      <c r="T31" s="310"/>
      <c r="U31" s="310"/>
      <c r="V31" s="310"/>
      <c r="W31" s="310"/>
      <c r="X31" s="310"/>
      <c r="Y31" s="310"/>
      <c r="Z31" s="310"/>
      <c r="AF31" s="310"/>
    </row>
    <row r="32" spans="1:32" s="306" customFormat="1" ht="12.75" customHeight="1" x14ac:dyDescent="0.25">
      <c r="A32" s="198"/>
      <c r="B32" s="310"/>
      <c r="C32" s="310"/>
      <c r="D32" s="310"/>
      <c r="E32" s="310"/>
      <c r="F32" s="310"/>
      <c r="G32" s="310"/>
      <c r="H32" s="310"/>
      <c r="I32" s="310"/>
      <c r="J32" s="310"/>
      <c r="K32" s="310"/>
      <c r="L32" s="310"/>
      <c r="M32" s="310"/>
      <c r="N32" s="310"/>
      <c r="O32" s="310"/>
      <c r="P32" s="310"/>
      <c r="Q32" s="310"/>
      <c r="R32" s="310"/>
      <c r="S32" s="310"/>
      <c r="T32" s="310"/>
      <c r="U32" s="310"/>
      <c r="V32" s="310"/>
      <c r="W32" s="310"/>
      <c r="X32" s="310"/>
      <c r="Y32" s="310"/>
      <c r="Z32" s="310"/>
      <c r="AF32" s="310"/>
    </row>
    <row r="33" spans="1:37" s="306" customFormat="1" ht="12.75" customHeight="1" x14ac:dyDescent="0.25">
      <c r="A33" s="198"/>
      <c r="B33" s="310"/>
      <c r="C33" s="310"/>
      <c r="D33" s="310"/>
      <c r="E33" s="310"/>
      <c r="F33" s="310"/>
      <c r="G33" s="310"/>
      <c r="H33" s="310"/>
      <c r="I33" s="310"/>
      <c r="J33" s="310"/>
      <c r="K33" s="310"/>
      <c r="L33" s="310"/>
      <c r="M33" s="310"/>
      <c r="N33" s="310"/>
      <c r="O33" s="310"/>
      <c r="P33" s="310"/>
      <c r="Q33" s="310"/>
      <c r="R33" s="310"/>
      <c r="S33" s="310"/>
      <c r="T33" s="310"/>
      <c r="U33" s="310"/>
      <c r="V33" s="310"/>
      <c r="W33" s="310"/>
      <c r="X33" s="310"/>
      <c r="Y33" s="310"/>
      <c r="Z33" s="310"/>
      <c r="AF33" s="310"/>
    </row>
    <row r="34" spans="1:37" s="306" customFormat="1" ht="12.75" customHeight="1" x14ac:dyDescent="0.25"/>
    <row r="35" spans="1:37" s="306" customFormat="1" ht="12.75" customHeight="1" x14ac:dyDescent="0.25"/>
    <row r="36" spans="1:37" s="306" customFormat="1" ht="12.75" customHeight="1" x14ac:dyDescent="0.25">
      <c r="B36" s="311"/>
      <c r="C36" s="311"/>
      <c r="D36" s="311"/>
      <c r="E36" s="311"/>
      <c r="F36" s="311"/>
      <c r="G36" s="311"/>
      <c r="H36" s="311"/>
      <c r="I36" s="311"/>
      <c r="J36" s="311"/>
      <c r="K36" s="311"/>
      <c r="L36" s="311"/>
      <c r="M36" s="311"/>
      <c r="N36" s="311"/>
      <c r="O36" s="311"/>
      <c r="P36" s="311"/>
      <c r="Q36" s="311"/>
      <c r="R36" s="311"/>
      <c r="S36" s="311"/>
      <c r="T36" s="311"/>
      <c r="U36" s="311"/>
      <c r="V36" s="311"/>
      <c r="W36" s="311"/>
      <c r="X36" s="311"/>
      <c r="Y36" s="311"/>
      <c r="Z36" s="311"/>
      <c r="AA36" s="311"/>
      <c r="AB36" s="311"/>
      <c r="AC36" s="311"/>
      <c r="AD36" s="311"/>
      <c r="AE36" s="311"/>
      <c r="AF36" s="311"/>
      <c r="AG36" s="311"/>
      <c r="AH36" s="311"/>
      <c r="AI36" s="311"/>
      <c r="AJ36" s="311"/>
      <c r="AK36" s="311"/>
    </row>
    <row r="37" spans="1:37" s="306" customFormat="1" ht="12.75" customHeight="1" x14ac:dyDescent="0.25">
      <c r="B37" s="311"/>
      <c r="C37" s="311"/>
      <c r="D37" s="311"/>
      <c r="E37" s="311"/>
      <c r="F37" s="311"/>
      <c r="G37" s="311"/>
      <c r="H37" s="311"/>
      <c r="I37" s="311"/>
      <c r="J37" s="311"/>
      <c r="K37" s="311"/>
      <c r="L37" s="311"/>
      <c r="M37" s="311"/>
      <c r="N37" s="311"/>
      <c r="O37" s="311"/>
      <c r="P37" s="311"/>
      <c r="Q37" s="311"/>
      <c r="R37" s="311"/>
      <c r="S37" s="311"/>
      <c r="T37" s="311"/>
      <c r="U37" s="311"/>
      <c r="V37" s="311"/>
      <c r="W37" s="311"/>
      <c r="X37" s="311"/>
      <c r="Y37" s="311"/>
      <c r="Z37" s="311"/>
      <c r="AA37" s="311"/>
      <c r="AB37" s="311"/>
      <c r="AC37" s="311"/>
      <c r="AD37" s="311"/>
      <c r="AE37" s="311"/>
      <c r="AF37" s="311"/>
      <c r="AG37" s="311"/>
      <c r="AH37" s="311"/>
      <c r="AI37" s="311"/>
      <c r="AJ37" s="311"/>
      <c r="AK37" s="311"/>
    </row>
    <row r="38" spans="1:37" s="306" customFormat="1" ht="12.75" customHeight="1" x14ac:dyDescent="0.25">
      <c r="B38" s="311"/>
      <c r="C38" s="311"/>
      <c r="D38" s="311"/>
      <c r="E38" s="311"/>
      <c r="F38" s="311"/>
      <c r="G38" s="311"/>
      <c r="H38" s="311"/>
      <c r="I38" s="311"/>
      <c r="J38" s="311"/>
      <c r="K38" s="311"/>
      <c r="L38" s="311"/>
      <c r="M38" s="311"/>
      <c r="N38" s="311"/>
      <c r="O38" s="311"/>
      <c r="P38" s="311"/>
      <c r="Q38" s="311"/>
      <c r="R38" s="311"/>
      <c r="S38" s="311"/>
      <c r="T38" s="311"/>
      <c r="U38" s="311"/>
      <c r="V38" s="311"/>
      <c r="W38" s="311"/>
      <c r="X38" s="311"/>
      <c r="Y38" s="311"/>
      <c r="Z38" s="311"/>
      <c r="AA38" s="311"/>
      <c r="AB38" s="311"/>
      <c r="AC38" s="311"/>
      <c r="AD38" s="311"/>
      <c r="AE38" s="311"/>
      <c r="AF38" s="311"/>
      <c r="AG38" s="311"/>
      <c r="AH38" s="311"/>
      <c r="AI38" s="311"/>
      <c r="AJ38" s="311"/>
      <c r="AK38" s="311"/>
    </row>
    <row r="39" spans="1:37" s="306" customFormat="1" ht="12.75" customHeight="1" x14ac:dyDescent="0.25">
      <c r="B39" s="311"/>
      <c r="C39" s="311"/>
      <c r="D39" s="311"/>
      <c r="E39" s="311"/>
      <c r="F39" s="311"/>
      <c r="G39" s="311"/>
      <c r="H39" s="311"/>
      <c r="I39" s="311"/>
      <c r="J39" s="311"/>
      <c r="K39" s="311"/>
      <c r="L39" s="311"/>
      <c r="M39" s="311"/>
      <c r="N39" s="311"/>
      <c r="O39" s="311"/>
      <c r="P39" s="311"/>
      <c r="Q39" s="311"/>
      <c r="R39" s="311"/>
      <c r="S39" s="311"/>
      <c r="T39" s="311"/>
      <c r="U39" s="311"/>
      <c r="V39" s="311"/>
      <c r="W39" s="311"/>
      <c r="X39" s="311"/>
      <c r="Y39" s="311"/>
      <c r="Z39" s="311"/>
      <c r="AA39" s="311"/>
      <c r="AB39" s="311"/>
      <c r="AC39" s="311"/>
      <c r="AD39" s="311"/>
      <c r="AE39" s="311"/>
      <c r="AF39" s="311"/>
      <c r="AG39" s="311"/>
      <c r="AH39" s="311"/>
      <c r="AI39" s="311"/>
      <c r="AJ39" s="311"/>
      <c r="AK39" s="311"/>
    </row>
    <row r="40" spans="1:37" s="306" customFormat="1" ht="12.75" customHeight="1" x14ac:dyDescent="0.25">
      <c r="B40" s="311"/>
      <c r="C40" s="311"/>
      <c r="D40" s="311"/>
      <c r="E40" s="311"/>
      <c r="F40" s="311"/>
      <c r="G40" s="311"/>
      <c r="H40" s="311"/>
      <c r="I40" s="311"/>
      <c r="J40" s="311"/>
      <c r="K40" s="311"/>
      <c r="L40" s="311"/>
      <c r="M40" s="311"/>
      <c r="N40" s="311"/>
      <c r="O40" s="311"/>
      <c r="P40" s="311"/>
      <c r="Q40" s="311"/>
      <c r="R40" s="311"/>
      <c r="S40" s="311"/>
      <c r="T40" s="311"/>
      <c r="U40" s="311"/>
      <c r="V40" s="311"/>
      <c r="W40" s="311"/>
      <c r="X40" s="311"/>
      <c r="Y40" s="311"/>
      <c r="Z40" s="311"/>
      <c r="AA40" s="311"/>
      <c r="AB40" s="311"/>
      <c r="AC40" s="311"/>
      <c r="AD40" s="311"/>
      <c r="AE40" s="311"/>
      <c r="AF40" s="311"/>
      <c r="AG40" s="311"/>
      <c r="AH40" s="311"/>
      <c r="AI40" s="311"/>
      <c r="AJ40" s="311"/>
      <c r="AK40" s="311"/>
    </row>
    <row r="41" spans="1:37" s="306" customFormat="1" ht="12.75" customHeight="1" x14ac:dyDescent="0.25">
      <c r="B41" s="311"/>
      <c r="C41" s="311"/>
      <c r="D41" s="311"/>
      <c r="E41" s="311"/>
      <c r="F41" s="311"/>
      <c r="G41" s="311"/>
      <c r="H41" s="311"/>
      <c r="I41" s="311"/>
      <c r="J41" s="311"/>
      <c r="K41" s="311"/>
      <c r="L41" s="311"/>
      <c r="M41" s="311"/>
      <c r="N41" s="311"/>
      <c r="O41" s="311"/>
      <c r="P41" s="311"/>
      <c r="Q41" s="311"/>
      <c r="R41" s="311"/>
      <c r="S41" s="311"/>
      <c r="T41" s="311"/>
      <c r="U41" s="311"/>
      <c r="V41" s="311"/>
      <c r="W41" s="311"/>
      <c r="X41" s="311"/>
      <c r="Y41" s="311"/>
      <c r="Z41" s="311"/>
      <c r="AA41" s="311"/>
      <c r="AB41" s="311"/>
      <c r="AC41" s="311"/>
      <c r="AD41" s="311"/>
      <c r="AE41" s="311"/>
      <c r="AF41" s="311"/>
      <c r="AG41" s="311"/>
      <c r="AH41" s="311"/>
      <c r="AI41" s="311"/>
      <c r="AJ41" s="311"/>
      <c r="AK41" s="311"/>
    </row>
    <row r="42" spans="1:37" s="306" customFormat="1" ht="12.75" customHeight="1" x14ac:dyDescent="0.25">
      <c r="B42" s="311"/>
      <c r="C42" s="311"/>
      <c r="D42" s="311"/>
      <c r="E42" s="311"/>
      <c r="F42" s="311"/>
      <c r="G42" s="311"/>
      <c r="H42" s="311"/>
      <c r="I42" s="311"/>
      <c r="J42" s="311"/>
      <c r="K42" s="311"/>
      <c r="L42" s="311"/>
      <c r="M42" s="311"/>
      <c r="N42" s="311"/>
      <c r="O42" s="311"/>
      <c r="P42" s="311"/>
      <c r="Q42" s="311"/>
      <c r="R42" s="311"/>
      <c r="S42" s="311"/>
      <c r="T42" s="311"/>
      <c r="U42" s="311"/>
      <c r="V42" s="311"/>
      <c r="W42" s="311"/>
      <c r="X42" s="311"/>
      <c r="Y42" s="311"/>
      <c r="Z42" s="311"/>
      <c r="AA42" s="311"/>
      <c r="AB42" s="311"/>
      <c r="AC42" s="311"/>
      <c r="AD42" s="311"/>
      <c r="AE42" s="311"/>
      <c r="AF42" s="311"/>
      <c r="AG42" s="311"/>
      <c r="AH42" s="311"/>
      <c r="AI42" s="311"/>
      <c r="AJ42" s="311"/>
      <c r="AK42" s="311"/>
    </row>
    <row r="43" spans="1:37" s="306" customFormat="1" ht="12.75" customHeight="1" x14ac:dyDescent="0.25">
      <c r="B43" s="311"/>
      <c r="C43" s="311"/>
      <c r="D43" s="311"/>
      <c r="E43" s="311"/>
      <c r="F43" s="311"/>
      <c r="G43" s="311"/>
      <c r="H43" s="311"/>
      <c r="I43" s="311"/>
      <c r="J43" s="311"/>
      <c r="K43" s="311"/>
      <c r="L43" s="311"/>
      <c r="M43" s="311"/>
      <c r="N43" s="311"/>
      <c r="O43" s="311"/>
      <c r="P43" s="311"/>
      <c r="Q43" s="311"/>
      <c r="R43" s="311"/>
      <c r="S43" s="311"/>
      <c r="T43" s="311"/>
      <c r="U43" s="311"/>
      <c r="V43" s="311"/>
      <c r="W43" s="311"/>
      <c r="X43" s="311"/>
      <c r="Y43" s="311"/>
      <c r="Z43" s="311"/>
      <c r="AA43" s="311"/>
      <c r="AB43" s="311"/>
      <c r="AC43" s="311"/>
      <c r="AD43" s="311"/>
      <c r="AE43" s="311"/>
      <c r="AF43" s="311"/>
      <c r="AG43" s="311"/>
      <c r="AH43" s="311"/>
      <c r="AI43" s="311"/>
      <c r="AJ43" s="311"/>
      <c r="AK43" s="311"/>
    </row>
    <row r="44" spans="1:37" s="306" customFormat="1" ht="12.75" customHeight="1" x14ac:dyDescent="0.25">
      <c r="B44" s="311"/>
      <c r="C44" s="311"/>
      <c r="D44" s="311"/>
      <c r="E44" s="311"/>
      <c r="F44" s="311"/>
      <c r="G44" s="311"/>
      <c r="H44" s="311"/>
      <c r="I44" s="311"/>
      <c r="J44" s="311"/>
      <c r="K44" s="311"/>
      <c r="L44" s="311"/>
      <c r="M44" s="311"/>
      <c r="N44" s="311"/>
      <c r="O44" s="311"/>
      <c r="P44" s="311"/>
      <c r="Q44" s="311"/>
      <c r="R44" s="311"/>
      <c r="S44" s="311"/>
      <c r="T44" s="311"/>
      <c r="U44" s="311"/>
      <c r="V44" s="311"/>
      <c r="W44" s="311"/>
      <c r="X44" s="311"/>
      <c r="Y44" s="311"/>
      <c r="Z44" s="311"/>
      <c r="AA44" s="311"/>
      <c r="AB44" s="311"/>
      <c r="AC44" s="311"/>
      <c r="AD44" s="311"/>
      <c r="AE44" s="311"/>
      <c r="AF44" s="311"/>
      <c r="AG44" s="311"/>
      <c r="AH44" s="311"/>
      <c r="AI44" s="311"/>
      <c r="AJ44" s="311"/>
      <c r="AK44" s="311"/>
    </row>
    <row r="45" spans="1:37" s="306" customFormat="1" ht="12.75" customHeight="1" x14ac:dyDescent="0.25">
      <c r="B45" s="311"/>
      <c r="C45" s="311"/>
      <c r="D45" s="311"/>
      <c r="E45" s="311"/>
      <c r="F45" s="311"/>
      <c r="G45" s="311"/>
      <c r="H45" s="311"/>
      <c r="I45" s="311"/>
      <c r="J45" s="311"/>
      <c r="K45" s="311"/>
      <c r="L45" s="311"/>
      <c r="M45" s="311"/>
      <c r="N45" s="311"/>
      <c r="O45" s="311"/>
      <c r="P45" s="311"/>
      <c r="Q45" s="311"/>
      <c r="R45" s="311"/>
      <c r="S45" s="311"/>
      <c r="T45" s="311"/>
      <c r="U45" s="311"/>
      <c r="V45" s="311"/>
      <c r="W45" s="311"/>
      <c r="X45" s="311"/>
      <c r="Y45" s="311"/>
      <c r="Z45" s="311"/>
      <c r="AA45" s="311"/>
      <c r="AB45" s="311"/>
      <c r="AC45" s="311"/>
      <c r="AD45" s="311"/>
      <c r="AE45" s="311"/>
      <c r="AF45" s="311"/>
      <c r="AG45" s="311"/>
      <c r="AH45" s="311"/>
      <c r="AI45" s="311"/>
      <c r="AJ45" s="311"/>
      <c r="AK45" s="311"/>
    </row>
    <row r="46" spans="1:37" s="306" customFormat="1" ht="12.75" customHeight="1" x14ac:dyDescent="0.25">
      <c r="B46" s="311"/>
      <c r="C46" s="311"/>
      <c r="D46" s="311"/>
      <c r="E46" s="311"/>
      <c r="F46" s="311"/>
      <c r="G46" s="311"/>
      <c r="H46" s="311"/>
      <c r="I46" s="311"/>
      <c r="J46" s="311"/>
      <c r="K46" s="311"/>
      <c r="L46" s="311"/>
      <c r="M46" s="311"/>
      <c r="N46" s="311"/>
      <c r="O46" s="311"/>
      <c r="P46" s="311"/>
      <c r="Q46" s="311"/>
      <c r="R46" s="311"/>
      <c r="S46" s="311"/>
      <c r="T46" s="311"/>
      <c r="U46" s="311"/>
      <c r="V46" s="311"/>
      <c r="W46" s="311"/>
      <c r="X46" s="311"/>
      <c r="Y46" s="311"/>
      <c r="Z46" s="311"/>
      <c r="AA46" s="311"/>
      <c r="AB46" s="311"/>
      <c r="AC46" s="311"/>
      <c r="AD46" s="311"/>
      <c r="AE46" s="311"/>
      <c r="AF46" s="311"/>
      <c r="AG46" s="311"/>
      <c r="AH46" s="311"/>
      <c r="AI46" s="311"/>
      <c r="AJ46" s="311"/>
      <c r="AK46" s="311"/>
    </row>
    <row r="47" spans="1:37" s="306" customFormat="1" ht="12.75" customHeight="1" x14ac:dyDescent="0.25">
      <c r="B47" s="311"/>
      <c r="C47" s="311"/>
      <c r="D47" s="311"/>
      <c r="E47" s="311"/>
      <c r="F47" s="311"/>
      <c r="G47" s="311"/>
      <c r="H47" s="311"/>
      <c r="I47" s="311"/>
      <c r="J47" s="311"/>
      <c r="K47" s="311"/>
      <c r="L47" s="311"/>
      <c r="M47" s="311"/>
      <c r="N47" s="311"/>
      <c r="O47" s="311"/>
      <c r="P47" s="311"/>
      <c r="Q47" s="311"/>
      <c r="R47" s="311"/>
      <c r="S47" s="311"/>
      <c r="T47" s="311"/>
      <c r="U47" s="311"/>
      <c r="V47" s="311"/>
      <c r="W47" s="311"/>
      <c r="X47" s="311"/>
      <c r="Y47" s="311"/>
      <c r="Z47" s="311"/>
      <c r="AA47" s="311"/>
      <c r="AB47" s="311"/>
      <c r="AC47" s="311"/>
      <c r="AD47" s="311"/>
      <c r="AE47" s="311"/>
      <c r="AF47" s="311"/>
      <c r="AG47" s="311"/>
      <c r="AH47" s="311"/>
      <c r="AI47" s="311"/>
      <c r="AJ47" s="311"/>
      <c r="AK47" s="311"/>
    </row>
    <row r="48" spans="1:37" s="306" customFormat="1" ht="12.75" customHeight="1" x14ac:dyDescent="0.25"/>
    <row r="49" spans="9:13" s="306" customFormat="1" ht="12.75" customHeight="1" x14ac:dyDescent="0.25"/>
    <row r="50" spans="9:13" s="306" customFormat="1" ht="12.75" customHeight="1" x14ac:dyDescent="0.25"/>
    <row r="51" spans="9:13" s="306" customFormat="1" ht="12.75" customHeight="1" x14ac:dyDescent="0.25"/>
    <row r="52" spans="9:13" s="306" customFormat="1" ht="12.75" customHeight="1" x14ac:dyDescent="0.25"/>
    <row r="53" spans="9:13" s="306" customFormat="1" ht="12.75" customHeight="1" x14ac:dyDescent="0.25"/>
    <row r="54" spans="9:13" s="306" customFormat="1" ht="12.75" customHeight="1" x14ac:dyDescent="0.25"/>
    <row r="55" spans="9:13" s="306" customFormat="1" ht="12.75" customHeight="1" x14ac:dyDescent="0.25">
      <c r="I55" s="312"/>
      <c r="K55" s="313"/>
      <c r="M55" s="314"/>
    </row>
    <row r="56" spans="9:13" s="306" customFormat="1" ht="12.75" customHeight="1" x14ac:dyDescent="0.25">
      <c r="I56" s="312"/>
      <c r="K56" s="313"/>
      <c r="M56" s="314"/>
    </row>
    <row r="57" spans="9:13" s="306" customFormat="1" ht="12.75" customHeight="1" x14ac:dyDescent="0.25">
      <c r="I57" s="312"/>
      <c r="K57" s="313"/>
      <c r="M57" s="314"/>
    </row>
    <row r="58" spans="9:13" s="306" customFormat="1" ht="12.75" customHeight="1" x14ac:dyDescent="0.25">
      <c r="I58" s="312"/>
      <c r="K58" s="313"/>
      <c r="M58" s="314"/>
    </row>
    <row r="59" spans="9:13" s="306" customFormat="1" ht="12.75" customHeight="1" x14ac:dyDescent="0.25">
      <c r="I59" s="312"/>
      <c r="K59" s="313"/>
      <c r="M59" s="314"/>
    </row>
    <row r="60" spans="9:13" s="306" customFormat="1" ht="12.75" customHeight="1" x14ac:dyDescent="0.25">
      <c r="I60" s="312"/>
      <c r="K60" s="313"/>
      <c r="M60" s="314"/>
    </row>
    <row r="61" spans="9:13" s="306" customFormat="1" ht="12.75" customHeight="1" x14ac:dyDescent="0.25">
      <c r="I61" s="312"/>
      <c r="K61" s="313"/>
      <c r="M61" s="314"/>
    </row>
    <row r="62" spans="9:13" s="306" customFormat="1" ht="12.75" customHeight="1" x14ac:dyDescent="0.25">
      <c r="I62" s="312"/>
      <c r="K62" s="313"/>
      <c r="M62" s="314"/>
    </row>
    <row r="63" spans="9:13" s="306" customFormat="1" ht="12.75" customHeight="1" x14ac:dyDescent="0.25">
      <c r="I63" s="312"/>
      <c r="K63" s="313"/>
      <c r="M63" s="314"/>
    </row>
    <row r="64" spans="9:13" s="306" customFormat="1" ht="12.75" customHeight="1" x14ac:dyDescent="0.25">
      <c r="I64" s="312"/>
      <c r="K64" s="313"/>
      <c r="M64" s="314"/>
    </row>
    <row r="65" spans="9:13" s="306" customFormat="1" ht="12.75" customHeight="1" x14ac:dyDescent="0.25">
      <c r="I65" s="312"/>
      <c r="K65" s="313"/>
      <c r="M65" s="314"/>
    </row>
    <row r="66" spans="9:13" s="306" customFormat="1" ht="12.75" customHeight="1" x14ac:dyDescent="0.25">
      <c r="I66" s="312"/>
      <c r="K66" s="313"/>
      <c r="M66" s="314"/>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workbookViewId="0">
      <selection activeCell="L27" sqref="L27"/>
    </sheetView>
  </sheetViews>
  <sheetFormatPr defaultColWidth="18.7109375" defaultRowHeight="12.75" customHeight="1" x14ac:dyDescent="0.25"/>
  <cols>
    <col min="1" max="36" width="9.140625" customWidth="1"/>
    <col min="37" max="42" width="16.7109375" customWidth="1"/>
  </cols>
  <sheetData>
    <row r="1" spans="1:42"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40" t="s">
        <v>76</v>
      </c>
      <c r="C3" s="140" t="s">
        <v>77</v>
      </c>
      <c r="D3" s="140" t="s">
        <v>78</v>
      </c>
      <c r="E3" s="140" t="s">
        <v>79</v>
      </c>
      <c r="F3" s="140" t="s">
        <v>80</v>
      </c>
      <c r="G3" s="140" t="s">
        <v>81</v>
      </c>
      <c r="H3" s="140" t="s">
        <v>82</v>
      </c>
      <c r="I3" s="140" t="s">
        <v>83</v>
      </c>
      <c r="J3" s="140" t="s">
        <v>84</v>
      </c>
      <c r="K3" s="140" t="s">
        <v>85</v>
      </c>
      <c r="L3" s="140" t="s">
        <v>86</v>
      </c>
      <c r="M3" s="140" t="s">
        <v>87</v>
      </c>
      <c r="N3" s="140" t="s">
        <v>88</v>
      </c>
      <c r="O3" s="140" t="s">
        <v>89</v>
      </c>
      <c r="P3" s="140" t="s">
        <v>90</v>
      </c>
      <c r="Q3" s="140" t="s">
        <v>91</v>
      </c>
      <c r="R3" s="140" t="s">
        <v>92</v>
      </c>
      <c r="S3" s="140" t="s">
        <v>93</v>
      </c>
      <c r="T3" s="140" t="s">
        <v>94</v>
      </c>
      <c r="U3" s="140" t="s">
        <v>95</v>
      </c>
      <c r="V3" s="140" t="s">
        <v>126</v>
      </c>
      <c r="W3" s="140" t="s">
        <v>129</v>
      </c>
      <c r="X3" s="140" t="s">
        <v>130</v>
      </c>
      <c r="Y3" s="140" t="s">
        <v>131</v>
      </c>
      <c r="Z3" s="140" t="s">
        <v>132</v>
      </c>
      <c r="AA3" s="135" t="s">
        <v>91</v>
      </c>
      <c r="AB3" s="135" t="s">
        <v>92</v>
      </c>
      <c r="AC3" s="135" t="s">
        <v>93</v>
      </c>
      <c r="AD3" s="135" t="s">
        <v>94</v>
      </c>
      <c r="AE3" s="135" t="s">
        <v>95</v>
      </c>
      <c r="AF3" s="140" t="s">
        <v>133</v>
      </c>
      <c r="AG3" s="140"/>
      <c r="AH3" s="140"/>
      <c r="AI3" s="140"/>
      <c r="AJ3" s="140"/>
      <c r="AK3" s="140"/>
      <c r="AL3" s="140"/>
      <c r="AM3" s="140"/>
      <c r="AN3" s="140"/>
      <c r="AO3" s="140"/>
      <c r="AP3" s="140"/>
    </row>
    <row r="4" spans="1:42" ht="15" x14ac:dyDescent="0.25">
      <c r="A4" s="136" t="s">
        <v>28</v>
      </c>
      <c r="B4" s="125">
        <v>30506.99</v>
      </c>
      <c r="C4" s="125">
        <v>18114.5</v>
      </c>
      <c r="D4" s="125">
        <v>101177.4</v>
      </c>
      <c r="E4" s="125">
        <v>19383.91</v>
      </c>
      <c r="F4" s="125">
        <v>30747.759999999998</v>
      </c>
      <c r="G4" s="125">
        <v>9813.48</v>
      </c>
      <c r="H4" s="125">
        <v>-4536.49</v>
      </c>
      <c r="I4" s="125">
        <v>13925.07</v>
      </c>
      <c r="J4" s="125">
        <v>62106.73</v>
      </c>
      <c r="K4" s="125">
        <v>30139.11</v>
      </c>
      <c r="L4" s="125">
        <v>34121.43</v>
      </c>
      <c r="M4" s="125">
        <v>292</v>
      </c>
      <c r="N4" s="125">
        <v>8365.93</v>
      </c>
      <c r="O4" s="125">
        <v>7298.07</v>
      </c>
      <c r="P4" s="125">
        <v>137147.5</v>
      </c>
      <c r="Q4" s="125">
        <v>5108.5200000000004</v>
      </c>
      <c r="R4" s="125">
        <v>9673.7900000000009</v>
      </c>
      <c r="S4" s="125">
        <v>13996.01</v>
      </c>
      <c r="T4" s="125">
        <v>3715.69</v>
      </c>
      <c r="U4" s="125">
        <v>41649.769999999997</v>
      </c>
      <c r="V4" s="243">
        <v>7626.73</v>
      </c>
      <c r="W4" s="243">
        <v>11469.9</v>
      </c>
      <c r="X4" s="243">
        <v>17213.599999999999</v>
      </c>
      <c r="Y4" s="243">
        <v>12568.14</v>
      </c>
      <c r="Z4" s="243">
        <v>17381.46</v>
      </c>
      <c r="AA4" s="243">
        <v>26231.24</v>
      </c>
      <c r="AB4" s="243">
        <v>33204.199999999997</v>
      </c>
      <c r="AC4" s="243">
        <v>2969.6010000000001</v>
      </c>
      <c r="AD4" s="243">
        <v>19397.919999999998</v>
      </c>
      <c r="AE4" s="243">
        <v>1177.1969999999999</v>
      </c>
      <c r="AF4" s="243">
        <v>30506.99</v>
      </c>
      <c r="AG4" s="243">
        <v>18114.5</v>
      </c>
      <c r="AH4" s="243">
        <v>101177.4</v>
      </c>
      <c r="AI4" s="243">
        <v>19383.91</v>
      </c>
      <c r="AJ4" s="243">
        <v>30747.759999999998</v>
      </c>
      <c r="AK4" s="243">
        <v>9813.48</v>
      </c>
    </row>
    <row r="5" spans="1:42" ht="15" x14ac:dyDescent="0.25">
      <c r="A5" s="136" t="s">
        <v>29</v>
      </c>
      <c r="B5" s="125">
        <v>44287.48</v>
      </c>
      <c r="C5" s="125">
        <v>29243.69</v>
      </c>
      <c r="D5" s="125">
        <v>221903.6</v>
      </c>
      <c r="E5" s="125">
        <v>10264.540000000001</v>
      </c>
      <c r="F5" s="125">
        <v>85662.35</v>
      </c>
      <c r="G5" s="125">
        <v>11232.76</v>
      </c>
      <c r="H5" s="125">
        <v>13169.32</v>
      </c>
      <c r="I5" s="125">
        <v>35386.32</v>
      </c>
      <c r="J5" s="125">
        <v>17077.07</v>
      </c>
      <c r="K5" s="125">
        <v>13379.72</v>
      </c>
      <c r="L5" s="125">
        <v>16086.82</v>
      </c>
      <c r="M5" s="125">
        <v>-865.68</v>
      </c>
      <c r="N5" s="125">
        <v>23462.68</v>
      </c>
      <c r="O5" s="125">
        <v>14080.21</v>
      </c>
      <c r="P5" s="125">
        <v>174582.2</v>
      </c>
      <c r="Q5" s="125">
        <v>11069.55</v>
      </c>
      <c r="R5" s="125">
        <v>-5668.48</v>
      </c>
      <c r="S5" s="125">
        <v>3018.38</v>
      </c>
      <c r="T5" s="125">
        <v>14690.07</v>
      </c>
      <c r="U5" s="125">
        <v>8820.2999999999993</v>
      </c>
      <c r="V5" s="243">
        <v>14744.76</v>
      </c>
      <c r="W5" s="243">
        <v>10635.69</v>
      </c>
      <c r="X5" s="243">
        <v>3610.49</v>
      </c>
      <c r="Y5" s="243">
        <v>19494.75</v>
      </c>
      <c r="Z5" s="243">
        <v>9079.82</v>
      </c>
      <c r="AA5" s="243">
        <v>9423.0560000000005</v>
      </c>
      <c r="AB5" s="243">
        <v>14433.45</v>
      </c>
      <c r="AC5" s="243">
        <v>2580.4749999999999</v>
      </c>
      <c r="AD5" s="243">
        <v>12939.13</v>
      </c>
      <c r="AE5" s="243">
        <v>-3275.25</v>
      </c>
      <c r="AF5" s="243">
        <v>44287.48</v>
      </c>
      <c r="AG5" s="243">
        <v>29243.69</v>
      </c>
      <c r="AH5" s="243">
        <v>221903.6</v>
      </c>
      <c r="AI5" s="243">
        <v>10264.540000000001</v>
      </c>
      <c r="AJ5" s="243">
        <v>85662.35</v>
      </c>
      <c r="AK5" s="243">
        <v>11232.76</v>
      </c>
    </row>
    <row r="6" spans="1:42" ht="15" x14ac:dyDescent="0.25">
      <c r="A6" s="136" t="s">
        <v>30</v>
      </c>
      <c r="B6" s="125">
        <v>37971.17</v>
      </c>
      <c r="C6" s="125">
        <v>61314.559999999998</v>
      </c>
      <c r="D6" s="125">
        <v>316431.3</v>
      </c>
      <c r="E6" s="125">
        <v>30523.22</v>
      </c>
      <c r="F6" s="125">
        <v>99089.59</v>
      </c>
      <c r="G6" s="125">
        <v>267.49</v>
      </c>
      <c r="H6" s="125">
        <v>21557.4</v>
      </c>
      <c r="I6" s="125">
        <v>29812.53</v>
      </c>
      <c r="J6" s="125">
        <v>17333.98</v>
      </c>
      <c r="K6" s="125">
        <v>4549.9399999999996</v>
      </c>
      <c r="L6" s="125">
        <v>29456.400000000001</v>
      </c>
      <c r="M6" s="125">
        <v>7591.99</v>
      </c>
      <c r="N6" s="125">
        <v>585.73</v>
      </c>
      <c r="O6" s="125">
        <v>5926.48</v>
      </c>
      <c r="P6" s="125">
        <v>168724.3</v>
      </c>
      <c r="Q6" s="125">
        <v>24415.85</v>
      </c>
      <c r="R6" s="125">
        <v>16086.63</v>
      </c>
      <c r="S6" s="125">
        <v>3199.61</v>
      </c>
      <c r="T6" s="125">
        <v>10915.78</v>
      </c>
      <c r="U6" s="125">
        <v>55120.93</v>
      </c>
      <c r="V6" s="243">
        <v>5334.91</v>
      </c>
      <c r="W6" s="243">
        <v>8302.3799999999992</v>
      </c>
      <c r="X6" s="243">
        <v>7619.22</v>
      </c>
      <c r="Y6" s="243">
        <v>-3134.31</v>
      </c>
      <c r="Z6" s="243">
        <v>2825.63</v>
      </c>
      <c r="AA6" s="243">
        <v>17701.61</v>
      </c>
      <c r="AB6" s="243">
        <v>10766.69</v>
      </c>
      <c r="AC6" s="243">
        <v>-2652.7</v>
      </c>
      <c r="AD6" s="243">
        <v>-4713.84</v>
      </c>
      <c r="AE6" s="243">
        <v>14927.82</v>
      </c>
      <c r="AF6" s="243">
        <v>37971.17</v>
      </c>
      <c r="AG6" s="243">
        <v>61314.559999999998</v>
      </c>
      <c r="AH6" s="243">
        <v>316431.3</v>
      </c>
      <c r="AI6" s="243">
        <v>30523.22</v>
      </c>
      <c r="AJ6" s="243">
        <v>99089.59</v>
      </c>
      <c r="AK6" s="243">
        <v>267.49</v>
      </c>
    </row>
    <row r="7" spans="1:42" ht="15" x14ac:dyDescent="0.25">
      <c r="A7" s="136" t="s">
        <v>31</v>
      </c>
      <c r="B7" s="125">
        <v>68507.240000000005</v>
      </c>
      <c r="C7" s="125">
        <v>34071.519999999997</v>
      </c>
      <c r="D7" s="125">
        <v>40680.47</v>
      </c>
      <c r="E7" s="125">
        <v>13752.67</v>
      </c>
      <c r="F7" s="125">
        <v>16017.17</v>
      </c>
      <c r="G7" s="125">
        <v>14181.34</v>
      </c>
      <c r="H7" s="125">
        <v>10908.59</v>
      </c>
      <c r="I7" s="125">
        <v>31157.61</v>
      </c>
      <c r="J7" s="125">
        <v>9207.7900000000009</v>
      </c>
      <c r="K7" s="315">
        <v>-60225.83</v>
      </c>
      <c r="L7" s="125">
        <v>53373.49</v>
      </c>
      <c r="M7" s="125">
        <v>10189.76</v>
      </c>
      <c r="N7" s="125">
        <v>22325.83</v>
      </c>
      <c r="O7" s="125">
        <v>12528.74</v>
      </c>
      <c r="P7" s="125">
        <v>16697.54</v>
      </c>
      <c r="Q7" s="125">
        <v>14457.51</v>
      </c>
      <c r="R7" s="125">
        <v>15693.35</v>
      </c>
      <c r="S7" s="125">
        <v>12190.09</v>
      </c>
      <c r="T7" s="125">
        <v>15191.18</v>
      </c>
      <c r="U7" s="125">
        <v>34110.879999999997</v>
      </c>
      <c r="V7" s="243">
        <v>18928.849999999999</v>
      </c>
      <c r="W7" s="243">
        <v>23699.87</v>
      </c>
      <c r="X7" s="243">
        <v>14320.2</v>
      </c>
      <c r="Y7" s="243">
        <v>23981.200000000001</v>
      </c>
      <c r="Z7" s="243">
        <v>12700.73</v>
      </c>
      <c r="AA7" s="243">
        <v>17837.46</v>
      </c>
      <c r="AB7" s="243">
        <v>12692.64</v>
      </c>
      <c r="AC7" s="243">
        <v>-8027.32</v>
      </c>
      <c r="AD7" s="243">
        <v>5617.3370000000004</v>
      </c>
      <c r="AE7" s="243">
        <v>29066.04</v>
      </c>
      <c r="AF7" s="243">
        <v>68507.240000000005</v>
      </c>
      <c r="AG7" s="243">
        <v>34071.519999999997</v>
      </c>
      <c r="AH7" s="243">
        <v>40680.47</v>
      </c>
      <c r="AI7" s="243">
        <v>13752.67</v>
      </c>
      <c r="AJ7" s="243">
        <v>16017.17</v>
      </c>
      <c r="AK7" s="243">
        <v>14181.34</v>
      </c>
    </row>
    <row r="8" spans="1:42" ht="15" x14ac:dyDescent="0.25">
      <c r="A8" s="136" t="s">
        <v>32</v>
      </c>
      <c r="B8" s="125">
        <v>35158.19</v>
      </c>
      <c r="C8" s="125">
        <v>30619.15</v>
      </c>
      <c r="D8" s="125">
        <v>51446</v>
      </c>
      <c r="E8" s="125">
        <v>147431.6</v>
      </c>
      <c r="F8" s="125">
        <v>31464.639999999999</v>
      </c>
      <c r="G8" s="125">
        <v>16225.47</v>
      </c>
      <c r="H8" s="125">
        <v>15987.51</v>
      </c>
      <c r="I8" s="125">
        <v>22762.44</v>
      </c>
      <c r="J8" s="125">
        <v>16884.13</v>
      </c>
      <c r="K8" s="315">
        <v>-18579.16</v>
      </c>
      <c r="L8" s="125">
        <v>766.58</v>
      </c>
      <c r="M8" s="125">
        <v>15059.68</v>
      </c>
      <c r="N8" s="125">
        <v>18966.650000000001</v>
      </c>
      <c r="O8" s="125">
        <v>6813.53</v>
      </c>
      <c r="P8" s="125">
        <v>10480.25</v>
      </c>
      <c r="Q8" s="125">
        <v>-4434.79</v>
      </c>
      <c r="R8" s="125">
        <v>13546.04</v>
      </c>
      <c r="S8" s="125">
        <v>14374</v>
      </c>
      <c r="T8" s="125">
        <v>20312.28</v>
      </c>
      <c r="U8" s="125">
        <v>24094.12</v>
      </c>
      <c r="V8" s="243">
        <v>17292.5</v>
      </c>
      <c r="W8" s="243">
        <v>26044.85</v>
      </c>
      <c r="X8" s="243">
        <v>20559.32</v>
      </c>
      <c r="Y8" s="243">
        <v>-2923.39</v>
      </c>
      <c r="Z8" s="243">
        <v>20669.8</v>
      </c>
      <c r="AA8" s="243">
        <v>13049.94</v>
      </c>
      <c r="AB8" s="243">
        <v>22040.82</v>
      </c>
      <c r="AC8" s="243">
        <v>10492.08</v>
      </c>
      <c r="AD8" s="243">
        <v>8221.7049999999999</v>
      </c>
      <c r="AE8" s="243">
        <v>-6398.94</v>
      </c>
      <c r="AF8" s="243">
        <v>35158.19</v>
      </c>
      <c r="AG8" s="243">
        <v>30619.15</v>
      </c>
      <c r="AH8" s="243">
        <v>51446</v>
      </c>
      <c r="AI8" s="243">
        <v>147431.6</v>
      </c>
      <c r="AJ8" s="243">
        <v>31464.639999999999</v>
      </c>
      <c r="AK8" s="243">
        <v>16225.47</v>
      </c>
    </row>
    <row r="9" spans="1:42" ht="15" x14ac:dyDescent="0.25">
      <c r="A9" s="136" t="s">
        <v>33</v>
      </c>
      <c r="B9" s="125">
        <v>38329.68</v>
      </c>
      <c r="C9" s="125">
        <v>17907.759999999998</v>
      </c>
      <c r="D9" s="125">
        <v>23242.54</v>
      </c>
      <c r="E9" s="125">
        <v>149014.20000000001</v>
      </c>
      <c r="F9" s="125">
        <v>25634.61</v>
      </c>
      <c r="G9" s="125">
        <v>16579.849999999999</v>
      </c>
      <c r="H9" s="125">
        <v>17054.27</v>
      </c>
      <c r="I9" s="125">
        <v>19070.2</v>
      </c>
      <c r="J9" s="125">
        <v>13258.2</v>
      </c>
      <c r="K9" s="315">
        <v>34340.01</v>
      </c>
      <c r="L9" s="125">
        <v>31236.12</v>
      </c>
      <c r="M9" s="125">
        <v>9425.77</v>
      </c>
      <c r="N9" s="125">
        <v>11861.14</v>
      </c>
      <c r="O9" s="125">
        <v>3252.88</v>
      </c>
      <c r="P9" s="125">
        <v>10676.41</v>
      </c>
      <c r="Q9" s="125">
        <v>-12562.7</v>
      </c>
      <c r="R9" s="125">
        <v>10949.8</v>
      </c>
      <c r="S9" s="125">
        <v>4907.59</v>
      </c>
      <c r="T9" s="125">
        <v>20479.099999999999</v>
      </c>
      <c r="U9" s="125">
        <v>23339.1</v>
      </c>
      <c r="V9" s="243">
        <v>14779.64</v>
      </c>
      <c r="W9" s="243">
        <v>10374.75</v>
      </c>
      <c r="X9" s="243">
        <v>15253.58</v>
      </c>
      <c r="Y9" s="243">
        <v>10872.37</v>
      </c>
      <c r="Z9" s="243">
        <v>19396.21</v>
      </c>
      <c r="AA9" s="243">
        <v>18288.060000000001</v>
      </c>
      <c r="AB9" s="243">
        <v>172.7841</v>
      </c>
      <c r="AC9" s="243">
        <v>6130.7309999999998</v>
      </c>
      <c r="AD9" s="243">
        <v>10946.7</v>
      </c>
      <c r="AE9" s="243">
        <v>-4761.8999999999996</v>
      </c>
      <c r="AF9" s="243">
        <v>38329.68</v>
      </c>
      <c r="AG9" s="243">
        <v>17907.759999999998</v>
      </c>
      <c r="AH9" s="243">
        <v>23242.54</v>
      </c>
      <c r="AI9" s="243">
        <v>149014.20000000001</v>
      </c>
      <c r="AJ9" s="243">
        <v>25634.61</v>
      </c>
      <c r="AK9" s="243">
        <v>16579.849999999999</v>
      </c>
    </row>
    <row r="10" spans="1:42" ht="15" x14ac:dyDescent="0.25">
      <c r="A10" s="136" t="s">
        <v>34</v>
      </c>
      <c r="B10" s="125">
        <v>37980.93</v>
      </c>
      <c r="C10" s="125">
        <v>46885.18</v>
      </c>
      <c r="D10" s="125">
        <v>38639.19</v>
      </c>
      <c r="E10" s="125">
        <v>161975.20000000001</v>
      </c>
      <c r="F10" s="125">
        <v>38319.440000000002</v>
      </c>
      <c r="G10" s="125">
        <v>19699.41</v>
      </c>
      <c r="H10" s="125">
        <v>17990.150000000001</v>
      </c>
      <c r="I10" s="125">
        <v>13171.86</v>
      </c>
      <c r="J10" s="125">
        <v>40615.339999999997</v>
      </c>
      <c r="K10" s="125">
        <v>26544.73</v>
      </c>
      <c r="L10" s="125">
        <v>25423.360000000001</v>
      </c>
      <c r="M10" s="125">
        <v>13888.55</v>
      </c>
      <c r="N10" s="125">
        <v>15145.76</v>
      </c>
      <c r="O10" s="125">
        <v>6602.35</v>
      </c>
      <c r="P10" s="125">
        <v>10079.290000000001</v>
      </c>
      <c r="Q10" s="125">
        <v>4508.5600000000004</v>
      </c>
      <c r="R10" s="125">
        <v>26234.18</v>
      </c>
      <c r="S10" s="125">
        <v>12146.38</v>
      </c>
      <c r="T10" s="125">
        <v>17391</v>
      </c>
      <c r="U10" s="125">
        <v>17513.43</v>
      </c>
      <c r="V10" s="243">
        <v>34483.599999999999</v>
      </c>
      <c r="W10" s="243">
        <v>45963.62</v>
      </c>
      <c r="X10" s="243">
        <v>28082.82</v>
      </c>
      <c r="Y10" s="243">
        <v>19215.400000000001</v>
      </c>
      <c r="Z10" s="243">
        <v>17710.52</v>
      </c>
      <c r="AA10" s="243">
        <v>20118.54</v>
      </c>
      <c r="AB10" s="243">
        <v>18059.009999999998</v>
      </c>
      <c r="AC10" s="243">
        <v>20378.21</v>
      </c>
      <c r="AD10" s="243">
        <v>15538.16</v>
      </c>
      <c r="AE10" s="243">
        <v>2618.683</v>
      </c>
      <c r="AF10" s="243">
        <v>37980.93</v>
      </c>
      <c r="AG10" s="243">
        <v>46885.18</v>
      </c>
      <c r="AH10" s="243">
        <v>38639.19</v>
      </c>
      <c r="AI10" s="243">
        <v>161975.20000000001</v>
      </c>
      <c r="AJ10" s="243">
        <v>38319.440000000002</v>
      </c>
      <c r="AK10" s="243">
        <v>19699.41</v>
      </c>
    </row>
    <row r="11" spans="1:42" ht="15" x14ac:dyDescent="0.25">
      <c r="A11" s="136" t="s">
        <v>35</v>
      </c>
      <c r="B11" s="125">
        <v>45930.45</v>
      </c>
      <c r="C11" s="125">
        <v>51271.1</v>
      </c>
      <c r="D11" s="125">
        <v>50551.040000000001</v>
      </c>
      <c r="E11" s="125">
        <v>39051.919999999998</v>
      </c>
      <c r="F11" s="125">
        <v>28866.65</v>
      </c>
      <c r="G11" s="125">
        <v>22441.75</v>
      </c>
      <c r="H11" s="125">
        <v>26153.24</v>
      </c>
      <c r="I11" s="125">
        <v>32817.9</v>
      </c>
      <c r="J11" s="125">
        <v>21528.35</v>
      </c>
      <c r="K11" s="125">
        <v>35833.64</v>
      </c>
      <c r="L11" s="125">
        <v>31181.18</v>
      </c>
      <c r="M11" s="125">
        <v>15630.2</v>
      </c>
      <c r="N11" s="125">
        <v>23108.51</v>
      </c>
      <c r="O11" s="125">
        <v>11401.25</v>
      </c>
      <c r="P11" s="125">
        <v>31261.94</v>
      </c>
      <c r="Q11" s="125">
        <v>3680.2</v>
      </c>
      <c r="R11" s="125">
        <v>14693.91</v>
      </c>
      <c r="S11" s="125">
        <v>25271.13</v>
      </c>
      <c r="T11" s="125">
        <v>24694.54</v>
      </c>
      <c r="U11" s="125">
        <v>21273.71</v>
      </c>
      <c r="V11" s="243">
        <v>24753.78</v>
      </c>
      <c r="W11" s="243">
        <v>25619.62</v>
      </c>
      <c r="X11" s="243">
        <v>36973.279999999999</v>
      </c>
      <c r="Y11" s="243">
        <v>26050.84</v>
      </c>
      <c r="Z11" s="243">
        <v>15603.83</v>
      </c>
      <c r="AA11" s="243">
        <v>22495.83</v>
      </c>
      <c r="AB11" s="243">
        <v>11813.36</v>
      </c>
      <c r="AC11" s="243">
        <v>21487.63</v>
      </c>
      <c r="AD11" s="243">
        <v>15174.26</v>
      </c>
      <c r="AE11" s="243">
        <v>1552.3019999999999</v>
      </c>
      <c r="AF11" s="243">
        <v>45930.45</v>
      </c>
      <c r="AG11" s="243">
        <v>51271.1</v>
      </c>
      <c r="AH11" s="243">
        <v>50551.040000000001</v>
      </c>
      <c r="AI11" s="243">
        <v>39051.919999999998</v>
      </c>
      <c r="AJ11" s="243">
        <v>28866.65</v>
      </c>
      <c r="AK11" s="243">
        <v>22441.75</v>
      </c>
    </row>
    <row r="12" spans="1:42" ht="15" x14ac:dyDescent="0.25">
      <c r="A12" s="136" t="s">
        <v>36</v>
      </c>
      <c r="B12" s="125">
        <v>44919.65</v>
      </c>
      <c r="C12" s="125">
        <v>38738.22</v>
      </c>
      <c r="D12" s="125">
        <v>36226.120000000003</v>
      </c>
      <c r="E12" s="125">
        <v>28125.51</v>
      </c>
      <c r="F12" s="125">
        <v>31235.99</v>
      </c>
      <c r="G12" s="125">
        <v>22335.02</v>
      </c>
      <c r="H12" s="125">
        <v>48394.02</v>
      </c>
      <c r="I12" s="125">
        <v>28478.59</v>
      </c>
      <c r="J12" s="125">
        <v>11490.88</v>
      </c>
      <c r="K12" s="125">
        <v>18042.580000000002</v>
      </c>
      <c r="L12" s="125">
        <v>23867.8</v>
      </c>
      <c r="M12" s="125">
        <v>14973.72</v>
      </c>
      <c r="N12" s="125">
        <v>17042.88</v>
      </c>
      <c r="O12" s="125">
        <v>23401.45</v>
      </c>
      <c r="P12" s="125">
        <v>6105.83</v>
      </c>
      <c r="Q12" s="125">
        <v>5082.1000000000004</v>
      </c>
      <c r="R12" s="125">
        <v>18601.37</v>
      </c>
      <c r="S12" s="125">
        <v>14475.64</v>
      </c>
      <c r="T12" s="125">
        <v>21351.42</v>
      </c>
      <c r="U12" s="125">
        <v>17486.38</v>
      </c>
      <c r="V12" s="243">
        <v>30457.65</v>
      </c>
      <c r="W12" s="243">
        <v>31318.21</v>
      </c>
      <c r="X12" s="243">
        <v>23158.26</v>
      </c>
      <c r="Y12" s="243">
        <v>13249.14</v>
      </c>
      <c r="Z12" s="243">
        <v>19108.810000000001</v>
      </c>
      <c r="AA12" s="243">
        <v>13422.62</v>
      </c>
      <c r="AB12" s="243">
        <v>16063.88</v>
      </c>
      <c r="AC12" s="243">
        <v>9231.8680000000004</v>
      </c>
      <c r="AD12" s="243">
        <v>25419.05</v>
      </c>
      <c r="AE12" s="243">
        <v>3718.3029999999999</v>
      </c>
      <c r="AF12" s="243">
        <v>44919.65</v>
      </c>
      <c r="AG12" s="243">
        <v>38738.22</v>
      </c>
      <c r="AH12" s="243">
        <v>36226.120000000003</v>
      </c>
      <c r="AI12" s="243">
        <v>28125.51</v>
      </c>
      <c r="AJ12" s="243">
        <v>31235.99</v>
      </c>
      <c r="AK12" s="243">
        <v>22335.02</v>
      </c>
    </row>
    <row r="13" spans="1:42" ht="15" x14ac:dyDescent="0.25">
      <c r="A13" s="136" t="s">
        <v>37</v>
      </c>
      <c r="B13" s="125">
        <v>34431.25</v>
      </c>
      <c r="C13" s="125">
        <v>38233.79</v>
      </c>
      <c r="D13" s="125">
        <v>25995.05</v>
      </c>
      <c r="E13" s="125">
        <v>33972.29</v>
      </c>
      <c r="F13" s="125">
        <v>22088.53</v>
      </c>
      <c r="G13" s="125">
        <v>19114.16</v>
      </c>
      <c r="H13" s="125">
        <v>8281.7099999999991</v>
      </c>
      <c r="I13" s="125">
        <v>40550</v>
      </c>
      <c r="J13" s="125">
        <v>-13924.2</v>
      </c>
      <c r="K13" s="125">
        <v>25102.02</v>
      </c>
      <c r="L13" s="125">
        <v>12988.98</v>
      </c>
      <c r="M13" s="125">
        <v>27751.98</v>
      </c>
      <c r="N13" s="125">
        <v>9392.48</v>
      </c>
      <c r="O13" s="125">
        <v>43769.36</v>
      </c>
      <c r="P13" s="125">
        <v>22534.61</v>
      </c>
      <c r="Q13" s="125">
        <v>16070.05</v>
      </c>
      <c r="R13" s="125">
        <v>21862.35</v>
      </c>
      <c r="S13" s="125">
        <v>21155.54</v>
      </c>
      <c r="T13" s="125">
        <v>17678.61</v>
      </c>
      <c r="U13" s="125">
        <v>24983.85</v>
      </c>
      <c r="V13" s="243">
        <v>30878.04</v>
      </c>
      <c r="W13" s="243">
        <v>34297.699999999997</v>
      </c>
      <c r="X13" s="243">
        <v>18700.16</v>
      </c>
      <c r="Y13" s="243">
        <v>16062.13</v>
      </c>
      <c r="Z13" s="243">
        <v>34167.33</v>
      </c>
      <c r="AA13" s="243">
        <v>35623.9</v>
      </c>
      <c r="AB13" s="243">
        <v>8942.3109999999997</v>
      </c>
      <c r="AC13" s="243">
        <v>22663.040000000001</v>
      </c>
      <c r="AD13" s="243">
        <v>18124.34</v>
      </c>
      <c r="AE13" s="243">
        <v>20913.310000000001</v>
      </c>
      <c r="AF13" s="243">
        <v>34431.25</v>
      </c>
      <c r="AG13" s="243">
        <v>38233.79</v>
      </c>
      <c r="AH13" s="243">
        <v>25995.05</v>
      </c>
      <c r="AI13" s="243">
        <v>33972.29</v>
      </c>
      <c r="AJ13" s="243">
        <v>22088.53</v>
      </c>
      <c r="AK13" s="243">
        <v>19114.16</v>
      </c>
    </row>
    <row r="14" spans="1:42" ht="15" x14ac:dyDescent="0.25">
      <c r="A14" s="136" t="s">
        <v>38</v>
      </c>
      <c r="B14" s="125">
        <v>35786.089999999997</v>
      </c>
      <c r="C14" s="125">
        <v>28035.02</v>
      </c>
      <c r="D14" s="125">
        <v>16972.13</v>
      </c>
      <c r="E14" s="125">
        <v>32303.91</v>
      </c>
      <c r="F14" s="125">
        <v>27994.34</v>
      </c>
      <c r="G14" s="125">
        <v>18408.46</v>
      </c>
      <c r="H14" s="125">
        <v>27646.93</v>
      </c>
      <c r="I14" s="125">
        <v>13904.86</v>
      </c>
      <c r="J14" s="125">
        <v>20082.03</v>
      </c>
      <c r="K14" s="125">
        <v>-4235.0600000000004</v>
      </c>
      <c r="L14" s="125">
        <v>5523.78</v>
      </c>
      <c r="M14" s="125">
        <v>13936.26</v>
      </c>
      <c r="N14" s="125">
        <v>18488.5</v>
      </c>
      <c r="O14" s="125">
        <v>53005.61</v>
      </c>
      <c r="P14" s="125">
        <v>26384.32</v>
      </c>
      <c r="Q14" s="125">
        <v>7465.81</v>
      </c>
      <c r="R14" s="125">
        <v>17107.009999999998</v>
      </c>
      <c r="S14" s="125">
        <v>28955.52</v>
      </c>
      <c r="T14" s="125">
        <v>31728.42</v>
      </c>
      <c r="U14" s="125">
        <v>37927.5</v>
      </c>
      <c r="V14" s="243">
        <v>37545.54</v>
      </c>
      <c r="W14" s="243">
        <v>26962.35</v>
      </c>
      <c r="X14" s="243">
        <v>24636.06</v>
      </c>
      <c r="Y14" s="243">
        <v>9137.3109999999997</v>
      </c>
      <c r="Z14" s="243">
        <v>11013.59</v>
      </c>
      <c r="AA14" s="243">
        <v>20702.34</v>
      </c>
      <c r="AB14" s="243">
        <v>12134.66</v>
      </c>
      <c r="AC14" s="243">
        <v>16070.9</v>
      </c>
      <c r="AD14" s="243">
        <v>21472.25</v>
      </c>
      <c r="AE14" s="243">
        <v>19997.52</v>
      </c>
      <c r="AF14" s="243">
        <v>35786.089999999997</v>
      </c>
      <c r="AG14" s="243">
        <v>28035.02</v>
      </c>
      <c r="AH14" s="243">
        <v>16972.13</v>
      </c>
      <c r="AI14" s="243">
        <v>32303.91</v>
      </c>
      <c r="AJ14" s="243">
        <v>27994.34</v>
      </c>
      <c r="AK14" s="243">
        <v>18408.46</v>
      </c>
    </row>
    <row r="15" spans="1:42" ht="15" x14ac:dyDescent="0.25">
      <c r="A15" s="136" t="s">
        <v>39</v>
      </c>
      <c r="B15" s="125">
        <v>28205.02</v>
      </c>
      <c r="C15" s="125">
        <v>40244.050000000003</v>
      </c>
      <c r="D15" s="125">
        <v>27561.95</v>
      </c>
      <c r="E15" s="125">
        <v>42930.92</v>
      </c>
      <c r="F15" s="125">
        <v>16896.400000000001</v>
      </c>
      <c r="G15" s="125">
        <v>5264.88</v>
      </c>
      <c r="H15" s="125">
        <v>14913.3</v>
      </c>
      <c r="I15" s="125">
        <v>20716.919999999998</v>
      </c>
      <c r="J15" s="125">
        <v>34099.57</v>
      </c>
      <c r="K15" s="125">
        <v>30479.97</v>
      </c>
      <c r="L15" s="125">
        <v>17711.990000000002</v>
      </c>
      <c r="M15" s="125">
        <v>14284.24</v>
      </c>
      <c r="N15" s="125">
        <v>19058.68</v>
      </c>
      <c r="O15" s="125">
        <v>32092.639999999999</v>
      </c>
      <c r="P15" s="125">
        <v>31069.23</v>
      </c>
      <c r="Q15" s="125">
        <v>-1133.73</v>
      </c>
      <c r="R15" s="125">
        <v>19942.03</v>
      </c>
      <c r="S15" s="125">
        <v>24682.87</v>
      </c>
      <c r="T15" s="125">
        <v>26541.93</v>
      </c>
      <c r="U15" s="125">
        <v>32755.09</v>
      </c>
      <c r="V15" s="243">
        <v>27805.68</v>
      </c>
      <c r="W15" s="243">
        <v>21076.7</v>
      </c>
      <c r="X15" s="243">
        <v>7059.53</v>
      </c>
      <c r="Y15" s="243">
        <v>18495.59</v>
      </c>
      <c r="Z15" s="243">
        <v>21641.05</v>
      </c>
      <c r="AA15" s="243">
        <v>26011.5</v>
      </c>
      <c r="AB15" s="243">
        <v>17063.05</v>
      </c>
      <c r="AC15" s="243">
        <v>26540.560000000001</v>
      </c>
      <c r="AD15" s="243">
        <v>19891.18</v>
      </c>
      <c r="AE15" s="243">
        <v>8793.6929999999993</v>
      </c>
      <c r="AF15" s="243">
        <v>28205.02</v>
      </c>
      <c r="AG15" s="243">
        <v>40244.050000000003</v>
      </c>
      <c r="AH15" s="243">
        <v>27561.95</v>
      </c>
      <c r="AI15" s="243">
        <v>42930.92</v>
      </c>
      <c r="AJ15" s="243">
        <v>16896.400000000001</v>
      </c>
      <c r="AK15" s="243">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workbookViewId="0">
      <selection activeCell="P24" sqref="A24:P29"/>
    </sheetView>
  </sheetViews>
  <sheetFormatPr defaultColWidth="18.7109375" defaultRowHeight="12.75" customHeight="1" x14ac:dyDescent="0.25"/>
  <cols>
    <col min="1" max="36" width="9.140625" customWidth="1"/>
    <col min="37" max="42" width="16.7109375" customWidth="1"/>
  </cols>
  <sheetData>
    <row r="1" spans="1:42"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t="s">
        <v>126</v>
      </c>
      <c r="AG3" s="140" t="s">
        <v>129</v>
      </c>
      <c r="AH3" s="140" t="s">
        <v>130</v>
      </c>
      <c r="AI3" s="140" t="s">
        <v>131</v>
      </c>
      <c r="AJ3" s="140" t="s">
        <v>132</v>
      </c>
      <c r="AK3" s="140"/>
      <c r="AL3" s="140"/>
      <c r="AM3" s="140"/>
      <c r="AN3" s="140"/>
      <c r="AO3" s="140"/>
      <c r="AP3" s="140"/>
    </row>
    <row r="4" spans="1:42" ht="15" x14ac:dyDescent="0.25">
      <c r="A4" s="136" t="s">
        <v>28</v>
      </c>
      <c r="B4" s="305">
        <v>-1432</v>
      </c>
      <c r="C4" s="125">
        <v>-16688.599999999999</v>
      </c>
      <c r="D4" s="125">
        <v>33015.449999999997</v>
      </c>
      <c r="E4" s="125">
        <v>-30712.7</v>
      </c>
      <c r="F4" s="125">
        <v>-2297.0100000000002</v>
      </c>
      <c r="G4" s="125">
        <v>-5627.53</v>
      </c>
      <c r="H4" s="125">
        <v>-64680.9</v>
      </c>
      <c r="I4" s="125">
        <v>-113199</v>
      </c>
      <c r="J4" s="125">
        <v>36242.400000000001</v>
      </c>
      <c r="K4" s="125">
        <v>-10677.4</v>
      </c>
      <c r="L4" s="125">
        <v>8158.14</v>
      </c>
      <c r="M4" s="125">
        <v>1393.02</v>
      </c>
      <c r="N4" s="125">
        <v>10170</v>
      </c>
      <c r="O4" s="125">
        <v>3654.26</v>
      </c>
      <c r="P4" s="125">
        <v>8171.3</v>
      </c>
      <c r="Q4" s="125">
        <v>-29211.8</v>
      </c>
      <c r="R4" s="125">
        <v>-12486.2</v>
      </c>
      <c r="S4" s="125">
        <v>-4201.3100000000004</v>
      </c>
      <c r="T4" s="125">
        <v>-21987.200000000001</v>
      </c>
      <c r="U4" s="125">
        <v>21381.31</v>
      </c>
      <c r="V4" s="125">
        <v>-39100.5</v>
      </c>
      <c r="W4" s="125">
        <v>-31088.799999999999</v>
      </c>
      <c r="X4" s="125">
        <v>7306.74</v>
      </c>
      <c r="Y4" s="125">
        <v>-13319</v>
      </c>
      <c r="Z4" s="125">
        <v>-6398.39</v>
      </c>
      <c r="AA4" s="243">
        <v>-23134</v>
      </c>
      <c r="AB4" s="243">
        <v>-29637.9</v>
      </c>
      <c r="AC4" s="243">
        <v>-24356.3</v>
      </c>
      <c r="AD4" s="243">
        <v>-6126.01</v>
      </c>
      <c r="AE4" s="243">
        <v>-35965.1</v>
      </c>
      <c r="AF4" s="125">
        <v>-1432</v>
      </c>
      <c r="AG4" s="125">
        <v>-16688.599999999999</v>
      </c>
      <c r="AH4" s="125">
        <v>33015.449999999997</v>
      </c>
      <c r="AI4" s="125">
        <v>-30712.7</v>
      </c>
      <c r="AJ4" s="125">
        <v>-2297.0100000000002</v>
      </c>
      <c r="AK4" s="125">
        <v>-5627.53</v>
      </c>
    </row>
    <row r="5" spans="1:42" ht="15" x14ac:dyDescent="0.25">
      <c r="A5" s="136" t="s">
        <v>29</v>
      </c>
      <c r="B5" s="305">
        <v>-13894</v>
      </c>
      <c r="C5" s="125">
        <v>-22573.200000000001</v>
      </c>
      <c r="D5" s="125">
        <v>-17102.2</v>
      </c>
      <c r="E5" s="125">
        <v>-38901.800000000003</v>
      </c>
      <c r="F5" s="125">
        <v>-63575.199999999997</v>
      </c>
      <c r="G5" s="125">
        <v>-26557</v>
      </c>
      <c r="H5" s="125">
        <v>-43094.6</v>
      </c>
      <c r="I5" s="125">
        <v>-46804.4</v>
      </c>
      <c r="J5" s="125">
        <v>-20875.3</v>
      </c>
      <c r="K5" s="125">
        <v>-24365.8</v>
      </c>
      <c r="L5" s="125">
        <v>1185.57</v>
      </c>
      <c r="M5" s="125">
        <v>-25843.200000000001</v>
      </c>
      <c r="N5" s="125">
        <v>-4476.26</v>
      </c>
      <c r="O5" s="125">
        <v>-2368.2199999999998</v>
      </c>
      <c r="P5" s="125">
        <v>5907.98</v>
      </c>
      <c r="Q5" s="125">
        <v>-17978.400000000001</v>
      </c>
      <c r="R5" s="125">
        <v>-35601.699999999997</v>
      </c>
      <c r="S5" s="125">
        <v>-45103.8</v>
      </c>
      <c r="T5" s="125">
        <v>-5117.83</v>
      </c>
      <c r="U5" s="125">
        <v>-37283</v>
      </c>
      <c r="V5" s="125">
        <v>-15646.4</v>
      </c>
      <c r="W5" s="125">
        <v>-40071.800000000003</v>
      </c>
      <c r="X5" s="125">
        <v>-32633</v>
      </c>
      <c r="Y5" s="125">
        <v>-26703.3</v>
      </c>
      <c r="Z5" s="125">
        <v>-28727.5</v>
      </c>
      <c r="AA5" s="243">
        <v>-41463.300000000003</v>
      </c>
      <c r="AB5" s="243">
        <v>-12364.8</v>
      </c>
      <c r="AC5" s="243">
        <v>-17944.7</v>
      </c>
      <c r="AD5" s="243">
        <v>-30381.8</v>
      </c>
      <c r="AE5" s="243">
        <v>-39880.1</v>
      </c>
      <c r="AF5" s="125">
        <v>-13894</v>
      </c>
      <c r="AG5" s="125">
        <v>-22573.200000000001</v>
      </c>
      <c r="AH5" s="125">
        <v>-17102.2</v>
      </c>
      <c r="AI5" s="125">
        <v>-38901.800000000003</v>
      </c>
      <c r="AJ5" s="125">
        <v>-63575.199999999997</v>
      </c>
      <c r="AK5" s="125">
        <v>-26557</v>
      </c>
    </row>
    <row r="6" spans="1:42" ht="15" x14ac:dyDescent="0.25">
      <c r="A6" s="136" t="s">
        <v>30</v>
      </c>
      <c r="B6" s="305">
        <v>-34947</v>
      </c>
      <c r="C6" s="125">
        <v>-9445.14</v>
      </c>
      <c r="D6" s="125">
        <v>-51122.9</v>
      </c>
      <c r="E6" s="125">
        <v>-40193.5</v>
      </c>
      <c r="F6" s="125">
        <v>-34902</v>
      </c>
      <c r="G6" s="125">
        <v>-96095.9</v>
      </c>
      <c r="H6" s="125">
        <v>-38881.300000000003</v>
      </c>
      <c r="I6" s="125">
        <v>-9183.25</v>
      </c>
      <c r="J6" s="125">
        <v>-13153.3</v>
      </c>
      <c r="K6" s="125">
        <v>-27913.9</v>
      </c>
      <c r="L6" s="125">
        <v>-37945.300000000003</v>
      </c>
      <c r="M6" s="125">
        <v>-37232.5</v>
      </c>
      <c r="N6" s="125">
        <v>-84151.1</v>
      </c>
      <c r="O6" s="125">
        <v>-52822.8</v>
      </c>
      <c r="P6" s="125">
        <v>-62375.4</v>
      </c>
      <c r="Q6" s="125">
        <v>-22702.799999999999</v>
      </c>
      <c r="R6" s="125">
        <v>-24410.799999999999</v>
      </c>
      <c r="S6" s="125">
        <v>-35779.199999999997</v>
      </c>
      <c r="T6" s="125">
        <v>-52189.599999999999</v>
      </c>
      <c r="U6" s="125">
        <v>-44594.1</v>
      </c>
      <c r="V6" s="125">
        <v>-46276.9</v>
      </c>
      <c r="W6" s="125">
        <v>-41178.5</v>
      </c>
      <c r="X6" s="125">
        <v>-54098.8</v>
      </c>
      <c r="Y6" s="125">
        <v>-94386.7</v>
      </c>
      <c r="Z6" s="125">
        <v>-68116</v>
      </c>
      <c r="AA6" s="243">
        <v>-21329.7</v>
      </c>
      <c r="AB6" s="243">
        <v>-45133.599999999999</v>
      </c>
      <c r="AC6" s="243">
        <v>-41104</v>
      </c>
      <c r="AD6" s="243">
        <v>-52287.5</v>
      </c>
      <c r="AE6" s="243">
        <v>-39996.5</v>
      </c>
      <c r="AF6" s="125">
        <v>-34947</v>
      </c>
      <c r="AG6" s="125">
        <v>-9445.14</v>
      </c>
      <c r="AH6" s="125">
        <v>-51122.9</v>
      </c>
      <c r="AI6" s="125">
        <v>-40193.5</v>
      </c>
      <c r="AJ6" s="125">
        <v>-34902</v>
      </c>
      <c r="AK6" s="125">
        <v>-96095.9</v>
      </c>
    </row>
    <row r="7" spans="1:42" ht="15" x14ac:dyDescent="0.25">
      <c r="A7" s="136" t="s">
        <v>31</v>
      </c>
      <c r="B7" s="305">
        <v>-59116</v>
      </c>
      <c r="C7" s="125">
        <v>-58070.1</v>
      </c>
      <c r="D7" s="125">
        <v>-46224.3</v>
      </c>
      <c r="E7" s="125">
        <v>-45231.1</v>
      </c>
      <c r="F7" s="125">
        <v>-21337.200000000001</v>
      </c>
      <c r="G7" s="125">
        <v>-46392</v>
      </c>
      <c r="H7" s="125">
        <v>-46931.7</v>
      </c>
      <c r="I7" s="125">
        <v>-10393.9</v>
      </c>
      <c r="J7" s="125">
        <v>-22183.3</v>
      </c>
      <c r="K7" s="125">
        <v>-50360.9</v>
      </c>
      <c r="L7" s="125">
        <v>-34244.300000000003</v>
      </c>
      <c r="M7" s="125">
        <v>-28298.6</v>
      </c>
      <c r="N7" s="125">
        <v>-23057</v>
      </c>
      <c r="O7" s="125">
        <v>-23652.6</v>
      </c>
      <c r="P7" s="125">
        <v>-18731.3</v>
      </c>
      <c r="Q7" s="125">
        <v>-34493</v>
      </c>
      <c r="R7" s="125">
        <v>-34719.1</v>
      </c>
      <c r="S7" s="125">
        <v>-39354.300000000003</v>
      </c>
      <c r="T7" s="125">
        <v>-36816.5</v>
      </c>
      <c r="U7" s="125">
        <v>-31096.5</v>
      </c>
      <c r="V7" s="125">
        <v>-26820.7</v>
      </c>
      <c r="W7" s="125">
        <v>-39596.6</v>
      </c>
      <c r="X7" s="125">
        <v>-38490.6</v>
      </c>
      <c r="Y7" s="125">
        <v>-7432.97</v>
      </c>
      <c r="Z7" s="125">
        <v>-6864.45</v>
      </c>
      <c r="AA7" s="243">
        <v>-16915.599999999999</v>
      </c>
      <c r="AB7" s="243">
        <v>-37536.199999999997</v>
      </c>
      <c r="AC7" s="243">
        <v>-51675.3</v>
      </c>
      <c r="AD7" s="243">
        <v>-49056.5</v>
      </c>
      <c r="AE7" s="243">
        <v>3832.3470000000002</v>
      </c>
      <c r="AF7" s="125">
        <v>-59116</v>
      </c>
      <c r="AG7" s="125">
        <v>-58070.1</v>
      </c>
      <c r="AH7" s="125">
        <v>-46224.3</v>
      </c>
      <c r="AI7" s="125">
        <v>-45231.1</v>
      </c>
      <c r="AJ7" s="125">
        <v>-21337.200000000001</v>
      </c>
      <c r="AK7" s="125">
        <v>-46392</v>
      </c>
    </row>
    <row r="8" spans="1:42" ht="15" x14ac:dyDescent="0.25">
      <c r="A8" s="136" t="s">
        <v>32</v>
      </c>
      <c r="B8" s="305">
        <v>-19012</v>
      </c>
      <c r="C8" s="125">
        <v>-19098.7</v>
      </c>
      <c r="D8" s="125">
        <v>-31252.7</v>
      </c>
      <c r="E8" s="125">
        <v>-147962</v>
      </c>
      <c r="F8" s="125">
        <v>-29909.5</v>
      </c>
      <c r="G8" s="125">
        <v>-28129.3</v>
      </c>
      <c r="H8" s="125">
        <v>-49914.6</v>
      </c>
      <c r="I8" s="125">
        <v>-34603.4</v>
      </c>
      <c r="J8" s="125">
        <v>-27749.1</v>
      </c>
      <c r="K8" s="125">
        <v>-15643.4</v>
      </c>
      <c r="L8" s="125">
        <v>-26480.9</v>
      </c>
      <c r="M8" s="125">
        <v>-13461.5</v>
      </c>
      <c r="N8" s="125">
        <v>-3122.16</v>
      </c>
      <c r="O8" s="125">
        <v>-37490</v>
      </c>
      <c r="P8" s="125">
        <v>-28581.9</v>
      </c>
      <c r="Q8" s="125">
        <v>-34988.1</v>
      </c>
      <c r="R8" s="125">
        <v>-27610.6</v>
      </c>
      <c r="S8" s="125">
        <v>-13771.7</v>
      </c>
      <c r="T8" s="125">
        <v>-19453.5</v>
      </c>
      <c r="U8" s="125">
        <v>-43834.1</v>
      </c>
      <c r="V8" s="125">
        <v>-36949</v>
      </c>
      <c r="W8" s="125">
        <v>-18708.599999999999</v>
      </c>
      <c r="X8" s="125">
        <v>-25398.7</v>
      </c>
      <c r="Y8" s="125">
        <v>-18684.2</v>
      </c>
      <c r="Z8" s="125">
        <v>-10974.2</v>
      </c>
      <c r="AA8" s="243">
        <v>-34367.4</v>
      </c>
      <c r="AB8" s="243">
        <v>-27658.3</v>
      </c>
      <c r="AC8" s="243">
        <v>-22264.1</v>
      </c>
      <c r="AD8" s="243">
        <v>-16699.599999999999</v>
      </c>
      <c r="AE8" s="243">
        <v>-67282.2</v>
      </c>
      <c r="AF8" s="125">
        <v>-19012</v>
      </c>
      <c r="AG8" s="125">
        <v>-19098.7</v>
      </c>
      <c r="AH8" s="125">
        <v>-31252.7</v>
      </c>
      <c r="AI8" s="125">
        <v>-147962</v>
      </c>
      <c r="AJ8" s="125">
        <v>-29909.5</v>
      </c>
      <c r="AK8" s="125">
        <v>-28129.3</v>
      </c>
    </row>
    <row r="9" spans="1:42" ht="15" x14ac:dyDescent="0.25">
      <c r="A9" s="136" t="s">
        <v>33</v>
      </c>
      <c r="B9" s="305">
        <v>-57844</v>
      </c>
      <c r="C9" s="125">
        <v>-49321.3</v>
      </c>
      <c r="D9" s="125">
        <v>-51929.8</v>
      </c>
      <c r="E9" s="125">
        <v>-183623</v>
      </c>
      <c r="F9" s="125">
        <v>-63558.3</v>
      </c>
      <c r="G9" s="125">
        <v>-43443.3</v>
      </c>
      <c r="H9" s="125">
        <v>-78712.100000000006</v>
      </c>
      <c r="I9" s="125">
        <v>-44428.3</v>
      </c>
      <c r="J9" s="125">
        <v>-46623.4</v>
      </c>
      <c r="K9" s="125">
        <v>-26480</v>
      </c>
      <c r="L9" s="125">
        <v>-49249.1</v>
      </c>
      <c r="M9" s="125">
        <v>-37820.300000000003</v>
      </c>
      <c r="N9" s="125">
        <v>-37123.800000000003</v>
      </c>
      <c r="O9" s="125">
        <v>-46805.7</v>
      </c>
      <c r="P9" s="125">
        <v>-42271.4</v>
      </c>
      <c r="Q9" s="125">
        <v>-36915.5</v>
      </c>
      <c r="R9" s="125">
        <v>-53137.8</v>
      </c>
      <c r="S9" s="125">
        <v>-64948.2</v>
      </c>
      <c r="T9" s="125">
        <v>-25780.6</v>
      </c>
      <c r="U9" s="125">
        <v>-34943.199999999997</v>
      </c>
      <c r="V9" s="125">
        <v>-51296.1</v>
      </c>
      <c r="W9" s="125">
        <v>-57331.8</v>
      </c>
      <c r="X9" s="125">
        <v>-54558.2</v>
      </c>
      <c r="Y9" s="125">
        <v>-68587</v>
      </c>
      <c r="Z9" s="125">
        <v>-37685.1</v>
      </c>
      <c r="AA9" s="243">
        <v>-32256.5</v>
      </c>
      <c r="AB9" s="243">
        <v>-52228.7</v>
      </c>
      <c r="AC9" s="243">
        <v>-55433.4</v>
      </c>
      <c r="AD9" s="243">
        <v>-50623.8</v>
      </c>
      <c r="AE9" s="243">
        <v>-49755</v>
      </c>
      <c r="AF9" s="125">
        <v>-57844</v>
      </c>
      <c r="AG9" s="125">
        <v>-49321.3</v>
      </c>
      <c r="AH9" s="125">
        <v>-51929.8</v>
      </c>
      <c r="AI9" s="125">
        <v>-183623</v>
      </c>
      <c r="AJ9" s="125">
        <v>-63558.3</v>
      </c>
      <c r="AK9" s="125">
        <v>-43443.3</v>
      </c>
    </row>
    <row r="10" spans="1:42" ht="15" x14ac:dyDescent="0.25">
      <c r="A10" s="136" t="s">
        <v>34</v>
      </c>
      <c r="B10" s="305">
        <v>-48300</v>
      </c>
      <c r="C10" s="125">
        <v>-25503.7</v>
      </c>
      <c r="D10" s="125">
        <v>-48567.1</v>
      </c>
      <c r="E10" s="125">
        <v>-182992</v>
      </c>
      <c r="F10" s="125">
        <v>-65306</v>
      </c>
      <c r="G10" s="125">
        <v>-37942</v>
      </c>
      <c r="H10" s="125">
        <v>-73786.8</v>
      </c>
      <c r="I10" s="125">
        <v>-40766.5</v>
      </c>
      <c r="J10" s="125">
        <v>-6457.08</v>
      </c>
      <c r="K10" s="125">
        <v>-40478.199999999997</v>
      </c>
      <c r="L10" s="125">
        <v>-35347.1</v>
      </c>
      <c r="M10" s="125">
        <v>-30984.2</v>
      </c>
      <c r="N10" s="125">
        <v>-12644.4</v>
      </c>
      <c r="O10" s="125">
        <v>-15251.7</v>
      </c>
      <c r="P10" s="125">
        <v>-52766.1</v>
      </c>
      <c r="Q10" s="125">
        <v>-45935.9</v>
      </c>
      <c r="R10" s="125">
        <v>-47300.4</v>
      </c>
      <c r="S10" s="125">
        <v>-39221.4</v>
      </c>
      <c r="T10" s="125">
        <v>-35222.800000000003</v>
      </c>
      <c r="U10" s="125">
        <v>-42721.5</v>
      </c>
      <c r="V10" s="125">
        <v>-48900.1</v>
      </c>
      <c r="W10" s="125">
        <v>-17894.7</v>
      </c>
      <c r="X10" s="125">
        <v>-23696.2</v>
      </c>
      <c r="Y10" s="125">
        <v>-7182.9</v>
      </c>
      <c r="Z10" s="125">
        <v>-15904.4</v>
      </c>
      <c r="AA10" s="243">
        <v>-28589.599999999999</v>
      </c>
      <c r="AB10" s="243">
        <v>-43727.5</v>
      </c>
      <c r="AC10" s="243">
        <v>-35582.300000000003</v>
      </c>
      <c r="AD10" s="243">
        <v>-30575.5</v>
      </c>
      <c r="AE10" s="243">
        <v>-37180.800000000003</v>
      </c>
      <c r="AF10" s="125">
        <v>-48300</v>
      </c>
      <c r="AG10" s="125">
        <v>-25503.7</v>
      </c>
      <c r="AH10" s="125">
        <v>-48567.1</v>
      </c>
      <c r="AI10" s="125">
        <v>-182992</v>
      </c>
      <c r="AJ10" s="125">
        <v>-65306</v>
      </c>
      <c r="AK10" s="125">
        <v>-37942</v>
      </c>
    </row>
    <row r="11" spans="1:42" ht="15" x14ac:dyDescent="0.25">
      <c r="A11" s="136" t="s">
        <v>35</v>
      </c>
      <c r="B11" s="305">
        <v>-23998</v>
      </c>
      <c r="C11" s="125">
        <v>5843.62</v>
      </c>
      <c r="D11" s="125">
        <v>-37121.300000000003</v>
      </c>
      <c r="E11" s="125">
        <v>-39379.9</v>
      </c>
      <c r="F11" s="125">
        <v>-27815</v>
      </c>
      <c r="G11" s="125">
        <v>-14051.7</v>
      </c>
      <c r="H11" s="125">
        <v>-65381.3</v>
      </c>
      <c r="I11" s="125">
        <v>-36565.699999999997</v>
      </c>
      <c r="J11" s="125">
        <v>-19854.400000000001</v>
      </c>
      <c r="K11" s="125">
        <v>-3753.05</v>
      </c>
      <c r="L11" s="125">
        <v>-2877.59</v>
      </c>
      <c r="M11" s="125">
        <v>-12666.4</v>
      </c>
      <c r="N11" s="125">
        <v>-13960.2</v>
      </c>
      <c r="O11" s="125">
        <v>-39998.400000000001</v>
      </c>
      <c r="P11" s="125">
        <v>7285.06</v>
      </c>
      <c r="Q11" s="125">
        <v>-24344.400000000001</v>
      </c>
      <c r="R11" s="125">
        <v>-33449.4</v>
      </c>
      <c r="S11" s="125">
        <v>-19831.900000000001</v>
      </c>
      <c r="T11" s="125">
        <v>-46257.599999999999</v>
      </c>
      <c r="U11" s="125">
        <v>-32945.300000000003</v>
      </c>
      <c r="V11" s="125">
        <v>-39458.300000000003</v>
      </c>
      <c r="W11" s="125">
        <v>-23445.8</v>
      </c>
      <c r="X11" s="125">
        <v>-14442.5</v>
      </c>
      <c r="Y11" s="125">
        <v>-5314.76</v>
      </c>
      <c r="Z11" s="125">
        <v>-20151</v>
      </c>
      <c r="AA11" s="243">
        <v>-29148.3</v>
      </c>
      <c r="AB11" s="243">
        <v>-33437.9</v>
      </c>
      <c r="AC11" s="243">
        <v>-29450.6</v>
      </c>
      <c r="AD11" s="243">
        <v>-25803.599999999999</v>
      </c>
      <c r="AE11" s="243">
        <v>-58466.9</v>
      </c>
      <c r="AF11" s="125">
        <v>-23998</v>
      </c>
      <c r="AG11" s="125">
        <v>5843.62</v>
      </c>
      <c r="AH11" s="125">
        <v>-37121.300000000003</v>
      </c>
      <c r="AI11" s="125">
        <v>-39379.9</v>
      </c>
      <c r="AJ11" s="125">
        <v>-27815</v>
      </c>
      <c r="AK11" s="125">
        <v>-14051.7</v>
      </c>
    </row>
    <row r="12" spans="1:42" ht="15" x14ac:dyDescent="0.25">
      <c r="A12" s="136" t="s">
        <v>36</v>
      </c>
      <c r="B12" s="305">
        <v>-15521</v>
      </c>
      <c r="C12" s="125">
        <v>-12745.7</v>
      </c>
      <c r="D12" s="125">
        <v>-31333.599999999999</v>
      </c>
      <c r="E12" s="125">
        <v>-19856.3</v>
      </c>
      <c r="F12" s="125">
        <v>-41415.9</v>
      </c>
      <c r="G12" s="125">
        <v>-22555.200000000001</v>
      </c>
      <c r="H12" s="125">
        <v>853.53</v>
      </c>
      <c r="I12" s="125">
        <v>-61966.3</v>
      </c>
      <c r="J12" s="125">
        <v>-54049</v>
      </c>
      <c r="K12" s="125">
        <v>-27712.1</v>
      </c>
      <c r="L12" s="125">
        <v>-18022.099999999999</v>
      </c>
      <c r="M12" s="125">
        <v>-8844.7199999999993</v>
      </c>
      <c r="N12" s="125">
        <v>-17966.400000000001</v>
      </c>
      <c r="O12" s="125">
        <v>-5135.82</v>
      </c>
      <c r="P12" s="125">
        <v>-10973.9</v>
      </c>
      <c r="Q12" s="125">
        <v>-32469.8</v>
      </c>
      <c r="R12" s="125">
        <v>-35090</v>
      </c>
      <c r="S12" s="125">
        <v>-20788.2</v>
      </c>
      <c r="T12" s="125">
        <v>-50804.1</v>
      </c>
      <c r="U12" s="125">
        <v>-26487.200000000001</v>
      </c>
      <c r="V12" s="125">
        <v>-30253.9</v>
      </c>
      <c r="W12" s="125">
        <v>-43057.8</v>
      </c>
      <c r="X12" s="125">
        <v>-36350.1</v>
      </c>
      <c r="Y12" s="125">
        <v>-18872.8</v>
      </c>
      <c r="Z12" s="125">
        <v>-16681.599999999999</v>
      </c>
      <c r="AA12" s="243">
        <v>-22602.6</v>
      </c>
      <c r="AB12" s="243">
        <v>-13866.3</v>
      </c>
      <c r="AC12" s="243">
        <v>-20750</v>
      </c>
      <c r="AD12" s="243">
        <v>-8918.3799999999992</v>
      </c>
      <c r="AE12" s="243">
        <v>-33353.9</v>
      </c>
      <c r="AF12" s="125">
        <v>-15521</v>
      </c>
      <c r="AG12" s="125">
        <v>-12745.7</v>
      </c>
      <c r="AH12" s="125">
        <v>-31333.599999999999</v>
      </c>
      <c r="AI12" s="125">
        <v>-19856.3</v>
      </c>
      <c r="AJ12" s="125">
        <v>-41415.9</v>
      </c>
      <c r="AK12" s="125">
        <v>-22555.200000000001</v>
      </c>
    </row>
    <row r="13" spans="1:42" ht="15" x14ac:dyDescent="0.25">
      <c r="A13" s="136" t="s">
        <v>37</v>
      </c>
      <c r="B13" s="305">
        <v>3170</v>
      </c>
      <c r="C13" s="125">
        <v>-15058</v>
      </c>
      <c r="D13" s="125">
        <v>-8187.28</v>
      </c>
      <c r="E13" s="125">
        <v>-13261.7</v>
      </c>
      <c r="F13" s="125">
        <v>8343.83</v>
      </c>
      <c r="G13" s="125">
        <v>1628.34</v>
      </c>
      <c r="H13" s="125">
        <v>-1525.61</v>
      </c>
      <c r="I13" s="125">
        <v>558.19000000000005</v>
      </c>
      <c r="J13" s="125">
        <v>-406.66</v>
      </c>
      <c r="K13" s="125">
        <v>-3374.36</v>
      </c>
      <c r="L13" s="125">
        <v>10400.99</v>
      </c>
      <c r="M13" s="125">
        <v>3125.1</v>
      </c>
      <c r="N13" s="125">
        <v>165.54</v>
      </c>
      <c r="O13" s="125">
        <v>26085.08</v>
      </c>
      <c r="P13" s="125">
        <v>-4439.8100000000004</v>
      </c>
      <c r="Q13" s="125">
        <v>7400.05</v>
      </c>
      <c r="R13" s="125">
        <v>-11666.1</v>
      </c>
      <c r="S13" s="125">
        <v>-2740.84</v>
      </c>
      <c r="T13" s="125">
        <v>-4433.3</v>
      </c>
      <c r="U13" s="125">
        <v>-10084.799999999999</v>
      </c>
      <c r="V13" s="125">
        <v>-27032.6</v>
      </c>
      <c r="W13" s="125">
        <v>-5755.41</v>
      </c>
      <c r="X13" s="125">
        <v>-10251.5</v>
      </c>
      <c r="Y13" s="125">
        <v>-12699.9</v>
      </c>
      <c r="Z13" s="125">
        <v>-3167.77</v>
      </c>
      <c r="AA13" s="243">
        <v>-24612</v>
      </c>
      <c r="AB13" s="243">
        <v>-28077.1</v>
      </c>
      <c r="AC13" s="243">
        <v>-12157.6</v>
      </c>
      <c r="AD13" s="243">
        <v>1722.325</v>
      </c>
      <c r="AE13" s="243">
        <v>-9781.89</v>
      </c>
      <c r="AF13" s="125">
        <v>3170</v>
      </c>
      <c r="AG13" s="125">
        <v>-15058</v>
      </c>
      <c r="AH13" s="125">
        <v>-8187.28</v>
      </c>
      <c r="AI13" s="125">
        <v>-13261.7</v>
      </c>
      <c r="AJ13" s="125">
        <v>8343.83</v>
      </c>
      <c r="AK13" s="125">
        <v>1628.34</v>
      </c>
    </row>
    <row r="14" spans="1:42" ht="15" x14ac:dyDescent="0.25">
      <c r="A14" s="136" t="s">
        <v>38</v>
      </c>
      <c r="B14" s="305">
        <v>8676</v>
      </c>
      <c r="C14" s="125">
        <v>-7548.6</v>
      </c>
      <c r="D14" s="125">
        <v>1332.39</v>
      </c>
      <c r="E14" s="125">
        <v>8961.7099999999991</v>
      </c>
      <c r="F14" s="125">
        <v>4502.3100000000004</v>
      </c>
      <c r="G14" s="125">
        <v>13975.13</v>
      </c>
      <c r="H14" s="125">
        <v>6875.69</v>
      </c>
      <c r="I14" s="125">
        <v>-37753.9</v>
      </c>
      <c r="J14" s="125">
        <v>12579.6</v>
      </c>
      <c r="K14" s="125">
        <v>4952.8100000000004</v>
      </c>
      <c r="L14" s="125">
        <v>14292</v>
      </c>
      <c r="M14" s="125">
        <v>10398.25</v>
      </c>
      <c r="N14" s="125">
        <v>14772.66</v>
      </c>
      <c r="O14" s="125">
        <v>2897.51</v>
      </c>
      <c r="P14" s="125">
        <v>-5159.55</v>
      </c>
      <c r="Q14" s="125">
        <v>8359.5300000000007</v>
      </c>
      <c r="R14" s="125">
        <v>243.59</v>
      </c>
      <c r="S14" s="125">
        <v>-2193.8000000000002</v>
      </c>
      <c r="T14" s="125">
        <v>-8124.3</v>
      </c>
      <c r="U14" s="125">
        <v>-20039.599999999999</v>
      </c>
      <c r="V14" s="125">
        <v>-7135.05</v>
      </c>
      <c r="W14" s="125">
        <v>-4974.93</v>
      </c>
      <c r="X14" s="125">
        <v>-2774.77</v>
      </c>
      <c r="Y14" s="125">
        <v>-5464.25</v>
      </c>
      <c r="Z14" s="125">
        <v>12753.4</v>
      </c>
      <c r="AA14" s="243">
        <v>1235.0260000000001</v>
      </c>
      <c r="AB14" s="243">
        <v>6938.9319999999998</v>
      </c>
      <c r="AC14" s="243">
        <v>-9739.19</v>
      </c>
      <c r="AD14" s="243">
        <v>26704.77</v>
      </c>
      <c r="AE14" s="243">
        <v>4100.4740000000002</v>
      </c>
      <c r="AF14" s="125">
        <v>8676</v>
      </c>
      <c r="AG14" s="125">
        <v>-7548.6</v>
      </c>
      <c r="AH14" s="125">
        <v>1332.39</v>
      </c>
      <c r="AI14" s="125">
        <v>8961.7099999999991</v>
      </c>
      <c r="AJ14" s="125">
        <v>4502.3100000000004</v>
      </c>
      <c r="AK14" s="125">
        <v>13975.13</v>
      </c>
    </row>
    <row r="15" spans="1:42" ht="15" x14ac:dyDescent="0.25">
      <c r="A15" s="136" t="s">
        <v>39</v>
      </c>
      <c r="B15" s="305">
        <v>18335</v>
      </c>
      <c r="C15" s="125">
        <v>4658.28</v>
      </c>
      <c r="D15" s="125">
        <v>11408.97</v>
      </c>
      <c r="E15" s="125">
        <v>18883.740000000002</v>
      </c>
      <c r="F15" s="125">
        <v>6480.62</v>
      </c>
      <c r="G15" s="125">
        <v>-1688.67</v>
      </c>
      <c r="H15" s="125">
        <v>-26622.3</v>
      </c>
      <c r="I15" s="125">
        <v>-69312.100000000006</v>
      </c>
      <c r="J15" s="125">
        <v>30470.54</v>
      </c>
      <c r="K15" s="125">
        <v>12734.04</v>
      </c>
      <c r="L15" s="125">
        <v>16880.07</v>
      </c>
      <c r="M15" s="125">
        <v>5859.79</v>
      </c>
      <c r="N15" s="125">
        <v>7444.47</v>
      </c>
      <c r="O15" s="125">
        <v>33224.269999999997</v>
      </c>
      <c r="P15" s="125">
        <v>12479.98</v>
      </c>
      <c r="Q15" s="125">
        <v>17551.400000000001</v>
      </c>
      <c r="R15" s="125">
        <v>6270.61</v>
      </c>
      <c r="S15" s="125">
        <v>38814.58</v>
      </c>
      <c r="T15" s="125">
        <v>9569.31</v>
      </c>
      <c r="U15" s="125">
        <v>34180.550000000003</v>
      </c>
      <c r="V15" s="125">
        <v>4381.12</v>
      </c>
      <c r="W15" s="125">
        <v>12845.77</v>
      </c>
      <c r="X15" s="125">
        <v>-9616.99</v>
      </c>
      <c r="Y15" s="125">
        <v>8367.2790000000005</v>
      </c>
      <c r="Z15" s="125">
        <v>21699.85</v>
      </c>
      <c r="AA15" s="243">
        <v>30923.1</v>
      </c>
      <c r="AB15" s="243">
        <v>2643.48</v>
      </c>
      <c r="AC15" s="243">
        <v>7848.9669999999996</v>
      </c>
      <c r="AD15" s="243">
        <v>2937.6329999999998</v>
      </c>
      <c r="AE15" s="243">
        <v>20856.740000000002</v>
      </c>
      <c r="AF15" s="125">
        <v>18335</v>
      </c>
      <c r="AG15" s="125">
        <v>4658.28</v>
      </c>
      <c r="AH15" s="125">
        <v>11408.97</v>
      </c>
      <c r="AI15" s="125">
        <v>18883.740000000002</v>
      </c>
      <c r="AJ15" s="125">
        <v>6480.62</v>
      </c>
      <c r="AK15" s="125">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workbookViewId="0">
      <selection activeCell="AF4" sqref="AF4:AL15"/>
    </sheetView>
  </sheetViews>
  <sheetFormatPr defaultColWidth="18.7109375" defaultRowHeight="12.75" customHeight="1" x14ac:dyDescent="0.25"/>
  <cols>
    <col min="1" max="31" width="9.140625" customWidth="1"/>
    <col min="32" max="32" width="17.28515625" bestFit="1" customWidth="1"/>
    <col min="33" max="36" width="9.140625" customWidth="1"/>
    <col min="37" max="42" width="16.7109375" customWidth="1"/>
    <col min="43" max="55" width="9.140625" customWidth="1"/>
  </cols>
  <sheetData>
    <row r="1" spans="1:55"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c r="AQ1" s="122">
        <v>43</v>
      </c>
      <c r="AR1" s="122">
        <v>44</v>
      </c>
      <c r="AS1" s="122">
        <v>45</v>
      </c>
      <c r="AT1" s="122">
        <v>46</v>
      </c>
      <c r="AU1" s="122">
        <v>47</v>
      </c>
      <c r="AV1" s="122">
        <v>48</v>
      </c>
      <c r="AW1" s="122">
        <v>49</v>
      </c>
      <c r="AX1" s="122">
        <v>50</v>
      </c>
      <c r="AY1" s="122">
        <v>51</v>
      </c>
      <c r="AZ1" s="122">
        <v>52</v>
      </c>
      <c r="BA1" s="122">
        <v>53</v>
      </c>
      <c r="BB1" s="122">
        <v>54</v>
      </c>
      <c r="BC1" s="122">
        <v>55</v>
      </c>
    </row>
    <row r="2" spans="1:55"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55"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c r="AF3" s="140"/>
      <c r="AG3" s="140"/>
      <c r="AH3" s="140"/>
      <c r="AI3" s="140"/>
      <c r="AJ3" s="140"/>
      <c r="AK3" s="140"/>
      <c r="AL3" s="140"/>
      <c r="AM3" s="140"/>
      <c r="AN3" s="140"/>
      <c r="AO3" s="140"/>
      <c r="AP3" s="140"/>
    </row>
    <row r="4" spans="1:55" ht="15" x14ac:dyDescent="0.25">
      <c r="A4" s="136" t="s">
        <v>28</v>
      </c>
      <c r="B4" s="125">
        <v>7465.28</v>
      </c>
      <c r="C4" s="125">
        <v>6991.35</v>
      </c>
      <c r="D4" s="125">
        <v>-30036.6</v>
      </c>
      <c r="E4" s="125">
        <v>348.05</v>
      </c>
      <c r="F4" s="125">
        <v>8107.34</v>
      </c>
      <c r="G4" s="125">
        <v>-4016.8</v>
      </c>
      <c r="H4" s="125">
        <v>-425.29</v>
      </c>
      <c r="I4" s="125">
        <v>-9224.7099999999991</v>
      </c>
      <c r="J4" s="125">
        <v>16908.45</v>
      </c>
      <c r="K4" s="125">
        <v>1481.93</v>
      </c>
      <c r="L4" s="125">
        <v>-11156.2</v>
      </c>
      <c r="M4" s="125">
        <v>-10212.700000000001</v>
      </c>
      <c r="N4" s="125">
        <v>-20743.2</v>
      </c>
      <c r="O4" s="125">
        <v>-9275.2000000000007</v>
      </c>
      <c r="P4" s="125">
        <v>-13998.4</v>
      </c>
      <c r="Q4" s="125">
        <v>-478.46</v>
      </c>
      <c r="R4" s="125">
        <v>-2403.2600000000002</v>
      </c>
      <c r="S4" s="125">
        <v>3412.1</v>
      </c>
      <c r="T4" s="125">
        <v>-10264.6</v>
      </c>
      <c r="U4" s="125">
        <v>17932.82</v>
      </c>
      <c r="V4" s="125">
        <v>-2554.36</v>
      </c>
      <c r="W4" s="125">
        <v>-2743.38</v>
      </c>
      <c r="X4" s="125">
        <v>-21323.4</v>
      </c>
      <c r="Y4" s="125">
        <v>2622.7190000000001</v>
      </c>
      <c r="Z4" s="125">
        <v>3463.42</v>
      </c>
      <c r="AA4" s="243">
        <v>7884.2790000000005</v>
      </c>
      <c r="AB4" s="243">
        <v>16610.54</v>
      </c>
      <c r="AC4" s="243">
        <v>8816.9590000000007</v>
      </c>
      <c r="AD4" s="243">
        <v>17907.23</v>
      </c>
      <c r="AE4" s="243">
        <v>12460.12</v>
      </c>
      <c r="AF4" s="125">
        <v>7465.28</v>
      </c>
      <c r="AG4" s="243">
        <v>6991.35</v>
      </c>
      <c r="AH4" s="243">
        <v>-30036.6</v>
      </c>
      <c r="AI4" s="243">
        <v>348.05</v>
      </c>
      <c r="AJ4" s="243">
        <v>8107.34</v>
      </c>
      <c r="AK4" s="243">
        <v>-4016.8</v>
      </c>
      <c r="AL4">
        <v>-425.29</v>
      </c>
    </row>
    <row r="5" spans="1:55" ht="15" x14ac:dyDescent="0.25">
      <c r="A5" s="136" t="s">
        <v>29</v>
      </c>
      <c r="B5" s="125">
        <v>9954.32</v>
      </c>
      <c r="C5" s="125">
        <v>4105.93</v>
      </c>
      <c r="D5" s="125">
        <v>-45490.7</v>
      </c>
      <c r="E5" s="125">
        <v>-8938.99</v>
      </c>
      <c r="F5" s="125">
        <v>14934.86</v>
      </c>
      <c r="G5" s="125">
        <v>-2716.93</v>
      </c>
      <c r="H5" s="125">
        <v>1120.6400000000001</v>
      </c>
      <c r="I5" s="125">
        <v>-12965.3</v>
      </c>
      <c r="J5" s="125">
        <v>918.31</v>
      </c>
      <c r="K5" s="125">
        <v>1913.51</v>
      </c>
      <c r="L5" s="125">
        <v>-9204.06</v>
      </c>
      <c r="M5" s="125">
        <v>-8660.27</v>
      </c>
      <c r="N5" s="125">
        <v>-7713.41</v>
      </c>
      <c r="O5" s="125">
        <v>-7845.17</v>
      </c>
      <c r="P5" s="125">
        <v>-18252.2</v>
      </c>
      <c r="Q5" s="125">
        <v>-3117.17</v>
      </c>
      <c r="R5" s="125">
        <v>-7328.08</v>
      </c>
      <c r="S5" s="125">
        <v>1020.14</v>
      </c>
      <c r="T5" s="125">
        <v>-14303.2</v>
      </c>
      <c r="U5" s="125">
        <v>-13955</v>
      </c>
      <c r="V5" s="125">
        <v>-11963.2</v>
      </c>
      <c r="W5" s="125">
        <v>-5200.6099999999997</v>
      </c>
      <c r="X5" s="125">
        <v>-1840.41</v>
      </c>
      <c r="Y5" s="125">
        <v>4187.9589999999998</v>
      </c>
      <c r="Z5" s="125">
        <v>8034.17</v>
      </c>
      <c r="AA5" s="243">
        <v>-3228.32</v>
      </c>
      <c r="AB5" s="243">
        <v>-5334.56</v>
      </c>
      <c r="AC5" s="243">
        <v>-3980.35</v>
      </c>
      <c r="AD5" s="243">
        <v>3725.0309999999999</v>
      </c>
      <c r="AE5" s="243">
        <v>11382.89</v>
      </c>
      <c r="AF5" s="125">
        <v>9954.32</v>
      </c>
      <c r="AG5" s="243">
        <v>4105.93</v>
      </c>
      <c r="AH5" s="243">
        <v>-45490.7</v>
      </c>
      <c r="AI5" s="243">
        <v>-8938.99</v>
      </c>
      <c r="AJ5" s="243">
        <v>14934.86</v>
      </c>
      <c r="AK5" s="243">
        <v>-2716.93</v>
      </c>
      <c r="AL5">
        <v>1120.6400000000001</v>
      </c>
    </row>
    <row r="6" spans="1:55" ht="15" x14ac:dyDescent="0.25">
      <c r="A6" s="136" t="s">
        <v>30</v>
      </c>
      <c r="B6" s="125">
        <v>2515.11</v>
      </c>
      <c r="C6" s="125">
        <v>-1481.94</v>
      </c>
      <c r="D6" s="125">
        <v>-85616.9</v>
      </c>
      <c r="E6" s="125">
        <v>-18977</v>
      </c>
      <c r="F6" s="125">
        <v>-3074.8</v>
      </c>
      <c r="G6" s="125">
        <v>33225.72</v>
      </c>
      <c r="H6" s="125">
        <v>11037.51</v>
      </c>
      <c r="I6" s="125">
        <v>4673.37</v>
      </c>
      <c r="J6" s="125">
        <v>40.89</v>
      </c>
      <c r="K6" s="125">
        <v>8196.98</v>
      </c>
      <c r="L6" s="125">
        <v>5576.93</v>
      </c>
      <c r="M6" s="125">
        <v>-5019.95</v>
      </c>
      <c r="N6" s="125">
        <v>-3680.32</v>
      </c>
      <c r="O6" s="125">
        <v>-25690.3</v>
      </c>
      <c r="P6" s="125">
        <v>16045.67</v>
      </c>
      <c r="Q6" s="125">
        <v>-10304.299999999999</v>
      </c>
      <c r="R6" s="125">
        <v>-11892.2</v>
      </c>
      <c r="S6" s="125">
        <v>317.95999999999998</v>
      </c>
      <c r="T6" s="125">
        <v>-9743.26</v>
      </c>
      <c r="U6" s="125">
        <v>-12145.2</v>
      </c>
      <c r="V6" s="125">
        <v>-6374.1</v>
      </c>
      <c r="W6" s="125">
        <v>-11247</v>
      </c>
      <c r="X6" s="125">
        <v>-5824.41</v>
      </c>
      <c r="Y6" s="125">
        <v>-14067.5</v>
      </c>
      <c r="Z6" s="125">
        <v>-1273.3499999999999</v>
      </c>
      <c r="AA6" s="243">
        <v>-1898.74</v>
      </c>
      <c r="AB6" s="243">
        <v>-12058.1</v>
      </c>
      <c r="AC6" s="243">
        <v>-1399.41</v>
      </c>
      <c r="AD6" s="243">
        <v>3061.9520000000002</v>
      </c>
      <c r="AE6" s="243">
        <v>555.62360000000001</v>
      </c>
      <c r="AF6" s="125">
        <v>2515.11</v>
      </c>
      <c r="AG6" s="243">
        <v>-1481.94</v>
      </c>
      <c r="AH6" s="243">
        <v>-85616.9</v>
      </c>
      <c r="AI6" s="243">
        <v>-18977</v>
      </c>
      <c r="AJ6" s="243">
        <v>-3074.8</v>
      </c>
      <c r="AK6" s="243">
        <v>33225.72</v>
      </c>
      <c r="AL6">
        <v>11037.51</v>
      </c>
    </row>
    <row r="7" spans="1:55" ht="15" x14ac:dyDescent="0.25">
      <c r="A7" s="136" t="s">
        <v>31</v>
      </c>
      <c r="B7" s="125">
        <v>5763.56</v>
      </c>
      <c r="C7" s="125">
        <v>12843.52</v>
      </c>
      <c r="D7" s="125">
        <v>-51062.3</v>
      </c>
      <c r="E7" s="125">
        <v>-15113.5</v>
      </c>
      <c r="F7" s="125">
        <v>-4243.1000000000004</v>
      </c>
      <c r="G7" s="125">
        <v>-7575.99</v>
      </c>
      <c r="H7" s="125">
        <v>15395.82</v>
      </c>
      <c r="I7" s="125">
        <v>39174.21</v>
      </c>
      <c r="J7" s="125">
        <v>-417.39</v>
      </c>
      <c r="K7" s="125">
        <v>-3938.27</v>
      </c>
      <c r="L7" s="125">
        <v>930.56</v>
      </c>
      <c r="M7" s="125">
        <v>-11872.9</v>
      </c>
      <c r="N7" s="125">
        <v>-13384.3</v>
      </c>
      <c r="O7" s="125">
        <v>-6909.33</v>
      </c>
      <c r="P7" s="125">
        <v>4298.3100000000004</v>
      </c>
      <c r="Q7" s="125">
        <v>-1604.87</v>
      </c>
      <c r="R7" s="125">
        <v>-3388.12</v>
      </c>
      <c r="S7" s="125">
        <v>-8262.3700000000008</v>
      </c>
      <c r="T7" s="125">
        <v>-14076.4</v>
      </c>
      <c r="U7" s="125">
        <v>-15644.4</v>
      </c>
      <c r="V7" s="125">
        <v>-20393.400000000001</v>
      </c>
      <c r="W7" s="125">
        <v>-12259.1</v>
      </c>
      <c r="X7" s="125">
        <v>-6039.87</v>
      </c>
      <c r="Y7" s="125">
        <v>14186.46</v>
      </c>
      <c r="Z7" s="125">
        <v>-9305.64</v>
      </c>
      <c r="AA7" s="243">
        <v>-4804.97</v>
      </c>
      <c r="AB7" s="243">
        <v>-4723.82</v>
      </c>
      <c r="AC7" s="243">
        <v>-4956.59</v>
      </c>
      <c r="AD7" s="243">
        <v>-3629.34</v>
      </c>
      <c r="AE7" s="243">
        <v>-36724.300000000003</v>
      </c>
      <c r="AF7" s="125">
        <v>5763.56</v>
      </c>
      <c r="AG7" s="243">
        <v>12843.52</v>
      </c>
      <c r="AH7" s="243">
        <v>-51062.3</v>
      </c>
      <c r="AI7" s="243">
        <v>-15113.5</v>
      </c>
      <c r="AJ7" s="243">
        <v>-4243.1000000000004</v>
      </c>
      <c r="AK7" s="243">
        <v>-7575.99</v>
      </c>
      <c r="AL7">
        <v>15395.82</v>
      </c>
    </row>
    <row r="8" spans="1:55" ht="15" x14ac:dyDescent="0.25">
      <c r="A8" s="136" t="s">
        <v>32</v>
      </c>
      <c r="B8" s="125">
        <v>7599.21</v>
      </c>
      <c r="C8" s="125">
        <v>4703.4399999999996</v>
      </c>
      <c r="D8" s="125">
        <v>-61748.9</v>
      </c>
      <c r="E8" s="125">
        <v>-4795.5200000000004</v>
      </c>
      <c r="F8" s="125">
        <v>-13974.4</v>
      </c>
      <c r="G8" s="125">
        <v>-8209.36</v>
      </c>
      <c r="H8" s="125">
        <v>11730.09</v>
      </c>
      <c r="I8" s="125">
        <v>21999.1</v>
      </c>
      <c r="J8" s="125">
        <v>110.92</v>
      </c>
      <c r="K8" s="125">
        <v>-14867.8</v>
      </c>
      <c r="L8" s="125">
        <v>-7180.95</v>
      </c>
      <c r="M8" s="125">
        <v>-5669.74</v>
      </c>
      <c r="N8" s="125">
        <v>-33700.400000000001</v>
      </c>
      <c r="O8" s="125">
        <v>-4722.08</v>
      </c>
      <c r="P8" s="125">
        <v>-17381.8</v>
      </c>
      <c r="Q8" s="125">
        <v>-33279.300000000003</v>
      </c>
      <c r="R8" s="125">
        <v>-5420.72</v>
      </c>
      <c r="S8" s="125">
        <v>-5246.43</v>
      </c>
      <c r="T8" s="125">
        <v>3149.3</v>
      </c>
      <c r="U8" s="125">
        <v>-9556.93</v>
      </c>
      <c r="V8" s="125">
        <v>4538.1899999999996</v>
      </c>
      <c r="W8" s="125">
        <v>2745.45</v>
      </c>
      <c r="X8" s="125">
        <v>4565.1899999999996</v>
      </c>
      <c r="Y8" s="125">
        <v>109.5455</v>
      </c>
      <c r="Z8" s="125">
        <v>7363.75</v>
      </c>
      <c r="AA8" s="243">
        <v>8667.3130000000001</v>
      </c>
      <c r="AB8" s="243">
        <v>9637.9</v>
      </c>
      <c r="AC8" s="243">
        <v>-595.01400000000001</v>
      </c>
      <c r="AD8" s="243">
        <v>-7128.69</v>
      </c>
      <c r="AE8" s="243">
        <v>13089.13</v>
      </c>
      <c r="AF8" s="125">
        <v>7599.21</v>
      </c>
      <c r="AG8" s="243">
        <v>4703.4399999999996</v>
      </c>
      <c r="AH8" s="243">
        <v>-61748.9</v>
      </c>
      <c r="AI8" s="243">
        <v>-4795.5200000000004</v>
      </c>
      <c r="AJ8" s="243">
        <v>-13974.4</v>
      </c>
      <c r="AK8" s="243">
        <v>-8209.36</v>
      </c>
      <c r="AL8">
        <v>11730.09</v>
      </c>
    </row>
    <row r="9" spans="1:55" ht="15" x14ac:dyDescent="0.25">
      <c r="A9" s="136" t="s">
        <v>33</v>
      </c>
      <c r="B9" s="125">
        <v>4597.62</v>
      </c>
      <c r="C9" s="125">
        <v>13497.54</v>
      </c>
      <c r="D9" s="125">
        <v>-26186.7</v>
      </c>
      <c r="E9" s="125">
        <v>-3349.13</v>
      </c>
      <c r="F9" s="125">
        <v>4084.03</v>
      </c>
      <c r="G9" s="125">
        <v>-11675.9</v>
      </c>
      <c r="H9" s="125">
        <v>-41.16</v>
      </c>
      <c r="I9" s="125">
        <v>5609.03</v>
      </c>
      <c r="J9" s="125">
        <v>-3697.54</v>
      </c>
      <c r="K9" s="125">
        <v>-11833.9</v>
      </c>
      <c r="L9" s="125">
        <v>-9228.61</v>
      </c>
      <c r="M9" s="125">
        <v>-8517.6200000000008</v>
      </c>
      <c r="N9" s="125">
        <v>-26906.1</v>
      </c>
      <c r="O9" s="125">
        <v>-30080.9</v>
      </c>
      <c r="P9" s="125">
        <v>1856.2</v>
      </c>
      <c r="Q9" s="125">
        <v>-14717.1</v>
      </c>
      <c r="R9" s="125">
        <v>-14012.5</v>
      </c>
      <c r="S9" s="125">
        <v>-1519.96</v>
      </c>
      <c r="T9" s="125">
        <v>-16566.5</v>
      </c>
      <c r="U9" s="125">
        <v>-17778.900000000001</v>
      </c>
      <c r="V9" s="125">
        <v>-8334.8700000000008</v>
      </c>
      <c r="W9" s="125">
        <v>-5418.53</v>
      </c>
      <c r="X9" s="125">
        <v>-7200.7</v>
      </c>
      <c r="Y9" s="125">
        <v>-738.51199999999994</v>
      </c>
      <c r="Z9" s="125">
        <v>2277.7600000000002</v>
      </c>
      <c r="AA9" s="243">
        <v>-1248.82</v>
      </c>
      <c r="AB9" s="243">
        <v>-2254.84</v>
      </c>
      <c r="AC9" s="243">
        <v>-7865.72</v>
      </c>
      <c r="AD9" s="243">
        <v>-7518.57</v>
      </c>
      <c r="AE9" s="243">
        <v>-7543.44</v>
      </c>
      <c r="AF9" s="125">
        <v>4597.62</v>
      </c>
      <c r="AG9" s="243">
        <v>13497.54</v>
      </c>
      <c r="AH9" s="243">
        <v>-26186.7</v>
      </c>
      <c r="AI9" s="243">
        <v>-3349.13</v>
      </c>
      <c r="AJ9" s="243">
        <v>4084.03</v>
      </c>
      <c r="AK9" s="243">
        <v>-11675.9</v>
      </c>
      <c r="AL9">
        <v>-41.16</v>
      </c>
    </row>
    <row r="10" spans="1:55" ht="15" x14ac:dyDescent="0.25">
      <c r="A10" s="136" t="s">
        <v>34</v>
      </c>
      <c r="B10" s="125">
        <v>1850.19</v>
      </c>
      <c r="C10" s="125">
        <v>3095.52</v>
      </c>
      <c r="D10" s="125">
        <v>-10608.3</v>
      </c>
      <c r="E10" s="125">
        <v>-7644.45</v>
      </c>
      <c r="F10" s="125">
        <v>8127.27</v>
      </c>
      <c r="G10" s="125">
        <v>-11493.4</v>
      </c>
      <c r="H10" s="125">
        <v>10728.01</v>
      </c>
      <c r="I10" s="125">
        <v>8720.02</v>
      </c>
      <c r="J10" s="125">
        <v>-1266.6099999999999</v>
      </c>
      <c r="K10" s="125">
        <v>-11347.2</v>
      </c>
      <c r="L10" s="125">
        <v>-18336.2</v>
      </c>
      <c r="M10" s="125">
        <v>-2943.12</v>
      </c>
      <c r="N10" s="125">
        <v>-31489.599999999999</v>
      </c>
      <c r="O10" s="125">
        <v>-20471.400000000001</v>
      </c>
      <c r="P10" s="125">
        <v>-11896.4</v>
      </c>
      <c r="Q10" s="125">
        <v>-5895.81</v>
      </c>
      <c r="R10" s="125">
        <v>-9418.83</v>
      </c>
      <c r="S10" s="125">
        <v>-9650.0499999999993</v>
      </c>
      <c r="T10" s="125">
        <v>-13497.4</v>
      </c>
      <c r="U10" s="125">
        <v>-20782.099999999999</v>
      </c>
      <c r="V10" s="125">
        <v>-5393.57</v>
      </c>
      <c r="W10" s="125">
        <v>-16034.4</v>
      </c>
      <c r="X10" s="125">
        <v>-7250.56</v>
      </c>
      <c r="Y10" s="125">
        <v>-12224.8</v>
      </c>
      <c r="Z10" s="125">
        <v>-2503.35</v>
      </c>
      <c r="AA10" s="243">
        <v>-440.50200000000001</v>
      </c>
      <c r="AB10" s="243">
        <v>11247.18</v>
      </c>
      <c r="AC10" s="243">
        <v>-1838.72</v>
      </c>
      <c r="AD10" s="243">
        <v>-11079.4</v>
      </c>
      <c r="AE10" s="243">
        <v>-4751.59</v>
      </c>
      <c r="AF10" s="125">
        <v>1850.19</v>
      </c>
      <c r="AG10" s="243">
        <v>3095.52</v>
      </c>
      <c r="AH10" s="243">
        <v>-10608.3</v>
      </c>
      <c r="AI10" s="243">
        <v>-7644.45</v>
      </c>
      <c r="AJ10" s="243">
        <v>8127.27</v>
      </c>
      <c r="AK10" s="243">
        <v>-11493.4</v>
      </c>
      <c r="AL10">
        <v>10728.01</v>
      </c>
    </row>
    <row r="11" spans="1:55" ht="15" x14ac:dyDescent="0.25">
      <c r="A11" s="136" t="s">
        <v>35</v>
      </c>
      <c r="B11" s="125">
        <v>4326</v>
      </c>
      <c r="C11" s="125">
        <v>3786.98</v>
      </c>
      <c r="D11" s="125">
        <v>-3949.75</v>
      </c>
      <c r="E11" s="125">
        <v>-945.98</v>
      </c>
      <c r="F11" s="125">
        <v>2196.81</v>
      </c>
      <c r="G11" s="125">
        <v>-4326.41</v>
      </c>
      <c r="H11" s="125">
        <v>-10675.2</v>
      </c>
      <c r="I11" s="125">
        <v>1804.2</v>
      </c>
      <c r="J11" s="125">
        <v>4278.8</v>
      </c>
      <c r="K11" s="125">
        <v>-12226</v>
      </c>
      <c r="L11" s="125">
        <v>-3813.03</v>
      </c>
      <c r="M11" s="125">
        <v>-784.69</v>
      </c>
      <c r="N11" s="125">
        <v>-7604.21</v>
      </c>
      <c r="O11" s="125">
        <v>-5412.07</v>
      </c>
      <c r="P11" s="125">
        <v>-13859.8</v>
      </c>
      <c r="Q11" s="125">
        <v>-14737</v>
      </c>
      <c r="R11" s="125">
        <v>-6256.96</v>
      </c>
      <c r="S11" s="125">
        <v>-22553.8</v>
      </c>
      <c r="T11" s="125">
        <v>-2449.39</v>
      </c>
      <c r="U11" s="125">
        <v>-15135.5</v>
      </c>
      <c r="V11" s="125">
        <v>2976.84</v>
      </c>
      <c r="W11" s="125">
        <v>5917.78</v>
      </c>
      <c r="X11" s="125">
        <v>3330.5</v>
      </c>
      <c r="Y11" s="125">
        <v>10576.97</v>
      </c>
      <c r="Z11" s="125">
        <v>-7422.23</v>
      </c>
      <c r="AA11" s="243">
        <v>-2723.62</v>
      </c>
      <c r="AB11" s="243">
        <v>11276.7</v>
      </c>
      <c r="AC11" s="243">
        <v>-2655.95</v>
      </c>
      <c r="AD11" s="243">
        <v>3167.9929999999999</v>
      </c>
      <c r="AE11" s="243">
        <v>-8084.46</v>
      </c>
      <c r="AF11" s="125">
        <v>4326</v>
      </c>
      <c r="AG11" s="243">
        <v>3786.98</v>
      </c>
      <c r="AH11" s="243">
        <v>-3949.75</v>
      </c>
      <c r="AI11" s="243">
        <v>-945.98</v>
      </c>
      <c r="AJ11" s="243">
        <v>2196.81</v>
      </c>
      <c r="AK11" s="243">
        <v>-4326.41</v>
      </c>
      <c r="AL11">
        <v>-10675.2</v>
      </c>
    </row>
    <row r="12" spans="1:55" ht="15" x14ac:dyDescent="0.25">
      <c r="A12" s="136" t="s">
        <v>36</v>
      </c>
      <c r="B12" s="125">
        <v>2484.0100000000002</v>
      </c>
      <c r="C12" s="125">
        <v>5241.04</v>
      </c>
      <c r="D12" s="125">
        <v>-12903.6</v>
      </c>
      <c r="E12" s="125">
        <v>8577.6</v>
      </c>
      <c r="F12" s="125">
        <v>15860.71</v>
      </c>
      <c r="G12" s="125">
        <v>4218.4399999999996</v>
      </c>
      <c r="H12" s="125">
        <v>2150.4499999999998</v>
      </c>
      <c r="I12" s="125">
        <v>-6896.3</v>
      </c>
      <c r="J12" s="125">
        <v>-12975.1</v>
      </c>
      <c r="K12" s="125">
        <v>-7119.02</v>
      </c>
      <c r="L12" s="125">
        <v>-2287.79</v>
      </c>
      <c r="M12" s="125">
        <v>-15519.2</v>
      </c>
      <c r="N12" s="125">
        <v>-21178.5</v>
      </c>
      <c r="O12" s="125">
        <v>-6073.92</v>
      </c>
      <c r="P12" s="125">
        <v>-3695.93</v>
      </c>
      <c r="Q12" s="125">
        <v>229.59</v>
      </c>
      <c r="R12" s="125">
        <v>-2046.92</v>
      </c>
      <c r="S12" s="125">
        <v>-1550.17</v>
      </c>
      <c r="T12" s="125">
        <v>8773.31</v>
      </c>
      <c r="U12" s="125">
        <v>-8495.7199999999993</v>
      </c>
      <c r="V12" s="125">
        <v>10460.27</v>
      </c>
      <c r="W12" s="125">
        <v>-5761.76</v>
      </c>
      <c r="X12" s="125">
        <v>-2950.71</v>
      </c>
      <c r="Y12" s="125">
        <v>5573.2640000000001</v>
      </c>
      <c r="Z12" s="125">
        <v>6704.91</v>
      </c>
      <c r="AA12" s="243">
        <v>-379.03</v>
      </c>
      <c r="AB12" s="243">
        <v>1002.6180000000001</v>
      </c>
      <c r="AC12" s="243">
        <v>4079.7420000000002</v>
      </c>
      <c r="AD12" s="243">
        <v>-5327.72</v>
      </c>
      <c r="AE12" s="243">
        <v>-6241.15</v>
      </c>
      <c r="AF12" s="125">
        <v>2484.0100000000002</v>
      </c>
      <c r="AG12" s="243">
        <v>5241.04</v>
      </c>
      <c r="AH12" s="243">
        <v>-12903.6</v>
      </c>
      <c r="AI12" s="243">
        <v>8577.6</v>
      </c>
      <c r="AJ12" s="243">
        <v>15860.71</v>
      </c>
      <c r="AK12" s="243">
        <v>4218.4399999999996</v>
      </c>
      <c r="AL12">
        <v>2150.4499999999998</v>
      </c>
    </row>
    <row r="13" spans="1:55" ht="15" x14ac:dyDescent="0.25">
      <c r="A13" s="136" t="s">
        <v>37</v>
      </c>
      <c r="B13" s="125">
        <v>4572.6499999999996</v>
      </c>
      <c r="C13" s="125">
        <v>16068.22</v>
      </c>
      <c r="D13" s="125">
        <v>-167.36</v>
      </c>
      <c r="E13" s="125">
        <v>3934.3</v>
      </c>
      <c r="F13" s="125">
        <v>-8195.4599999999991</v>
      </c>
      <c r="G13" s="125">
        <v>1153.03</v>
      </c>
      <c r="H13" s="125">
        <v>4854.6899999999996</v>
      </c>
      <c r="I13" s="125">
        <v>-2772.19</v>
      </c>
      <c r="J13" s="125">
        <v>10111.030000000001</v>
      </c>
      <c r="K13" s="125">
        <v>-7879.8</v>
      </c>
      <c r="L13" s="125">
        <v>4260.83</v>
      </c>
      <c r="M13" s="125">
        <v>-9029.64</v>
      </c>
      <c r="N13" s="125">
        <v>-19219.099999999999</v>
      </c>
      <c r="O13" s="125">
        <v>-22152.3</v>
      </c>
      <c r="P13" s="125">
        <v>1008.61</v>
      </c>
      <c r="Q13" s="125">
        <v>-7546.97</v>
      </c>
      <c r="R13" s="125">
        <v>3053.89</v>
      </c>
      <c r="S13" s="125">
        <v>-553.09</v>
      </c>
      <c r="T13" s="125">
        <v>-10613</v>
      </c>
      <c r="U13" s="125">
        <v>-11085.9</v>
      </c>
      <c r="V13" s="125">
        <v>5779.02</v>
      </c>
      <c r="W13" s="125">
        <v>-2579.91</v>
      </c>
      <c r="X13" s="125">
        <v>11360.07</v>
      </c>
      <c r="Y13" s="125">
        <v>13284.39</v>
      </c>
      <c r="Z13" s="125">
        <v>-1076.23</v>
      </c>
      <c r="AA13" s="243">
        <v>6739.2950000000001</v>
      </c>
      <c r="AB13" s="243">
        <v>9327.6970000000001</v>
      </c>
      <c r="AC13" s="243">
        <v>9853.2309999999998</v>
      </c>
      <c r="AD13" s="243">
        <v>2386.7620000000002</v>
      </c>
      <c r="AE13" s="243">
        <v>-14003.3</v>
      </c>
      <c r="AF13" s="125">
        <v>4572.6499999999996</v>
      </c>
      <c r="AG13" s="243">
        <v>16068.22</v>
      </c>
      <c r="AH13" s="243">
        <v>-167.36</v>
      </c>
      <c r="AI13" s="243">
        <v>3934.3</v>
      </c>
      <c r="AJ13" s="243">
        <v>-8195.4599999999991</v>
      </c>
      <c r="AK13" s="243">
        <v>1153.03</v>
      </c>
      <c r="AL13">
        <v>4854.6899999999996</v>
      </c>
    </row>
    <row r="14" spans="1:55" ht="15" x14ac:dyDescent="0.25">
      <c r="A14" s="136" t="s">
        <v>38</v>
      </c>
      <c r="B14" s="125">
        <v>6782.55</v>
      </c>
      <c r="C14" s="125">
        <v>12221.1</v>
      </c>
      <c r="D14" s="125">
        <v>-13337.6</v>
      </c>
      <c r="E14" s="125">
        <v>4802.96</v>
      </c>
      <c r="F14" s="125">
        <v>7513.95</v>
      </c>
      <c r="G14" s="125">
        <v>2734.68</v>
      </c>
      <c r="H14" s="125">
        <v>6601.3</v>
      </c>
      <c r="I14" s="125">
        <v>976.84</v>
      </c>
      <c r="J14" s="125">
        <v>8362.93</v>
      </c>
      <c r="K14" s="125">
        <v>1910.85</v>
      </c>
      <c r="L14" s="125">
        <v>-3240.73</v>
      </c>
      <c r="M14" s="125">
        <v>2934.87</v>
      </c>
      <c r="N14" s="125">
        <v>-7637.29</v>
      </c>
      <c r="O14" s="125">
        <v>3432.78</v>
      </c>
      <c r="P14" s="125">
        <v>5068.2</v>
      </c>
      <c r="Q14" s="125">
        <v>-2447.12</v>
      </c>
      <c r="R14" s="125">
        <v>9431.1</v>
      </c>
      <c r="S14" s="125">
        <v>-7289.01</v>
      </c>
      <c r="T14" s="125">
        <v>-3638.85</v>
      </c>
      <c r="U14" s="125">
        <v>894.04</v>
      </c>
      <c r="V14" s="125">
        <v>10068.27</v>
      </c>
      <c r="W14" s="125">
        <v>6318.23</v>
      </c>
      <c r="X14" s="125">
        <v>14429.11</v>
      </c>
      <c r="Y14" s="125">
        <v>13142.82</v>
      </c>
      <c r="Z14" s="125">
        <v>306.05</v>
      </c>
      <c r="AA14" s="243">
        <v>3287.92</v>
      </c>
      <c r="AB14" s="243">
        <v>9671.6720000000005</v>
      </c>
      <c r="AC14" s="243">
        <v>20124.560000000001</v>
      </c>
      <c r="AD14" s="243">
        <v>-11070.6</v>
      </c>
      <c r="AE14" s="243">
        <v>-13890.9</v>
      </c>
      <c r="AF14" s="125">
        <v>6782.55</v>
      </c>
      <c r="AG14" s="243">
        <v>12221.1</v>
      </c>
      <c r="AH14" s="243">
        <v>-13337.6</v>
      </c>
      <c r="AI14" s="243">
        <v>4802.96</v>
      </c>
      <c r="AJ14" s="243">
        <v>7513.95</v>
      </c>
      <c r="AK14" s="243">
        <v>2734.68</v>
      </c>
      <c r="AL14">
        <v>6601.3</v>
      </c>
    </row>
    <row r="15" spans="1:55" ht="15" x14ac:dyDescent="0.25">
      <c r="A15" s="136" t="s">
        <v>39</v>
      </c>
      <c r="B15" s="125">
        <v>8370.01</v>
      </c>
      <c r="C15" s="125">
        <v>26240.44</v>
      </c>
      <c r="D15" s="125">
        <v>9706.2999999999993</v>
      </c>
      <c r="E15" s="125">
        <v>15847.82</v>
      </c>
      <c r="F15" s="125">
        <v>94941.03</v>
      </c>
      <c r="G15" s="125">
        <v>-1667.99</v>
      </c>
      <c r="H15" s="125">
        <v>27110.38</v>
      </c>
      <c r="I15" s="125">
        <v>15473.31</v>
      </c>
      <c r="J15" s="125">
        <v>23397.19</v>
      </c>
      <c r="K15" s="125">
        <v>-21467.200000000001</v>
      </c>
      <c r="L15" s="125">
        <v>-1969.12</v>
      </c>
      <c r="M15" s="125">
        <v>6169</v>
      </c>
      <c r="N15" s="125">
        <v>-8734.1</v>
      </c>
      <c r="O15" s="125">
        <v>2189.02</v>
      </c>
      <c r="P15" s="125">
        <v>6219.93</v>
      </c>
      <c r="Q15" s="125">
        <v>-1919.39</v>
      </c>
      <c r="R15" s="125">
        <v>-400.74</v>
      </c>
      <c r="S15" s="125">
        <v>-10759.3</v>
      </c>
      <c r="T15" s="125">
        <v>-7330.65</v>
      </c>
      <c r="U15" s="125">
        <v>7578.2</v>
      </c>
      <c r="V15" s="125">
        <v>10297.67</v>
      </c>
      <c r="W15" s="125">
        <v>-5869.97</v>
      </c>
      <c r="X15" s="125">
        <v>24633.08</v>
      </c>
      <c r="Y15" s="125">
        <v>23363.19</v>
      </c>
      <c r="Z15" s="125">
        <v>-1247.1300000000001</v>
      </c>
      <c r="AA15" s="243">
        <v>-6373.7</v>
      </c>
      <c r="AB15" s="243">
        <v>5913.7359999999999</v>
      </c>
      <c r="AC15" s="243">
        <v>15609.41</v>
      </c>
      <c r="AD15" s="243">
        <v>24042.54</v>
      </c>
      <c r="AE15" s="243">
        <v>-3404.33</v>
      </c>
      <c r="AF15" s="125">
        <v>8370.01</v>
      </c>
      <c r="AG15" s="243">
        <v>26240.44</v>
      </c>
      <c r="AH15" s="243">
        <v>9706.2999999999993</v>
      </c>
      <c r="AI15" s="243">
        <v>15847.82</v>
      </c>
      <c r="AJ15" s="243">
        <v>94941.03</v>
      </c>
      <c r="AK15" s="243">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7109375" defaultRowHeight="12.75" customHeight="1" x14ac:dyDescent="0.25"/>
  <cols>
    <col min="1" max="31" width="9.140625" customWidth="1"/>
  </cols>
  <sheetData>
    <row r="1" spans="1:31"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row>
    <row r="2" spans="1:31" ht="15" x14ac:dyDescent="0.25">
      <c r="A2" s="132"/>
      <c r="B2" s="133">
        <v>1981</v>
      </c>
      <c r="C2" s="133">
        <v>1982</v>
      </c>
      <c r="D2" s="133">
        <v>1983</v>
      </c>
      <c r="E2" s="133">
        <v>1984</v>
      </c>
      <c r="F2" s="133">
        <v>1985</v>
      </c>
      <c r="G2" s="133">
        <v>1986</v>
      </c>
      <c r="H2" s="133">
        <v>1987</v>
      </c>
      <c r="I2" s="133">
        <v>1988</v>
      </c>
      <c r="J2" s="133">
        <v>1989</v>
      </c>
      <c r="K2" s="133">
        <v>1990</v>
      </c>
      <c r="L2" s="133">
        <v>1991</v>
      </c>
      <c r="M2" s="133">
        <v>1992</v>
      </c>
      <c r="N2" s="133">
        <v>1993</v>
      </c>
      <c r="O2" s="133">
        <v>1994</v>
      </c>
      <c r="P2" s="133">
        <v>1995</v>
      </c>
      <c r="Q2" s="133">
        <v>1996</v>
      </c>
      <c r="R2" s="133">
        <v>1997</v>
      </c>
      <c r="S2" s="133">
        <v>1998</v>
      </c>
      <c r="T2" s="133">
        <v>1999</v>
      </c>
      <c r="U2" s="133">
        <v>2000</v>
      </c>
      <c r="V2" s="133">
        <v>2001</v>
      </c>
      <c r="W2" s="133">
        <v>2002</v>
      </c>
      <c r="X2" s="133">
        <v>2003</v>
      </c>
      <c r="Y2" s="133">
        <v>2004</v>
      </c>
      <c r="Z2" s="133">
        <v>2005</v>
      </c>
      <c r="AA2" s="133">
        <v>2006</v>
      </c>
      <c r="AB2" s="133">
        <v>2007</v>
      </c>
      <c r="AC2" s="133">
        <v>2008</v>
      </c>
      <c r="AD2" s="133">
        <v>2009</v>
      </c>
      <c r="AE2" s="133">
        <v>2010</v>
      </c>
    </row>
    <row r="3" spans="1:31"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row>
    <row r="4" spans="1:31" ht="15" x14ac:dyDescent="0.25">
      <c r="A4" s="136" t="s">
        <v>28</v>
      </c>
      <c r="B4" s="125"/>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row>
    <row r="5" spans="1:31" ht="15" x14ac:dyDescent="0.25">
      <c r="A5" s="136" t="s">
        <v>29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row>
    <row r="6" spans="1:31" ht="15" x14ac:dyDescent="0.25">
      <c r="A6" s="136" t="s">
        <v>30</v>
      </c>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row>
    <row r="7" spans="1:31" ht="15" x14ac:dyDescent="0.25">
      <c r="A7" s="136" t="s">
        <v>31</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row>
    <row r="8" spans="1:31" ht="15" x14ac:dyDescent="0.25">
      <c r="A8" s="136" t="s">
        <v>32</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row>
    <row r="9" spans="1:31" ht="15" x14ac:dyDescent="0.25">
      <c r="A9" s="136" t="s">
        <v>33</v>
      </c>
      <c r="B9" s="125"/>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row>
    <row r="10" spans="1:31" ht="15" x14ac:dyDescent="0.25">
      <c r="A10" s="136" t="s">
        <v>34</v>
      </c>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row>
    <row r="11" spans="1:31" ht="15" x14ac:dyDescent="0.25">
      <c r="A11" s="136" t="s">
        <v>35</v>
      </c>
      <c r="B11" s="125"/>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row>
    <row r="12" spans="1:31" ht="15" x14ac:dyDescent="0.25">
      <c r="A12" s="136" t="s">
        <v>36</v>
      </c>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row>
    <row r="13" spans="1:31" ht="15" x14ac:dyDescent="0.25">
      <c r="A13" s="136" t="s">
        <v>37</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row>
    <row r="14" spans="1:31" ht="15" x14ac:dyDescent="0.25">
      <c r="A14" s="136" t="s">
        <v>38</v>
      </c>
      <c r="B14" s="125"/>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row>
    <row r="15" spans="1:31" ht="15" x14ac:dyDescent="0.25">
      <c r="A15" s="136" t="s">
        <v>39</v>
      </c>
      <c r="B15" s="125"/>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5" x14ac:dyDescent="0.25"/>
  <cols>
    <col min="3" max="5" width="10.7109375" customWidth="1"/>
  </cols>
  <sheetData>
    <row r="5" spans="3:5" ht="15" customHeight="1" x14ac:dyDescent="0.25">
      <c r="C5" t="str">
        <f>IF(GainsImpToNIB!B4="","",GainsImpToNIB!B4/1000)</f>
        <v/>
      </c>
      <c r="D5">
        <f>IF(GainsImpToNIB!C4="","",GainsImpToNIB!C4/1000)</f>
        <v>-2.7010000000000003E-3</v>
      </c>
      <c r="E5">
        <f>IF(GainsImpToNIB!D4="","",GainsImpToNIB!D4/1000)</f>
        <v>-2.7010000000000003E-3</v>
      </c>
    </row>
    <row r="6" spans="3:5" ht="15" customHeight="1" x14ac:dyDescent="0.25">
      <c r="C6" t="str">
        <f>IF(GainsImpToNIB!B5="","",GainsImpToNIB!B5/1000)</f>
        <v/>
      </c>
      <c r="D6">
        <f>IF(GainsImpToNIB!C5="","",GainsImpToNIB!C5/1000)</f>
        <v>-3.264E-3</v>
      </c>
      <c r="E6">
        <f>IF(GainsImpToNIB!D5="","",GainsImpToNIB!D5/1000)</f>
        <v>-3.264E-3</v>
      </c>
    </row>
    <row r="7" spans="3:5" ht="15" customHeight="1" x14ac:dyDescent="0.25">
      <c r="C7" t="str">
        <f>IF(GainsImpToNIB!B6="","",GainsImpToNIB!B6/1000)</f>
        <v/>
      </c>
      <c r="D7">
        <f>IF(GainsImpToNIB!C6="","",GainsImpToNIB!C6/1000)</f>
        <v>-8.6610000000000003E-3</v>
      </c>
      <c r="E7">
        <f>IF(GainsImpToNIB!D6="","",GainsImpToNIB!D6/1000)</f>
        <v>-8.6610000000000003E-3</v>
      </c>
    </row>
    <row r="8" spans="3:5" ht="15" customHeight="1" x14ac:dyDescent="0.25">
      <c r="C8" t="str">
        <f>IF(GainsImpToNIB!B7="","",GainsImpToNIB!B7/1000)</f>
        <v/>
      </c>
      <c r="D8">
        <f>IF(GainsImpToNIB!C7="","",GainsImpToNIB!C7/1000)</f>
        <v>-3.1099999999999999E-3</v>
      </c>
      <c r="E8">
        <f>IF(GainsImpToNIB!D7="","",GainsImpToNIB!D7/1000)</f>
        <v>-3.1099999999999999E-3</v>
      </c>
    </row>
    <row r="9" spans="3:5" ht="15" customHeight="1" x14ac:dyDescent="0.25">
      <c r="C9" t="str">
        <f>IF(GainsImpToNIB!B8="","",GainsImpToNIB!B8/1000)</f>
        <v/>
      </c>
      <c r="D9">
        <f>IF(GainsImpToNIB!C8="","",GainsImpToNIB!C8/1000)</f>
        <v>-7.5319999999999996E-3</v>
      </c>
      <c r="E9">
        <f>IF(GainsImpToNIB!D8="","",GainsImpToNIB!D8/1000)</f>
        <v>-7.5319999999999996E-3</v>
      </c>
    </row>
    <row r="10" spans="3:5" ht="15" customHeight="1" x14ac:dyDescent="0.25">
      <c r="C10" t="str">
        <f>IF(GainsImpToNIB!B9="","",GainsImpToNIB!B9/1000)</f>
        <v/>
      </c>
      <c r="D10">
        <f>IF(GainsImpToNIB!C9="","",GainsImpToNIB!C9/1000)</f>
        <v>-8.2880000000000002E-3</v>
      </c>
      <c r="E10">
        <f>IF(GainsImpToNIB!D9="","",GainsImpToNIB!D9/1000)</f>
        <v>-8.2880000000000002E-3</v>
      </c>
    </row>
    <row r="11" spans="3:5" ht="15" customHeight="1" x14ac:dyDescent="0.25">
      <c r="C11" t="str">
        <f>IF(GainsImpToNIB!B10="","",GainsImpToNIB!B10/1000)</f>
        <v/>
      </c>
      <c r="D11">
        <f>IF(GainsImpToNIB!C10="","",GainsImpToNIB!C10/1000)</f>
        <v>-5.8899999999999994E-3</v>
      </c>
      <c r="E11">
        <f>IF(GainsImpToNIB!D10="","",GainsImpToNIB!D10/1000)</f>
        <v>-5.8899999999999994E-3</v>
      </c>
    </row>
    <row r="12" spans="3:5" ht="15" customHeight="1" x14ac:dyDescent="0.25">
      <c r="C12" t="str">
        <f>IF(GainsImpToNIB!B11="","",GainsImpToNIB!B11/1000)</f>
        <v/>
      </c>
      <c r="D12">
        <f>IF(GainsImpToNIB!C11="","",GainsImpToNIB!C11/1000)</f>
        <v>-9.9890000000000014E-3</v>
      </c>
      <c r="E12">
        <f>IF(GainsImpToNIB!D11="","",GainsImpToNIB!D11/1000)</f>
        <v>-9.9890000000000014E-3</v>
      </c>
    </row>
    <row r="13" spans="3:5" ht="15" customHeight="1" x14ac:dyDescent="0.25">
      <c r="C13" t="str">
        <f>IF(GainsImpToNIB!B12="","",GainsImpToNIB!B12/1000)</f>
        <v/>
      </c>
      <c r="D13">
        <f>IF(GainsImpToNIB!C12="","",GainsImpToNIB!C12/1000)</f>
        <v>-1.8360000000000002E-3</v>
      </c>
      <c r="E13">
        <f>IF(GainsImpToNIB!D12="","",GainsImpToNIB!D12/1000)</f>
        <v>-1.8360000000000002E-3</v>
      </c>
    </row>
    <row r="14" spans="3:5" ht="15" customHeight="1" x14ac:dyDescent="0.25">
      <c r="C14" t="str">
        <f>IF(GainsImpToNIB!B13="","",GainsImpToNIB!B13/1000)</f>
        <v/>
      </c>
      <c r="D14">
        <f>IF(GainsImpToNIB!C13="","",GainsImpToNIB!C13/1000)</f>
        <v>-5.6420000000000003E-3</v>
      </c>
      <c r="E14">
        <f>IF(GainsImpToNIB!D13="","",GainsImpToNIB!D13/1000)</f>
        <v>-5.6420000000000003E-3</v>
      </c>
    </row>
    <row r="15" spans="3:5" ht="15" customHeight="1" x14ac:dyDescent="0.25">
      <c r="C15" t="str">
        <f>IF(GainsImpToNIB!B14="","",GainsImpToNIB!B14/1000)</f>
        <v/>
      </c>
      <c r="D15">
        <f>IF(GainsImpToNIB!C14="","",GainsImpToNIB!C14/1000)</f>
        <v>4.55E-4</v>
      </c>
      <c r="E15">
        <f>IF(GainsImpToNIB!D14="","",GainsImpToNIB!D14/1000)</f>
        <v>4.55E-4</v>
      </c>
    </row>
    <row r="16" spans="3:5" ht="15" customHeight="1" x14ac:dyDescent="0.25">
      <c r="C16" t="str">
        <f>IF(GainsImpToNIB!B15="","",GainsImpToNIB!B15/1000)</f>
        <v/>
      </c>
      <c r="D16">
        <f>IF(GainsImpToNIB!C15="","",GainsImpToNIB!C15/1000)</f>
        <v>3.9950000000000003E-3</v>
      </c>
      <c r="E16">
        <f>IF(GainsImpToNIB!D15="","",GainsImpToNIB!D15/1000)</f>
        <v>3.9950000000000003E-3</v>
      </c>
    </row>
    <row r="17" spans="3:5" ht="15" customHeight="1" x14ac:dyDescent="0.25">
      <c r="C17" t="str">
        <f>IF(GainsImpToNIB!B16="","",GainsImpToNIB!B16/1000)</f>
        <v/>
      </c>
      <c r="D17">
        <f>IF(GainsImpToNIB!C16="","",GainsImpToNIB!C16/1000)</f>
        <v>-2.7010000000000003E-3</v>
      </c>
      <c r="E17">
        <f>IF(GainsImpToNIB!D16="","",GainsImpToNIB!D16/1000)</f>
        <v>-2.7010000000000003E-3</v>
      </c>
    </row>
    <row r="18" spans="3:5" ht="15" customHeight="1" x14ac:dyDescent="0.25">
      <c r="C18" t="str">
        <f>IF(GainsImpToNIB!B17="","",GainsImpToNIB!B17/1000)</f>
        <v/>
      </c>
      <c r="D18">
        <f>IF(GainsImpToNIB!C17="","",GainsImpToNIB!C17/1000)</f>
        <v>-3.264E-3</v>
      </c>
      <c r="E18">
        <f>IF(GainsImpToNIB!D17="","",GainsImpToNIB!D17/1000)</f>
        <v>-3.264E-3</v>
      </c>
    </row>
    <row r="19" spans="3:5" ht="15" customHeight="1" x14ac:dyDescent="0.25">
      <c r="C19" t="str">
        <f>IF(GainsImpToNIB!B18="","",GainsImpToNIB!B18/1000)</f>
        <v/>
      </c>
      <c r="D19">
        <f>IF(GainsImpToNIB!C18="","",GainsImpToNIB!C18/1000)</f>
        <v>-8.6610000000000003E-3</v>
      </c>
      <c r="E19">
        <f>IF(GainsImpToNIB!D18="","",GainsImpToNIB!D18/1000)</f>
        <v>-8.6610000000000003E-3</v>
      </c>
    </row>
    <row r="20" spans="3:5" ht="15" customHeight="1" x14ac:dyDescent="0.25">
      <c r="C20" t="str">
        <f>IF(GainsImpToNIB!B19="","",GainsImpToNIB!B19/1000)</f>
        <v/>
      </c>
      <c r="D20">
        <f>IF(GainsImpToNIB!C19="","",GainsImpToNIB!C19/1000)</f>
        <v>-3.1099999999999999E-3</v>
      </c>
      <c r="E20">
        <f>IF(GainsImpToNIB!D19="","",GainsImpToNIB!D19/1000)</f>
        <v>-3.1099999999999999E-3</v>
      </c>
    </row>
    <row r="21" spans="3:5" ht="15" customHeight="1" x14ac:dyDescent="0.25">
      <c r="C21" t="str">
        <f>IF(GainsImpToNIB!B20="","",GainsImpToNIB!B20/1000)</f>
        <v/>
      </c>
      <c r="D21">
        <f>IF(GainsImpToNIB!C20="","",GainsImpToNIB!C20/1000)</f>
        <v>-7.5319999999999996E-3</v>
      </c>
      <c r="E21">
        <f>IF(GainsImpToNIB!D20="","",GainsImpToNIB!D20/1000)</f>
        <v>-7.5319999999999996E-3</v>
      </c>
    </row>
    <row r="22" spans="3:5" ht="15" customHeight="1" x14ac:dyDescent="0.25">
      <c r="C22" t="str">
        <f>IF(GainsImpToNIB!B21="","",GainsImpToNIB!B21/1000)</f>
        <v/>
      </c>
      <c r="D22">
        <f>IF(GainsImpToNIB!C21="","",GainsImpToNIB!C21/1000)</f>
        <v>-8.2880000000000002E-3</v>
      </c>
      <c r="E22">
        <f>IF(GainsImpToNIB!D21="","",GainsImpToNIB!D21/1000)</f>
        <v>-8.2880000000000002E-3</v>
      </c>
    </row>
    <row r="23" spans="3:5" ht="15" customHeight="1" x14ac:dyDescent="0.25">
      <c r="C23" t="str">
        <f>IF(GainsImpToNIB!B22="","",GainsImpToNIB!B22/1000)</f>
        <v/>
      </c>
      <c r="D23">
        <f>IF(GainsImpToNIB!C22="","",GainsImpToNIB!C22/1000)</f>
        <v>-5.8899999999999994E-3</v>
      </c>
      <c r="E23">
        <f>IF(GainsImpToNIB!D22="","",GainsImpToNIB!D22/1000)</f>
        <v>-5.8899999999999994E-3</v>
      </c>
    </row>
    <row r="24" spans="3:5" ht="15" customHeight="1" x14ac:dyDescent="0.25">
      <c r="C24" t="str">
        <f>IF(GainsImpToNIB!B23="","",GainsImpToNIB!B23/1000)</f>
        <v/>
      </c>
      <c r="D24">
        <f>IF(GainsImpToNIB!C23="","",GainsImpToNIB!C23/1000)</f>
        <v>-9.9890000000000014E-3</v>
      </c>
      <c r="E24">
        <f>IF(GainsImpToNIB!D23="","",GainsImpToNIB!D23/1000)</f>
        <v>-9.9890000000000014E-3</v>
      </c>
    </row>
    <row r="25" spans="3:5" ht="15" customHeight="1" x14ac:dyDescent="0.25">
      <c r="C25" t="str">
        <f>IF(GainsImpToNIB!B24="","",GainsImpToNIB!B24/1000)</f>
        <v/>
      </c>
      <c r="D25">
        <f>IF(GainsImpToNIB!C24="","",GainsImpToNIB!C24/1000)</f>
        <v>-1.8360000000000002E-3</v>
      </c>
      <c r="E25">
        <f>IF(GainsImpToNIB!D24="","",GainsImpToNIB!D24/1000)</f>
        <v>-1.8360000000000002E-3</v>
      </c>
    </row>
    <row r="26" spans="3:5" ht="15" customHeight="1" x14ac:dyDescent="0.25">
      <c r="C26" t="str">
        <f>IF(GainsImpToNIB!B25="","",GainsImpToNIB!B25/1000)</f>
        <v/>
      </c>
      <c r="D26">
        <f>IF(GainsImpToNIB!C25="","",GainsImpToNIB!C25/1000)</f>
        <v>-5.6420000000000003E-3</v>
      </c>
      <c r="E26">
        <f>IF(GainsImpToNIB!D25="","",GainsImpToNIB!D25/1000)</f>
        <v>-5.6420000000000003E-3</v>
      </c>
    </row>
    <row r="27" spans="3:5" ht="15" customHeight="1" x14ac:dyDescent="0.25">
      <c r="C27" t="str">
        <f>IF(GainsImpToNIB!B26="","",GainsImpToNIB!B26/1000)</f>
        <v/>
      </c>
      <c r="D27">
        <f>IF(GainsImpToNIB!C26="","",GainsImpToNIB!C26/1000)</f>
        <v>4.55E-4</v>
      </c>
      <c r="E27">
        <f>IF(GainsImpToNIB!D26="","",GainsImpToNIB!D26/1000)</f>
        <v>4.55E-4</v>
      </c>
    </row>
    <row r="28" spans="3:5" ht="15" customHeight="1" x14ac:dyDescent="0.25">
      <c r="C28" t="str">
        <f>IF(GainsImpToNIB!B27="","",GainsImpToNIB!B27/1000)</f>
        <v/>
      </c>
      <c r="D28">
        <f>IF(GainsImpToNIB!C27="","",GainsImpToNIB!C27/1000)</f>
        <v>3.9950000000000003E-3</v>
      </c>
      <c r="E28">
        <f>IF(GainsImpToNIB!D27="","",GainsImpToNIB!D27/1000)</f>
        <v>3.9950000000000003E-3</v>
      </c>
    </row>
    <row r="29" spans="3:5" ht="15" customHeight="1" x14ac:dyDescent="0.25">
      <c r="C29" t="str">
        <f>IF(GainsImpToNIB!B28="","",GainsImpToNIB!B28/1000)</f>
        <v/>
      </c>
      <c r="D29">
        <f>IF(GainsImpToNIB!C28="","",GainsImpToNIB!C28/1000)</f>
        <v>-2.7010000000000003E-3</v>
      </c>
      <c r="E29">
        <f>IF(GainsImpToNIB!D28="","",GainsImpToNIB!D28/1000)</f>
        <v>-2.7010000000000003E-3</v>
      </c>
    </row>
    <row r="30" spans="3:5" ht="15" customHeight="1" x14ac:dyDescent="0.25">
      <c r="C30" t="str">
        <f>IF(GainsImpToNIB!B29="","",GainsImpToNIB!B29/1000)</f>
        <v/>
      </c>
      <c r="D30">
        <f>IF(GainsImpToNIB!C29="","",GainsImpToNIB!C29/1000)</f>
        <v>-3.264E-3</v>
      </c>
      <c r="E30">
        <f>IF(GainsImpToNIB!D29="","",GainsImpToNIB!D29/1000)</f>
        <v>-3.264E-3</v>
      </c>
    </row>
    <row r="31" spans="3:5" ht="15" customHeight="1" x14ac:dyDescent="0.25">
      <c r="C31" t="str">
        <f>IF(GainsImpToNIB!B30="","",GainsImpToNIB!B30/1000)</f>
        <v/>
      </c>
      <c r="D31">
        <f>IF(GainsImpToNIB!C30="","",GainsImpToNIB!C30/1000)</f>
        <v>-8.6610000000000003E-3</v>
      </c>
      <c r="E31">
        <f>IF(GainsImpToNIB!D30="","",GainsImpToNIB!D30/1000)</f>
        <v>-8.6610000000000003E-3</v>
      </c>
    </row>
    <row r="32" spans="3:5" ht="15" customHeight="1" x14ac:dyDescent="0.25">
      <c r="C32" t="str">
        <f>IF(GainsImpToNIB!B31="","",GainsImpToNIB!B31/1000)</f>
        <v/>
      </c>
      <c r="D32">
        <f>IF(GainsImpToNIB!C31="","",GainsImpToNIB!C31/1000)</f>
        <v>-3.1099999999999999E-3</v>
      </c>
      <c r="E32">
        <f>IF(GainsImpToNIB!D31="","",GainsImpToNIB!D31/1000)</f>
        <v>-3.1099999999999999E-3</v>
      </c>
    </row>
    <row r="33" spans="3:5" ht="15" customHeight="1" x14ac:dyDescent="0.25">
      <c r="C33" t="str">
        <f>IF(GainsImpToNIB!B32="","",GainsImpToNIB!B32/1000)</f>
        <v/>
      </c>
      <c r="D33">
        <f>IF(GainsImpToNIB!C32="","",GainsImpToNIB!C32/1000)</f>
        <v>-7.5319999999999996E-3</v>
      </c>
      <c r="E33">
        <f>IF(GainsImpToNIB!D32="","",GainsImpToNIB!D32/1000)</f>
        <v>-7.5319999999999996E-3</v>
      </c>
    </row>
    <row r="34" spans="3:5" ht="15" customHeight="1" x14ac:dyDescent="0.25">
      <c r="C34" t="str">
        <f>IF(GainsImpToNIB!B33="","",GainsImpToNIB!B33/1000)</f>
        <v/>
      </c>
      <c r="D34">
        <f>IF(GainsImpToNIB!C33="","",GainsImpToNIB!C33/1000)</f>
        <v>-8.2880000000000002E-3</v>
      </c>
      <c r="E34">
        <f>IF(GainsImpToNIB!D33="","",GainsImpToNIB!D33/1000)</f>
        <v>-8.2880000000000002E-3</v>
      </c>
    </row>
    <row r="35" spans="3:5" ht="15" customHeight="1" x14ac:dyDescent="0.25">
      <c r="C35" t="str">
        <f>IF(GainsImpToNIB!B34="","",GainsImpToNIB!B34/1000)</f>
        <v/>
      </c>
      <c r="D35">
        <f>IF(GainsImpToNIB!C34="","",GainsImpToNIB!C34/1000)</f>
        <v>-5.8899999999999994E-3</v>
      </c>
      <c r="E35">
        <f>IF(GainsImpToNIB!D34="","",GainsImpToNIB!D34/1000)</f>
        <v>-5.8899999999999994E-3</v>
      </c>
    </row>
    <row r="36" spans="3:5" ht="15" customHeight="1" x14ac:dyDescent="0.25">
      <c r="C36" t="str">
        <f>IF(GainsImpToNIB!B35="","",GainsImpToNIB!B35/1000)</f>
        <v/>
      </c>
      <c r="D36">
        <f>IF(GainsImpToNIB!C35="","",GainsImpToNIB!C35/1000)</f>
        <v>-9.9890000000000014E-3</v>
      </c>
      <c r="E36">
        <f>IF(GainsImpToNIB!D35="","",GainsImpToNIB!D35/1000)</f>
        <v>-9.9890000000000014E-3</v>
      </c>
    </row>
    <row r="37" spans="3:5" ht="15" customHeight="1" x14ac:dyDescent="0.25">
      <c r="C37" t="str">
        <f>IF(GainsImpToNIB!B36="","",GainsImpToNIB!B36/1000)</f>
        <v/>
      </c>
      <c r="D37">
        <f>IF(GainsImpToNIB!C36="","",GainsImpToNIB!C36/1000)</f>
        <v>-1.8360000000000002E-3</v>
      </c>
      <c r="E37">
        <f>IF(GainsImpToNIB!D36="","",GainsImpToNIB!D36/1000)</f>
        <v>-1.8360000000000002E-3</v>
      </c>
    </row>
    <row r="38" spans="3:5" ht="15" customHeight="1" x14ac:dyDescent="0.25">
      <c r="C38" t="str">
        <f>IF(GainsImpToNIB!B37="","",GainsImpToNIB!B37/1000)</f>
        <v/>
      </c>
      <c r="D38">
        <f>IF(GainsImpToNIB!C37="","",GainsImpToNIB!C37/1000)</f>
        <v>-5.6420000000000003E-3</v>
      </c>
      <c r="E38">
        <f>IF(GainsImpToNIB!D37="","",GainsImpToNIB!D37/1000)</f>
        <v>-5.6420000000000003E-3</v>
      </c>
    </row>
    <row r="39" spans="3:5" ht="15" customHeight="1" x14ac:dyDescent="0.25">
      <c r="C39" t="str">
        <f>IF(GainsImpToNIB!B38="","",GainsImpToNIB!B38/1000)</f>
        <v/>
      </c>
      <c r="D39">
        <f>IF(GainsImpToNIB!C38="","",GainsImpToNIB!C38/1000)</f>
        <v>4.55E-4</v>
      </c>
      <c r="E39">
        <f>IF(GainsImpToNIB!D38="","",GainsImpToNIB!D38/1000)</f>
        <v>4.55E-4</v>
      </c>
    </row>
    <row r="40" spans="3:5" ht="15" customHeight="1" x14ac:dyDescent="0.25">
      <c r="C40" t="str">
        <f>IF(GainsImpToNIB!B39="","",GainsImpToNIB!B39/1000)</f>
        <v/>
      </c>
      <c r="D40">
        <f>IF(GainsImpToNIB!C39="","",GainsImpToNIB!C39/1000)</f>
        <v>3.9950000000000003E-3</v>
      </c>
      <c r="E40">
        <f>IF(GainsImpToNIB!D39="","",GainsImpToNIB!D39/1000)</f>
        <v>3.9950000000000003E-3</v>
      </c>
    </row>
    <row r="41" spans="3:5" ht="15" customHeight="1" x14ac:dyDescent="0.25">
      <c r="C41" t="str">
        <f>IF(GainsImpToNIB!B40="","",GainsImpToNIB!B40/1000)</f>
        <v/>
      </c>
      <c r="D41">
        <f>IF(GainsImpToNIB!C40="","",GainsImpToNIB!C40/1000)</f>
        <v>-2.7010000000000003E-3</v>
      </c>
      <c r="E41">
        <f>IF(GainsImpToNIB!D40="","",GainsImpToNIB!D40/1000)</f>
        <v>-2.7010000000000003E-3</v>
      </c>
    </row>
    <row r="42" spans="3:5" ht="15" customHeight="1" x14ac:dyDescent="0.25">
      <c r="C42" t="str">
        <f>IF(GainsImpToNIB!B41="","",GainsImpToNIB!B41/1000)</f>
        <v/>
      </c>
      <c r="D42">
        <f>IF(GainsImpToNIB!C41="","",GainsImpToNIB!C41/1000)</f>
        <v>-3.264E-3</v>
      </c>
      <c r="E42">
        <f>IF(GainsImpToNIB!D41="","",GainsImpToNIB!D41/1000)</f>
        <v>-3.264E-3</v>
      </c>
    </row>
    <row r="43" spans="3:5" ht="15" customHeight="1" x14ac:dyDescent="0.25">
      <c r="C43" t="str">
        <f>IF(GainsImpToNIB!B42="","",GainsImpToNIB!B42/1000)</f>
        <v/>
      </c>
      <c r="D43">
        <f>IF(GainsImpToNIB!C42="","",GainsImpToNIB!C42/1000)</f>
        <v>-8.6610000000000003E-3</v>
      </c>
      <c r="E43">
        <f>IF(GainsImpToNIB!D42="","",GainsImpToNIB!D42/1000)</f>
        <v>-8.6610000000000003E-3</v>
      </c>
    </row>
    <row r="44" spans="3:5" x14ac:dyDescent="0.25">
      <c r="C44" t="str">
        <f>IF(GainsImpToNIB!B43="","",GainsImpToNIB!B43/1000)</f>
        <v/>
      </c>
      <c r="D44">
        <f>IF(GainsImpToNIB!C43="","",GainsImpToNIB!C43/1000)</f>
        <v>-3.1099999999999999E-3</v>
      </c>
      <c r="E44">
        <f>IF(GainsImpToNIB!D43="","",GainsImpToNIB!D43/1000)</f>
        <v>-3.1099999999999999E-3</v>
      </c>
    </row>
    <row r="45" spans="3:5" x14ac:dyDescent="0.25">
      <c r="C45" t="str">
        <f>IF(GainsImpToNIB!B44="","",GainsImpToNIB!B44/1000)</f>
        <v/>
      </c>
      <c r="D45">
        <f>IF(GainsImpToNIB!C44="","",GainsImpToNIB!C44/1000)</f>
        <v>-7.5319999999999996E-3</v>
      </c>
      <c r="E45">
        <f>IF(GainsImpToNIB!D44="","",GainsImpToNIB!D44/1000)</f>
        <v>-7.5319999999999996E-3</v>
      </c>
    </row>
    <row r="46" spans="3:5" x14ac:dyDescent="0.25">
      <c r="C46" t="str">
        <f>IF(GainsImpToNIB!B45="","",GainsImpToNIB!B45/1000)</f>
        <v/>
      </c>
      <c r="D46">
        <f>IF(GainsImpToNIB!C45="","",GainsImpToNIB!C45/1000)</f>
        <v>-8.2880000000000002E-3</v>
      </c>
      <c r="E46">
        <f>IF(GainsImpToNIB!D45="","",GainsImpToNIB!D45/1000)</f>
        <v>-8.2880000000000002E-3</v>
      </c>
    </row>
    <row r="47" spans="3:5" x14ac:dyDescent="0.25">
      <c r="C47" t="str">
        <f>IF(GainsImpToNIB!B46="","",GainsImpToNIB!B46/1000)</f>
        <v/>
      </c>
      <c r="D47">
        <f>IF(GainsImpToNIB!C46="","",GainsImpToNIB!C46/1000)</f>
        <v>-5.8899999999999994E-3</v>
      </c>
      <c r="E47">
        <f>IF(GainsImpToNIB!D46="","",GainsImpToNIB!D46/1000)</f>
        <v>-5.8899999999999994E-3</v>
      </c>
    </row>
    <row r="48" spans="3:5" x14ac:dyDescent="0.25">
      <c r="C48" t="str">
        <f>IF(GainsImpToNIB!B47="","",GainsImpToNIB!B47/1000)</f>
        <v/>
      </c>
      <c r="D48">
        <f>IF(GainsImpToNIB!C47="","",GainsImpToNIB!C47/1000)</f>
        <v>-9.9890000000000014E-3</v>
      </c>
      <c r="E48">
        <f>IF(GainsImpToNIB!D47="","",GainsImpToNIB!D47/1000)</f>
        <v>-9.9890000000000014E-3</v>
      </c>
    </row>
    <row r="49" spans="3:5" x14ac:dyDescent="0.25">
      <c r="C49" t="str">
        <f>IF(GainsImpToNIB!B48="","",GainsImpToNIB!B48/1000)</f>
        <v/>
      </c>
      <c r="D49">
        <f>IF(GainsImpToNIB!C48="","",GainsImpToNIB!C48/1000)</f>
        <v>-1.8360000000000002E-3</v>
      </c>
      <c r="E49">
        <f>IF(GainsImpToNIB!D48="","",GainsImpToNIB!D48/1000)</f>
        <v>-1.8360000000000002E-3</v>
      </c>
    </row>
    <row r="50" spans="3:5" x14ac:dyDescent="0.25">
      <c r="C50" t="str">
        <f>IF(GainsImpToNIB!B49="","",GainsImpToNIB!B49/1000)</f>
        <v/>
      </c>
      <c r="D50">
        <f>IF(GainsImpToNIB!C49="","",GainsImpToNIB!C49/1000)</f>
        <v>-5.6420000000000003E-3</v>
      </c>
      <c r="E50">
        <f>IF(GainsImpToNIB!D49="","",GainsImpToNIB!D49/1000)</f>
        <v>-5.6420000000000003E-3</v>
      </c>
    </row>
    <row r="51" spans="3:5" x14ac:dyDescent="0.25">
      <c r="C51" t="str">
        <f>IF(GainsImpToNIB!B50="","",GainsImpToNIB!B50/1000)</f>
        <v/>
      </c>
      <c r="D51">
        <f>IF(GainsImpToNIB!C50="","",GainsImpToNIB!C50/1000)</f>
        <v>4.55E-4</v>
      </c>
      <c r="E51">
        <f>IF(GainsImpToNIB!D50="","",GainsImpToNIB!D50/1000)</f>
        <v>4.55E-4</v>
      </c>
    </row>
    <row r="52" spans="3:5" x14ac:dyDescent="0.25">
      <c r="C52" t="str">
        <f>IF(GainsImpToNIB!B51="","",GainsImpToNIB!B51/1000)</f>
        <v/>
      </c>
      <c r="D52">
        <f>IF(GainsImpToNIB!C51="","",GainsImpToNIB!C51/1000)</f>
        <v>3.9950000000000003E-3</v>
      </c>
      <c r="E52">
        <f>IF(GainsImpToNIB!D51="","",GainsImpToNIB!D51/1000)</f>
        <v>3.9950000000000003E-3</v>
      </c>
    </row>
    <row r="53" spans="3:5" x14ac:dyDescent="0.25">
      <c r="C53" t="str">
        <f>IF(GainsImpToNIB!B52="","",GainsImpToNIB!B52/1000)</f>
        <v/>
      </c>
      <c r="D53">
        <f>IF(GainsImpToNIB!C52="","",GainsImpToNIB!C52/1000)</f>
        <v>-2.7010000000000003E-3</v>
      </c>
      <c r="E53">
        <f>IF(GainsImpToNIB!D52="","",GainsImpToNIB!D52/1000)</f>
        <v>-2.7010000000000003E-3</v>
      </c>
    </row>
    <row r="54" spans="3:5" x14ac:dyDescent="0.25">
      <c r="C54" t="str">
        <f>IF(GainsImpToNIB!B53="","",GainsImpToNIB!B53/1000)</f>
        <v/>
      </c>
      <c r="D54">
        <f>IF(GainsImpToNIB!C53="","",GainsImpToNIB!C53/1000)</f>
        <v>-3.264E-3</v>
      </c>
      <c r="E54">
        <f>IF(GainsImpToNIB!D53="","",GainsImpToNIB!D53/1000)</f>
        <v>-3.264E-3</v>
      </c>
    </row>
    <row r="55" spans="3:5" x14ac:dyDescent="0.25">
      <c r="C55" t="str">
        <f>IF(GainsImpToNIB!B54="","",GainsImpToNIB!B54/1000)</f>
        <v/>
      </c>
      <c r="D55">
        <f>IF(GainsImpToNIB!C54="","",GainsImpToNIB!C54/1000)</f>
        <v>-8.6610000000000003E-3</v>
      </c>
      <c r="E55">
        <f>IF(GainsImpToNIB!D54="","",GainsImpToNIB!D54/1000)</f>
        <v>-8.6610000000000003E-3</v>
      </c>
    </row>
    <row r="56" spans="3:5" x14ac:dyDescent="0.25">
      <c r="C56" t="str">
        <f>IF(GainsImpToNIB!B55="","",GainsImpToNIB!B55/1000)</f>
        <v/>
      </c>
      <c r="D56">
        <f>IF(GainsImpToNIB!C55="","",GainsImpToNIB!C55/1000)</f>
        <v>-3.1099999999999999E-3</v>
      </c>
      <c r="E56">
        <f>IF(GainsImpToNIB!D55="","",GainsImpToNIB!D55/1000)</f>
        <v>-3.1099999999999999E-3</v>
      </c>
    </row>
    <row r="57" spans="3:5" x14ac:dyDescent="0.25">
      <c r="C57" t="str">
        <f>IF(GainsImpToNIB!B56="","",GainsImpToNIB!B56/1000)</f>
        <v/>
      </c>
      <c r="D57">
        <f>IF(GainsImpToNIB!C56="","",GainsImpToNIB!C56/1000)</f>
        <v>-7.5319999999999996E-3</v>
      </c>
      <c r="E57">
        <f>IF(GainsImpToNIB!D56="","",GainsImpToNIB!D56/1000)</f>
        <v>-7.5319999999999996E-3</v>
      </c>
    </row>
    <row r="58" spans="3:5" x14ac:dyDescent="0.25">
      <c r="C58" t="str">
        <f>IF(GainsImpToNIB!B57="","",GainsImpToNIB!B57/1000)</f>
        <v/>
      </c>
      <c r="D58">
        <f>IF(GainsImpToNIB!C57="","",GainsImpToNIB!C57/1000)</f>
        <v>-8.2880000000000002E-3</v>
      </c>
      <c r="E58">
        <f>IF(GainsImpToNIB!D57="","",GainsImpToNIB!D57/1000)</f>
        <v>-8.2880000000000002E-3</v>
      </c>
    </row>
    <row r="59" spans="3:5" x14ac:dyDescent="0.25">
      <c r="C59" t="str">
        <f>IF(GainsImpToNIB!B58="","",GainsImpToNIB!B58/1000)</f>
        <v/>
      </c>
      <c r="D59">
        <f>IF(GainsImpToNIB!C58="","",GainsImpToNIB!C58/1000)</f>
        <v>-5.8899999999999994E-3</v>
      </c>
      <c r="E59">
        <f>IF(GainsImpToNIB!D58="","",GainsImpToNIB!D58/1000)</f>
        <v>-5.8899999999999994E-3</v>
      </c>
    </row>
    <row r="60" spans="3:5" x14ac:dyDescent="0.25">
      <c r="C60" t="str">
        <f>IF(GainsImpToNIB!B59="","",GainsImpToNIB!B59/1000)</f>
        <v/>
      </c>
      <c r="D60">
        <f>IF(GainsImpToNIB!C59="","",GainsImpToNIB!C59/1000)</f>
        <v>-9.9890000000000014E-3</v>
      </c>
      <c r="E60">
        <f>IF(GainsImpToNIB!D59="","",GainsImpToNIB!D59/1000)</f>
        <v>-9.9890000000000014E-3</v>
      </c>
    </row>
    <row r="61" spans="3:5" x14ac:dyDescent="0.25">
      <c r="C61" t="str">
        <f>IF(GainsImpToNIB!B60="","",GainsImpToNIB!B60/1000)</f>
        <v/>
      </c>
      <c r="D61">
        <f>IF(GainsImpToNIB!C60="","",GainsImpToNIB!C60/1000)</f>
        <v>-1.8360000000000002E-3</v>
      </c>
      <c r="E61">
        <f>IF(GainsImpToNIB!D60="","",GainsImpToNIB!D60/1000)</f>
        <v>-1.8360000000000002E-3</v>
      </c>
    </row>
    <row r="62" spans="3:5" x14ac:dyDescent="0.25">
      <c r="C62" t="str">
        <f>IF(GainsImpToNIB!B61="","",GainsImpToNIB!B61/1000)</f>
        <v/>
      </c>
      <c r="D62">
        <f>IF(GainsImpToNIB!C61="","",GainsImpToNIB!C61/1000)</f>
        <v>-5.6420000000000003E-3</v>
      </c>
      <c r="E62">
        <f>IF(GainsImpToNIB!D61="","",GainsImpToNIB!D61/1000)</f>
        <v>-5.6420000000000003E-3</v>
      </c>
    </row>
    <row r="63" spans="3:5" x14ac:dyDescent="0.25">
      <c r="C63" t="str">
        <f>IF(GainsImpToNIB!B62="","",GainsImpToNIB!B62/1000)</f>
        <v/>
      </c>
      <c r="D63">
        <f>IF(GainsImpToNIB!C62="","",GainsImpToNIB!C62/1000)</f>
        <v>4.55E-4</v>
      </c>
      <c r="E63">
        <f>IF(GainsImpToNIB!D62="","",GainsImpToNIB!D62/1000)</f>
        <v>4.55E-4</v>
      </c>
    </row>
    <row r="64" spans="3:5" x14ac:dyDescent="0.25">
      <c r="C64" t="str">
        <f>IF(GainsImpToNIB!B63="","",GainsImpToNIB!B63/1000)</f>
        <v/>
      </c>
      <c r="D64">
        <f>IF(GainsImpToNIB!C63="","",GainsImpToNIB!C63/1000)</f>
        <v>3.9950000000000003E-3</v>
      </c>
      <c r="E64">
        <f>IF(GainsImpToNIB!D63="","",GainsImpToNIB!D63/1000)</f>
        <v>3.9950000000000003E-3</v>
      </c>
    </row>
    <row r="65" spans="3:5" x14ac:dyDescent="0.25">
      <c r="C65" t="str">
        <f>IF(GainsImpToNIB!B64="","",GainsImpToNIB!B64/1000)</f>
        <v/>
      </c>
      <c r="D65">
        <f>IF(GainsImpToNIB!C64="","",GainsImpToNIB!C64/1000)</f>
        <v>-2.7010000000000003E-3</v>
      </c>
      <c r="E65">
        <f>IF(GainsImpToNIB!D64="","",GainsImpToNIB!D64/1000)</f>
        <v>-2.7010000000000003E-3</v>
      </c>
    </row>
    <row r="66" spans="3:5" x14ac:dyDescent="0.25">
      <c r="C66" t="str">
        <f>IF(GainsImpToNIB!B65="","",GainsImpToNIB!B65/1000)</f>
        <v/>
      </c>
      <c r="D66">
        <f>IF(GainsImpToNIB!C65="","",GainsImpToNIB!C65/1000)</f>
        <v>-3.264E-3</v>
      </c>
      <c r="E66">
        <f>IF(GainsImpToNIB!D65="","",GainsImpToNIB!D65/1000)</f>
        <v>-3.264E-3</v>
      </c>
    </row>
    <row r="67" spans="3:5" x14ac:dyDescent="0.25">
      <c r="C67" t="str">
        <f>IF(GainsImpToNIB!B66="","",GainsImpToNIB!B66/1000)</f>
        <v/>
      </c>
      <c r="D67">
        <f>IF(GainsImpToNIB!C66="","",GainsImpToNIB!C66/1000)</f>
        <v>-8.6610000000000003E-3</v>
      </c>
      <c r="E67">
        <f>IF(GainsImpToNIB!D66="","",GainsImpToNIB!D66/1000)</f>
        <v>-8.6610000000000003E-3</v>
      </c>
    </row>
    <row r="68" spans="3:5" x14ac:dyDescent="0.25">
      <c r="C68" t="str">
        <f>IF(GainsImpToNIB!B67="","",GainsImpToNIB!B67/1000)</f>
        <v/>
      </c>
      <c r="D68">
        <f>IF(GainsImpToNIB!C67="","",GainsImpToNIB!C67/1000)</f>
        <v>-3.1099999999999999E-3</v>
      </c>
      <c r="E68">
        <f>IF(GainsImpToNIB!D67="","",GainsImpToNIB!D67/1000)</f>
        <v>-3.1099999999999999E-3</v>
      </c>
    </row>
    <row r="69" spans="3:5" x14ac:dyDescent="0.25">
      <c r="C69" t="str">
        <f>IF(GainsImpToNIB!B68="","",GainsImpToNIB!B68/1000)</f>
        <v/>
      </c>
      <c r="D69">
        <f>IF(GainsImpToNIB!C68="","",GainsImpToNIB!C68/1000)</f>
        <v>-7.5319999999999996E-3</v>
      </c>
      <c r="E69">
        <f>IF(GainsImpToNIB!D68="","",GainsImpToNIB!D68/1000)</f>
        <v>-7.5319999999999996E-3</v>
      </c>
    </row>
    <row r="70" spans="3:5" x14ac:dyDescent="0.25">
      <c r="C70" t="str">
        <f>IF(GainsImpToNIB!B69="","",GainsImpToNIB!B69/1000)</f>
        <v/>
      </c>
      <c r="D70">
        <f>IF(GainsImpToNIB!C69="","",GainsImpToNIB!C69/1000)</f>
        <v>-8.2880000000000002E-3</v>
      </c>
      <c r="E70">
        <f>IF(GainsImpToNIB!D69="","",GainsImpToNIB!D69/1000)</f>
        <v>-8.2880000000000002E-3</v>
      </c>
    </row>
    <row r="71" spans="3:5" x14ac:dyDescent="0.25">
      <c r="C71" t="str">
        <f>IF(GainsImpToNIB!B70="","",GainsImpToNIB!B70/1000)</f>
        <v/>
      </c>
      <c r="D71">
        <f>IF(GainsImpToNIB!C70="","",GainsImpToNIB!C70/1000)</f>
        <v>-5.8899999999999994E-3</v>
      </c>
      <c r="E71">
        <f>IF(GainsImpToNIB!D70="","",GainsImpToNIB!D70/1000)</f>
        <v>-5.8899999999999994E-3</v>
      </c>
    </row>
    <row r="72" spans="3:5" x14ac:dyDescent="0.25">
      <c r="C72" t="str">
        <f>IF(GainsImpToNIB!B71="","",GainsImpToNIB!B71/1000)</f>
        <v/>
      </c>
      <c r="D72">
        <f>IF(GainsImpToNIB!C71="","",GainsImpToNIB!C71/1000)</f>
        <v>-9.9890000000000014E-3</v>
      </c>
      <c r="E72">
        <f>IF(GainsImpToNIB!D71="","",GainsImpToNIB!D71/1000)</f>
        <v>-9.9890000000000014E-3</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2329</vt:i4>
      </vt:variant>
    </vt:vector>
  </HeadingPairs>
  <TitlesOfParts>
    <vt:vector size="2364"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TempForecast!BMDC2.espmvol.5yr.adj.espmvol_100</vt:lpstr>
      <vt:lpstr>TempForecast!BMDC2.espmvol.5yr.adj.espmvol_101</vt:lpstr>
      <vt:lpstr>TempForecast!BMDC2.espmvol.5yr.adj.espmvol_102</vt:lpstr>
      <vt:lpstr>TempForecast!BMDC2.espmvol.5yr.adj.espmvol_103</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TempForecast!BMDC2.espmvol.5yr.adj.espmvol_40</vt:lpstr>
      <vt:lpstr>TempForecast!BMDC2.espmvol.5yr.adj.espmvol_41</vt:lpstr>
      <vt:lpstr>TempForecast!BMDC2.espmvol.5yr.adj.espmvol_42</vt:lpstr>
      <vt:lpstr>TempForecast!BMDC2.espmvol.5yr.adj.espmvol_43</vt:lpstr>
      <vt:lpstr>TempForecast!BMDC2.espmvol.5yr.adj.espmvol_44</vt:lpstr>
      <vt:lpstr>TempForecast!BMDC2.espmvol.5yr.adj.espmvol_45</vt:lpstr>
      <vt:lpstr>TempForecast!BMDC2.espmvol.5yr.adj.espmvol_46</vt:lpstr>
      <vt:lpstr>TempForecast!BMDC2.espmvol.5yr.adj.espmvol_47</vt:lpstr>
      <vt:lpstr>TempForecast!BMDC2.espmvol.5yr.adj.espmvol_48</vt:lpstr>
      <vt:lpstr>TempForecast!BMDC2.espmvol.5yr.adj.espmvol_49</vt:lpstr>
      <vt:lpstr>TempForecast!BMDC2.espmvol.5yr.adj.espmvol_5</vt:lpstr>
      <vt:lpstr>TempForecast!BMDC2.espmvol.5yr.adj.espmvol_50</vt:lpstr>
      <vt:lpstr>TempForecast!BMDC2.espmvol.5yr.adj.espmvol_51</vt:lpstr>
      <vt:lpstr>TempForecast!BMDC2.espmvol.5yr.adj.espmvol_52</vt:lpstr>
      <vt:lpstr>TempForecast!BMDC2.espmvol.5yr.adj.espmvol_53</vt:lpstr>
      <vt:lpstr>TempForecast!BMDC2.espmvol.5yr.adj.espmvol_54</vt:lpstr>
      <vt:lpstr>TempForecast!BMDC2.espmvol.5yr.adj.espmvol_55</vt:lpstr>
      <vt:lpstr>TempForecast!BMDC2.espmvol.5yr.adj.espmvol_56</vt:lpstr>
      <vt:lpstr>TempForecast!BMDC2.espmvol.5yr.adj.espmvol_57</vt:lpstr>
      <vt:lpstr>TempForecast!BMDC2.espmvol.5yr.adj.espmvol_58</vt:lpstr>
      <vt:lpstr>TempForecast!BMDC2.espmvol.5yr.adj.espmvol_59</vt:lpstr>
      <vt:lpstr>TempForecast!BMDC2.espmvol.5yr.adj.espmvol_6</vt:lpstr>
      <vt:lpstr>TempForecast!BMDC2.espmvol.5yr.adj.espmvol_60</vt:lpstr>
      <vt:lpstr>TempForecast!BMDC2.espmvol.5yr.adj.espmvol_61</vt:lpstr>
      <vt:lpstr>TempForecast!BMDC2.espmvol.5yr.adj.espmvol_62</vt:lpstr>
      <vt:lpstr>TempForecast!BMDC2.espmvol.5yr.adj.espmvol_63</vt:lpstr>
      <vt:lpstr>TempForecast!BMDC2.espmvol.5yr.adj.espmvol_64</vt:lpstr>
      <vt:lpstr>TempForecast!BMDC2.espmvol.5yr.adj.espmvol_65</vt:lpstr>
      <vt:lpstr>TempForecast!BMDC2.espmvol.5yr.adj.espmvol_66</vt:lpstr>
      <vt:lpstr>TempForecast!BMDC2.espmvol.5yr.adj.espmvol_67</vt:lpstr>
      <vt:lpstr>TempForecast!BMDC2.espmvol.5yr.adj.espmvol_68</vt:lpstr>
      <vt:lpstr>TempForecast!BMDC2.espmvol.5yr.adj.espmvol_69</vt:lpstr>
      <vt:lpstr>TempForecast!BMDC2.espmvol.5yr.adj.espmvol_7</vt:lpstr>
      <vt:lpstr>TempForecast!BMDC2.espmvol.5yr.adj.espmvol_70</vt:lpstr>
      <vt:lpstr>TempForecast!BMDC2.espmvol.5yr.adj.espmvol_71</vt:lpstr>
      <vt:lpstr>TempForecast!BMDC2.espmvol.5yr.adj.espmvol_72</vt:lpstr>
      <vt:lpstr>TempForecast!BMDC2.espmvol.5yr.adj.espmvol_73</vt:lpstr>
      <vt:lpstr>TempForecast!BMDC2.espmvol.5yr.adj.espmvol_74</vt:lpstr>
      <vt:lpstr>TempForecast!BMDC2.espmvol.5yr.adj.espmvol_75</vt:lpstr>
      <vt:lpstr>TempForecast!BMDC2.espmvol.5yr.adj.espmvol_76</vt:lpstr>
      <vt:lpstr>TempForecast!BMDC2.espmvol.5yr.adj.espmvol_77</vt:lpstr>
      <vt:lpstr>TempForecast!BMDC2.espmvol.5yr.adj.espmvol_78</vt:lpstr>
      <vt:lpstr>TempForecast!BMDC2.espmvol.5yr.adj.espmvol_79</vt:lpstr>
      <vt:lpstr>TempForecast!BMDC2.espmvol.5yr.adj.espmvol_8</vt:lpstr>
      <vt:lpstr>TempForecast!BMDC2.espmvol.5yr.adj.espmvol_80</vt:lpstr>
      <vt:lpstr>TempForecast!BMDC2.espmvol.5yr.adj.espmvol_81</vt:lpstr>
      <vt:lpstr>TempForecast!BMDC2.espmvol.5yr.adj.espmvol_82</vt:lpstr>
      <vt:lpstr>TempForecast!BMDC2.espmvol.5yr.adj.espmvol_83</vt:lpstr>
      <vt:lpstr>TempForecast!BMDC2.espmvol.5yr.adj.espmvol_84</vt:lpstr>
      <vt:lpstr>TempForecast!BMDC2.espmvol.5yr.adj.espmvol_85</vt:lpstr>
      <vt:lpstr>TempForecast!BMDC2.espmvol.5yr.adj.espmvol_86</vt:lpstr>
      <vt:lpstr>TempForecast!BMDC2.espmvol.5yr.adj.espmvol_87</vt:lpstr>
      <vt:lpstr>TempForecast!BMDC2.espmvol.5yr.adj.espmvol_88</vt:lpstr>
      <vt:lpstr>TempForecast!BMDC2.espmvol.5yr.adj.espmvol_89</vt:lpstr>
      <vt:lpstr>TempForecast!BMDC2.espmvol.5yr.adj.espmvol_9</vt:lpstr>
      <vt:lpstr>TempForecast!BMDC2.espmvol.5yr.adj.espmvol_90</vt:lpstr>
      <vt:lpstr>TempForecast!BMDC2.espmvol.5yr.adj.espmvol_91</vt:lpstr>
      <vt:lpstr>TempForecast!BMDC2.espmvol.5yr.adj.espmvol_92</vt:lpstr>
      <vt:lpstr>TempForecast!BMDC2.espmvol.5yr.adj.espmvol_93</vt:lpstr>
      <vt:lpstr>TempForecast!BMDC2.espmvol.5yr.adj.espmvol_94</vt:lpstr>
      <vt:lpstr>TempForecast!BMDC2.espmvol.5yr.adj.espmvol_95</vt:lpstr>
      <vt:lpstr>TempForecast!BMDC2.espmvol.5yr.adj.espmvol_96</vt:lpstr>
      <vt:lpstr>TempForecast!BMDC2.espmvol.5yr.adj.espmvol_97</vt:lpstr>
      <vt:lpstr>TempForecast!BMDC2.espmvol.5yr.adj.espmvol_98</vt:lpstr>
      <vt:lpstr>TempForecast!BMDC2.espmvol.5yr.adj.espmvol_99</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TempForecast!CLSC2.espmvol.5yr.adj.espmvol_100</vt:lpstr>
      <vt:lpstr>TempForecast!CLSC2.espmvol.5yr.adj.espmvol_101</vt:lpstr>
      <vt:lpstr>TempForecast!CLSC2.espmvol.5yr.adj.espmvol_102</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TempForecast!CLSC2.espmvol.5yr.adj.espmvol_39</vt:lpstr>
      <vt:lpstr>TempForecast!CLSC2.espmvol.5yr.adj.espmvol_4</vt:lpstr>
      <vt:lpstr>TempForecast!CLSC2.espmvol.5yr.adj.espmvol_40</vt:lpstr>
      <vt:lpstr>TempForecast!CLSC2.espmvol.5yr.adj.espmvol_41</vt:lpstr>
      <vt:lpstr>TempForecast!CLSC2.espmvol.5yr.adj.espmvol_42</vt:lpstr>
      <vt:lpstr>TempForecast!CLSC2.espmvol.5yr.adj.espmvol_43</vt:lpstr>
      <vt:lpstr>TempForecast!CLSC2.espmvol.5yr.adj.espmvol_44</vt:lpstr>
      <vt:lpstr>TempForecast!CLSC2.espmvol.5yr.adj.espmvol_45</vt:lpstr>
      <vt:lpstr>TempForecast!CLSC2.espmvol.5yr.adj.espmvol_46</vt:lpstr>
      <vt:lpstr>TempForecast!CLSC2.espmvol.5yr.adj.espmvol_47</vt:lpstr>
      <vt:lpstr>TempForecast!CLSC2.espmvol.5yr.adj.espmvol_48</vt:lpstr>
      <vt:lpstr>TempForecast!CLSC2.espmvol.5yr.adj.espmvol_49</vt:lpstr>
      <vt:lpstr>TempForecast!CLSC2.espmvol.5yr.adj.espmvol_5</vt:lpstr>
      <vt:lpstr>TempForecast!CLSC2.espmvol.5yr.adj.espmvol_50</vt:lpstr>
      <vt:lpstr>TempForecast!CLSC2.espmvol.5yr.adj.espmvol_51</vt:lpstr>
      <vt:lpstr>TempForecast!CLSC2.espmvol.5yr.adj.espmvol_52</vt:lpstr>
      <vt:lpstr>TempForecast!CLSC2.espmvol.5yr.adj.espmvol_53</vt:lpstr>
      <vt:lpstr>TempForecast!CLSC2.espmvol.5yr.adj.espmvol_54</vt:lpstr>
      <vt:lpstr>TempForecast!CLSC2.espmvol.5yr.adj.espmvol_55</vt:lpstr>
      <vt:lpstr>TempForecast!CLSC2.espmvol.5yr.adj.espmvol_56</vt:lpstr>
      <vt:lpstr>TempForecast!CLSC2.espmvol.5yr.adj.espmvol_57</vt:lpstr>
      <vt:lpstr>TempForecast!CLSC2.espmvol.5yr.adj.espmvol_58</vt:lpstr>
      <vt:lpstr>TempForecast!CLSC2.espmvol.5yr.adj.espmvol_59</vt:lpstr>
      <vt:lpstr>TempForecast!CLSC2.espmvol.5yr.adj.espmvol_6</vt:lpstr>
      <vt:lpstr>TempForecast!CLSC2.espmvol.5yr.adj.espmvol_60</vt:lpstr>
      <vt:lpstr>TempForecast!CLSC2.espmvol.5yr.adj.espmvol_61</vt:lpstr>
      <vt:lpstr>TempForecast!CLSC2.espmvol.5yr.adj.espmvol_62</vt:lpstr>
      <vt:lpstr>TempForecast!CLSC2.espmvol.5yr.adj.espmvol_63</vt:lpstr>
      <vt:lpstr>TempForecast!CLSC2.espmvol.5yr.adj.espmvol_64</vt:lpstr>
      <vt:lpstr>TempForecast!CLSC2.espmvol.5yr.adj.espmvol_65</vt:lpstr>
      <vt:lpstr>TempForecast!CLSC2.espmvol.5yr.adj.espmvol_66</vt:lpstr>
      <vt:lpstr>TempForecast!CLSC2.espmvol.5yr.adj.espmvol_67</vt:lpstr>
      <vt:lpstr>TempForecast!CLSC2.espmvol.5yr.adj.espmvol_68</vt:lpstr>
      <vt:lpstr>TempForecast!CLSC2.espmvol.5yr.adj.espmvol_69</vt:lpstr>
      <vt:lpstr>TempForecast!CLSC2.espmvol.5yr.adj.espmvol_7</vt:lpstr>
      <vt:lpstr>TempForecast!CLSC2.espmvol.5yr.adj.espmvol_70</vt:lpstr>
      <vt:lpstr>TempForecast!CLSC2.espmvol.5yr.adj.espmvol_71</vt:lpstr>
      <vt:lpstr>TempForecast!CLSC2.espmvol.5yr.adj.espmvol_72</vt:lpstr>
      <vt:lpstr>TempForecast!CLSC2.espmvol.5yr.adj.espmvol_73</vt:lpstr>
      <vt:lpstr>TempForecast!CLSC2.espmvol.5yr.adj.espmvol_74</vt:lpstr>
      <vt:lpstr>TempForecast!CLSC2.espmvol.5yr.adj.espmvol_75</vt:lpstr>
      <vt:lpstr>TempForecast!CLSC2.espmvol.5yr.adj.espmvol_76</vt:lpstr>
      <vt:lpstr>TempForecast!CLSC2.espmvol.5yr.adj.espmvol_77</vt:lpstr>
      <vt:lpstr>TempForecast!CLSC2.espmvol.5yr.adj.espmvol_78</vt:lpstr>
      <vt:lpstr>TempForecast!CLSC2.espmvol.5yr.adj.espmvol_79</vt:lpstr>
      <vt:lpstr>TempForecast!CLSC2.espmvol.5yr.adj.espmvol_8</vt:lpstr>
      <vt:lpstr>TempForecast!CLSC2.espmvol.5yr.adj.espmvol_80</vt:lpstr>
      <vt:lpstr>TempForecast!CLSC2.espmvol.5yr.adj.espmvol_81</vt:lpstr>
      <vt:lpstr>TempForecast!CLSC2.espmvol.5yr.adj.espmvol_82</vt:lpstr>
      <vt:lpstr>TempForecast!CLSC2.espmvol.5yr.adj.espmvol_83</vt:lpstr>
      <vt:lpstr>TempForecast!CLSC2.espmvol.5yr.adj.espmvol_84</vt:lpstr>
      <vt:lpstr>TempForecast!CLSC2.espmvol.5yr.adj.espmvol_85</vt:lpstr>
      <vt:lpstr>TempForecast!CLSC2.espmvol.5yr.adj.espmvol_86</vt:lpstr>
      <vt:lpstr>TempForecast!CLSC2.espmvol.5yr.adj.espmvol_87</vt:lpstr>
      <vt:lpstr>TempForecast!CLSC2.espmvol.5yr.adj.espmvol_88</vt:lpstr>
      <vt:lpstr>TempForecast!CLSC2.espmvol.5yr.adj.espmvol_89</vt:lpstr>
      <vt:lpstr>TempForecast!CLSC2.espmvol.5yr.adj.espmvol_9</vt:lpstr>
      <vt:lpstr>TempForecast!CLSC2.espmvol.5yr.adj.espmvol_90</vt:lpstr>
      <vt:lpstr>TempForecast!CLSC2.espmvol.5yr.adj.espmvol_91</vt:lpstr>
      <vt:lpstr>TempForecast!CLSC2.espmvol.5yr.adj.espmvol_92</vt:lpstr>
      <vt:lpstr>TempForecast!CLSC2.espmvol.5yr.adj.espmvol_93</vt:lpstr>
      <vt:lpstr>TempForecast!CLSC2.espmvol.5yr.adj.espmvol_94</vt:lpstr>
      <vt:lpstr>TempForecast!CLSC2.espmvol.5yr.adj.espmvol_95</vt:lpstr>
      <vt:lpstr>TempForecast!CLSC2.espmvol.5yr.adj.espmvol_96</vt:lpstr>
      <vt:lpstr>TempForecast!CLSC2.espmvol.5yr.adj.espmvol_97</vt:lpstr>
      <vt:lpstr>TempForecast!CLSC2.espmvol.5yr.adj.espmvol_98</vt:lpstr>
      <vt:lpstr>TempForecast!CLSC2.espmvol.5yr.adj.espmvol_99</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DatesMin</vt:lpstr>
      <vt:lpstr>DatesMost</vt:lpstr>
      <vt:lpstr>TempForecast!DRGC2.espmvol.5yr.adj.espmvol</vt:lpstr>
      <vt:lpstr>TempForecast!DRGC2.espmvol.5yr.adj.espmvol_1</vt:lpstr>
      <vt:lpstr>TempForecast!DRGC2.espmvol.5yr.adj.espmvol_10</vt:lpstr>
      <vt:lpstr>TempForecast!DRGC2.espmvol.5yr.adj.espmvol_100</vt:lpstr>
      <vt:lpstr>TempForecast!DRGC2.espmvol.5yr.adj.espmvol_101</vt:lpstr>
      <vt:lpstr>TempForecast!DRGC2.espmvol.5yr.adj.espmvol_102</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TempForecast!DRGC2.espmvol.5yr.adj.espmvol_39</vt:lpstr>
      <vt:lpstr>TempForecast!DRGC2.espmvol.5yr.adj.espmvol_4</vt:lpstr>
      <vt:lpstr>TempForecast!DRGC2.espmvol.5yr.adj.espmvol_40</vt:lpstr>
      <vt:lpstr>TempForecast!DRGC2.espmvol.5yr.adj.espmvol_41</vt:lpstr>
      <vt:lpstr>TempForecast!DRGC2.espmvol.5yr.adj.espmvol_42</vt:lpstr>
      <vt:lpstr>TempForecast!DRGC2.espmvol.5yr.adj.espmvol_43</vt:lpstr>
      <vt:lpstr>TempForecast!DRGC2.espmvol.5yr.adj.espmvol_44</vt:lpstr>
      <vt:lpstr>TempForecast!DRGC2.espmvol.5yr.adj.espmvol_45</vt:lpstr>
      <vt:lpstr>TempForecast!DRGC2.espmvol.5yr.adj.espmvol_46</vt:lpstr>
      <vt:lpstr>TempForecast!DRGC2.espmvol.5yr.adj.espmvol_47</vt:lpstr>
      <vt:lpstr>TempForecast!DRGC2.espmvol.5yr.adj.espmvol_48</vt:lpstr>
      <vt:lpstr>TempForecast!DRGC2.espmvol.5yr.adj.espmvol_49</vt:lpstr>
      <vt:lpstr>TempForecast!DRGC2.espmvol.5yr.adj.espmvol_5</vt:lpstr>
      <vt:lpstr>TempForecast!DRGC2.espmvol.5yr.adj.espmvol_50</vt:lpstr>
      <vt:lpstr>TempForecast!DRGC2.espmvol.5yr.adj.espmvol_51</vt:lpstr>
      <vt:lpstr>TempForecast!DRGC2.espmvol.5yr.adj.espmvol_52</vt:lpstr>
      <vt:lpstr>TempForecast!DRGC2.espmvol.5yr.adj.espmvol_53</vt:lpstr>
      <vt:lpstr>TempForecast!DRGC2.espmvol.5yr.adj.espmvol_54</vt:lpstr>
      <vt:lpstr>TempForecast!DRGC2.espmvol.5yr.adj.espmvol_55</vt:lpstr>
      <vt:lpstr>TempForecast!DRGC2.espmvol.5yr.adj.espmvol_56</vt:lpstr>
      <vt:lpstr>TempForecast!DRGC2.espmvol.5yr.adj.espmvol_57</vt:lpstr>
      <vt:lpstr>TempForecast!DRGC2.espmvol.5yr.adj.espmvol_58</vt:lpstr>
      <vt:lpstr>TempForecast!DRGC2.espmvol.5yr.adj.espmvol_59</vt:lpstr>
      <vt:lpstr>TempForecast!DRGC2.espmvol.5yr.adj.espmvol_6</vt:lpstr>
      <vt:lpstr>TempForecast!DRGC2.espmvol.5yr.adj.espmvol_60</vt:lpstr>
      <vt:lpstr>TempForecast!DRGC2.espmvol.5yr.adj.espmvol_61</vt:lpstr>
      <vt:lpstr>TempForecast!DRGC2.espmvol.5yr.adj.espmvol_62</vt:lpstr>
      <vt:lpstr>TempForecast!DRGC2.espmvol.5yr.adj.espmvol_63</vt:lpstr>
      <vt:lpstr>TempForecast!DRGC2.espmvol.5yr.adj.espmvol_64</vt:lpstr>
      <vt:lpstr>TempForecast!DRGC2.espmvol.5yr.adj.espmvol_65</vt:lpstr>
      <vt:lpstr>TempForecast!DRGC2.espmvol.5yr.adj.espmvol_66</vt:lpstr>
      <vt:lpstr>TempForecast!DRGC2.espmvol.5yr.adj.espmvol_67</vt:lpstr>
      <vt:lpstr>TempForecast!DRGC2.espmvol.5yr.adj.espmvol_68</vt:lpstr>
      <vt:lpstr>TempForecast!DRGC2.espmvol.5yr.adj.espmvol_69</vt:lpstr>
      <vt:lpstr>TempForecast!DRGC2.espmvol.5yr.adj.espmvol_7</vt:lpstr>
      <vt:lpstr>TempForecast!DRGC2.espmvol.5yr.adj.espmvol_70</vt:lpstr>
      <vt:lpstr>TempForecast!DRGC2.espmvol.5yr.adj.espmvol_71</vt:lpstr>
      <vt:lpstr>TempForecast!DRGC2.espmvol.5yr.adj.espmvol_72</vt:lpstr>
      <vt:lpstr>TempForecast!DRGC2.espmvol.5yr.adj.espmvol_73</vt:lpstr>
      <vt:lpstr>TempForecast!DRGC2.espmvol.5yr.adj.espmvol_74</vt:lpstr>
      <vt:lpstr>TempForecast!DRGC2.espmvol.5yr.adj.espmvol_75</vt:lpstr>
      <vt:lpstr>TempForecast!DRGC2.espmvol.5yr.adj.espmvol_76</vt:lpstr>
      <vt:lpstr>TempForecast!DRGC2.espmvol.5yr.adj.espmvol_77</vt:lpstr>
      <vt:lpstr>TempForecast!DRGC2.espmvol.5yr.adj.espmvol_78</vt:lpstr>
      <vt:lpstr>TempForecast!DRGC2.espmvol.5yr.adj.espmvol_79</vt:lpstr>
      <vt:lpstr>TempForecast!DRGC2.espmvol.5yr.adj.espmvol_8</vt:lpstr>
      <vt:lpstr>TempForecast!DRGC2.espmvol.5yr.adj.espmvol_80</vt:lpstr>
      <vt:lpstr>TempForecast!DRGC2.espmvol.5yr.adj.espmvol_81</vt:lpstr>
      <vt:lpstr>TempForecast!DRGC2.espmvol.5yr.adj.espmvol_82</vt:lpstr>
      <vt:lpstr>TempForecast!DRGC2.espmvol.5yr.adj.espmvol_83</vt:lpstr>
      <vt:lpstr>TempForecast!DRGC2.espmvol.5yr.adj.espmvol_84</vt:lpstr>
      <vt:lpstr>TempForecast!DRGC2.espmvol.5yr.adj.espmvol_85</vt:lpstr>
      <vt:lpstr>TempForecast!DRGC2.espmvol.5yr.adj.espmvol_86</vt:lpstr>
      <vt:lpstr>TempForecast!DRGC2.espmvol.5yr.adj.espmvol_87</vt:lpstr>
      <vt:lpstr>TempForecast!DRGC2.espmvol.5yr.adj.espmvol_88</vt:lpstr>
      <vt:lpstr>TempForecast!DRGC2.espmvol.5yr.adj.espmvol_89</vt:lpstr>
      <vt:lpstr>TempForecast!DRGC2.espmvol.5yr.adj.espmvol_9</vt:lpstr>
      <vt:lpstr>TempForecast!DRGC2.espmvol.5yr.adj.espmvol_90</vt:lpstr>
      <vt:lpstr>TempForecast!DRGC2.espmvol.5yr.adj.espmvol_91</vt:lpstr>
      <vt:lpstr>TempForecast!DRGC2.espmvol.5yr.adj.espmvol_92</vt:lpstr>
      <vt:lpstr>TempForecast!DRGC2.espmvol.5yr.adj.espmvol_93</vt:lpstr>
      <vt:lpstr>TempForecast!DRGC2.espmvol.5yr.adj.espmvol_94</vt:lpstr>
      <vt:lpstr>TempForecast!DRGC2.espmvol.5yr.adj.espmvol_95</vt:lpstr>
      <vt:lpstr>TempForecast!DRGC2.espmvol.5yr.adj.espmvol_96</vt:lpstr>
      <vt:lpstr>TempForecast!DRGC2.espmvol.5yr.adj.espmvol_97</vt:lpstr>
      <vt:lpstr>TempForecast!DRGC2.espmvol.5yr.adj.espmvol_98</vt:lpstr>
      <vt:lpstr>TempForecast!DRGC2.espmvol.5yr.adj.espmvol_99</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TempForecast!GBRW4.espmvol.5yr.adj.espmvol_100</vt:lpstr>
      <vt:lpstr>TempForecast!GBRW4.espmvol.5yr.adj.espmvol_101</vt:lpstr>
      <vt:lpstr>TempForecast!GBRW4.espmvol.5yr.adj.espmvol_102</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TempForecast!GBRW4.espmvol.5yr.adj.espmvol_39</vt:lpstr>
      <vt:lpstr>TempForecast!GBRW4.espmvol.5yr.adj.espmvol_4</vt:lpstr>
      <vt:lpstr>TempForecast!GBRW4.espmvol.5yr.adj.espmvol_40</vt:lpstr>
      <vt:lpstr>TempForecast!GBRW4.espmvol.5yr.adj.espmvol_41</vt:lpstr>
      <vt:lpstr>TempForecast!GBRW4.espmvol.5yr.adj.espmvol_42</vt:lpstr>
      <vt:lpstr>TempForecast!GBRW4.espmvol.5yr.adj.espmvol_43</vt:lpstr>
      <vt:lpstr>TempForecast!GBRW4.espmvol.5yr.adj.espmvol_44</vt:lpstr>
      <vt:lpstr>TempForecast!GBRW4.espmvol.5yr.adj.espmvol_45</vt:lpstr>
      <vt:lpstr>TempForecast!GBRW4.espmvol.5yr.adj.espmvol_46</vt:lpstr>
      <vt:lpstr>TempForecast!GBRW4.espmvol.5yr.adj.espmvol_47</vt:lpstr>
      <vt:lpstr>TempForecast!GBRW4.espmvol.5yr.adj.espmvol_48</vt:lpstr>
      <vt:lpstr>TempForecast!GBRW4.espmvol.5yr.adj.espmvol_49</vt:lpstr>
      <vt:lpstr>TempForecast!GBRW4.espmvol.5yr.adj.espmvol_5</vt:lpstr>
      <vt:lpstr>TempForecast!GBRW4.espmvol.5yr.adj.espmvol_50</vt:lpstr>
      <vt:lpstr>TempForecast!GBRW4.espmvol.5yr.adj.espmvol_51</vt:lpstr>
      <vt:lpstr>TempForecast!GBRW4.espmvol.5yr.adj.espmvol_52</vt:lpstr>
      <vt:lpstr>TempForecast!GBRW4.espmvol.5yr.adj.espmvol_53</vt:lpstr>
      <vt:lpstr>TempForecast!GBRW4.espmvol.5yr.adj.espmvol_54</vt:lpstr>
      <vt:lpstr>TempForecast!GBRW4.espmvol.5yr.adj.espmvol_55</vt:lpstr>
      <vt:lpstr>TempForecast!GBRW4.espmvol.5yr.adj.espmvol_56</vt:lpstr>
      <vt:lpstr>TempForecast!GBRW4.espmvol.5yr.adj.espmvol_57</vt:lpstr>
      <vt:lpstr>TempForecast!GBRW4.espmvol.5yr.adj.espmvol_58</vt:lpstr>
      <vt:lpstr>TempForecast!GBRW4.espmvol.5yr.adj.espmvol_59</vt:lpstr>
      <vt:lpstr>TempForecast!GBRW4.espmvol.5yr.adj.espmvol_6</vt:lpstr>
      <vt:lpstr>TempForecast!GBRW4.espmvol.5yr.adj.espmvol_60</vt:lpstr>
      <vt:lpstr>TempForecast!GBRW4.espmvol.5yr.adj.espmvol_61</vt:lpstr>
      <vt:lpstr>TempForecast!GBRW4.espmvol.5yr.adj.espmvol_62</vt:lpstr>
      <vt:lpstr>TempForecast!GBRW4.espmvol.5yr.adj.espmvol_63</vt:lpstr>
      <vt:lpstr>TempForecast!GBRW4.espmvol.5yr.adj.espmvol_64</vt:lpstr>
      <vt:lpstr>TempForecast!GBRW4.espmvol.5yr.adj.espmvol_65</vt:lpstr>
      <vt:lpstr>TempForecast!GBRW4.espmvol.5yr.adj.espmvol_66</vt:lpstr>
      <vt:lpstr>TempForecast!GBRW4.espmvol.5yr.adj.espmvol_67</vt:lpstr>
      <vt:lpstr>TempForecast!GBRW4.espmvol.5yr.adj.espmvol_68</vt:lpstr>
      <vt:lpstr>TempForecast!GBRW4.espmvol.5yr.adj.espmvol_69</vt:lpstr>
      <vt:lpstr>TempForecast!GBRW4.espmvol.5yr.adj.espmvol_7</vt:lpstr>
      <vt:lpstr>TempForecast!GBRW4.espmvol.5yr.adj.espmvol_70</vt:lpstr>
      <vt:lpstr>TempForecast!GBRW4.espmvol.5yr.adj.espmvol_71</vt:lpstr>
      <vt:lpstr>TempForecast!GBRW4.espmvol.5yr.adj.espmvol_72</vt:lpstr>
      <vt:lpstr>TempForecast!GBRW4.espmvol.5yr.adj.espmvol_73</vt:lpstr>
      <vt:lpstr>TempForecast!GBRW4.espmvol.5yr.adj.espmvol_74</vt:lpstr>
      <vt:lpstr>TempForecast!GBRW4.espmvol.5yr.adj.espmvol_75</vt:lpstr>
      <vt:lpstr>TempForecast!GBRW4.espmvol.5yr.adj.espmvol_76</vt:lpstr>
      <vt:lpstr>TempForecast!GBRW4.espmvol.5yr.adj.espmvol_77</vt:lpstr>
      <vt:lpstr>TempForecast!GBRW4.espmvol.5yr.adj.espmvol_78</vt:lpstr>
      <vt:lpstr>TempForecast!GBRW4.espmvol.5yr.adj.espmvol_79</vt:lpstr>
      <vt:lpstr>TempForecast!GBRW4.espmvol.5yr.adj.espmvol_8</vt:lpstr>
      <vt:lpstr>TempForecast!GBRW4.espmvol.5yr.adj.espmvol_80</vt:lpstr>
      <vt:lpstr>TempForecast!GBRW4.espmvol.5yr.adj.espmvol_81</vt:lpstr>
      <vt:lpstr>TempForecast!GBRW4.espmvol.5yr.adj.espmvol_82</vt:lpstr>
      <vt:lpstr>TempForecast!GBRW4.espmvol.5yr.adj.espmvol_83</vt:lpstr>
      <vt:lpstr>TempForecast!GBRW4.espmvol.5yr.adj.espmvol_84</vt:lpstr>
      <vt:lpstr>TempForecast!GBRW4.espmvol.5yr.adj.espmvol_85</vt:lpstr>
      <vt:lpstr>TempForecast!GBRW4.espmvol.5yr.adj.espmvol_86</vt:lpstr>
      <vt:lpstr>TempForecast!GBRW4.espmvol.5yr.adj.espmvol_87</vt:lpstr>
      <vt:lpstr>TempForecast!GBRW4.espmvol.5yr.adj.espmvol_88</vt:lpstr>
      <vt:lpstr>TempForecast!GBRW4.espmvol.5yr.adj.espmvol_89</vt:lpstr>
      <vt:lpstr>TempForecast!GBRW4.espmvol.5yr.adj.espmvol_9</vt:lpstr>
      <vt:lpstr>TempForecast!GBRW4.espmvol.5yr.adj.espmvol_90</vt:lpstr>
      <vt:lpstr>TempForecast!GBRW4.espmvol.5yr.adj.espmvol_91</vt:lpstr>
      <vt:lpstr>TempForecast!GBRW4.espmvol.5yr.adj.espmvol_92</vt:lpstr>
      <vt:lpstr>TempForecast!GBRW4.espmvol.5yr.adj.espmvol_93</vt:lpstr>
      <vt:lpstr>TempForecast!GBRW4.espmvol.5yr.adj.espmvol_94</vt:lpstr>
      <vt:lpstr>TempForecast!GBRW4.espmvol.5yr.adj.espmvol_95</vt:lpstr>
      <vt:lpstr>TempForecast!GBRW4.espmvol.5yr.adj.espmvol_96</vt:lpstr>
      <vt:lpstr>TempForecast!GBRW4.espmvol.5yr.adj.espmvol_97</vt:lpstr>
      <vt:lpstr>TempForecast!GBRW4.espmvol.5yr.adj.espmvol_98</vt:lpstr>
      <vt:lpstr>TempForecast!GBRW4.espmvol.5yr.adj.espmvol_99</vt:lpstr>
      <vt:lpstr>TempForecast!GJNC2LOC.espmvol.5yr.adj.espmvol</vt:lpstr>
      <vt:lpstr>TempForecast!GJNC2LOC.espmvol.5yr.adj.espmvol_1</vt:lpstr>
      <vt:lpstr>TempForecast!GJNC2LOC.espmvol.5yr.adj.espmvol_10</vt:lpstr>
      <vt:lpstr>TempForecast!GJNC2LOC.espmvol.5yr.adj.espmvol_100</vt:lpstr>
      <vt:lpstr>TempForecast!GJNC2LOC.espmvol.5yr.adj.espmvol_101</vt:lpstr>
      <vt:lpstr>TempForecast!GJNC2LOC.espmvol.5yr.adj.espmvol_102</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TempForecast!GJNC2LOC.espmvol.5yr.adj.espmvol_39</vt:lpstr>
      <vt:lpstr>TempForecast!GJNC2LOC.espmvol.5yr.adj.espmvol_4</vt:lpstr>
      <vt:lpstr>TempForecast!GJNC2LOC.espmvol.5yr.adj.espmvol_40</vt:lpstr>
      <vt:lpstr>TempForecast!GJNC2LOC.espmvol.5yr.adj.espmvol_41</vt:lpstr>
      <vt:lpstr>TempForecast!GJNC2LOC.espmvol.5yr.adj.espmvol_42</vt:lpstr>
      <vt:lpstr>TempForecast!GJNC2LOC.espmvol.5yr.adj.espmvol_43</vt:lpstr>
      <vt:lpstr>TempForecast!GJNC2LOC.espmvol.5yr.adj.espmvol_44</vt:lpstr>
      <vt:lpstr>TempForecast!GJNC2LOC.espmvol.5yr.adj.espmvol_45</vt:lpstr>
      <vt:lpstr>TempForecast!GJNC2LOC.espmvol.5yr.adj.espmvol_46</vt:lpstr>
      <vt:lpstr>TempForecast!GJNC2LOC.espmvol.5yr.adj.espmvol_47</vt:lpstr>
      <vt:lpstr>TempForecast!GJNC2LOC.espmvol.5yr.adj.espmvol_48</vt:lpstr>
      <vt:lpstr>TempForecast!GJNC2LOC.espmvol.5yr.adj.espmvol_49</vt:lpstr>
      <vt:lpstr>TempForecast!GJNC2LOC.espmvol.5yr.adj.espmvol_5</vt:lpstr>
      <vt:lpstr>TempForecast!GJNC2LOC.espmvol.5yr.adj.espmvol_50</vt:lpstr>
      <vt:lpstr>TempForecast!GJNC2LOC.espmvol.5yr.adj.espmvol_51</vt:lpstr>
      <vt:lpstr>TempForecast!GJNC2LOC.espmvol.5yr.adj.espmvol_52</vt:lpstr>
      <vt:lpstr>TempForecast!GJNC2LOC.espmvol.5yr.adj.espmvol_53</vt:lpstr>
      <vt:lpstr>TempForecast!GJNC2LOC.espmvol.5yr.adj.espmvol_54</vt:lpstr>
      <vt:lpstr>TempForecast!GJNC2LOC.espmvol.5yr.adj.espmvol_55</vt:lpstr>
      <vt:lpstr>TempForecast!GJNC2LOC.espmvol.5yr.adj.espmvol_56</vt:lpstr>
      <vt:lpstr>TempForecast!GJNC2LOC.espmvol.5yr.adj.espmvol_57</vt:lpstr>
      <vt:lpstr>TempForecast!GJNC2LOC.espmvol.5yr.adj.espmvol_58</vt:lpstr>
      <vt:lpstr>TempForecast!GJNC2LOC.espmvol.5yr.adj.espmvol_59</vt:lpstr>
      <vt:lpstr>TempForecast!GJNC2LOC.espmvol.5yr.adj.espmvol_6</vt:lpstr>
      <vt:lpstr>TempForecast!GJNC2LOC.espmvol.5yr.adj.espmvol_60</vt:lpstr>
      <vt:lpstr>TempForecast!GJNC2LOC.espmvol.5yr.adj.espmvol_61</vt:lpstr>
      <vt:lpstr>TempForecast!GJNC2LOC.espmvol.5yr.adj.espmvol_62</vt:lpstr>
      <vt:lpstr>TempForecast!GJNC2LOC.espmvol.5yr.adj.espmvol_63</vt:lpstr>
      <vt:lpstr>TempForecast!GJNC2LOC.espmvol.5yr.adj.espmvol_64</vt:lpstr>
      <vt:lpstr>TempForecast!GJNC2LOC.espmvol.5yr.adj.espmvol_65</vt:lpstr>
      <vt:lpstr>TempForecast!GJNC2LOC.espmvol.5yr.adj.espmvol_66</vt:lpstr>
      <vt:lpstr>TempForecast!GJNC2LOC.espmvol.5yr.adj.espmvol_67</vt:lpstr>
      <vt:lpstr>TempForecast!GJNC2LOC.espmvol.5yr.adj.espmvol_68</vt:lpstr>
      <vt:lpstr>TempForecast!GJNC2LOC.espmvol.5yr.adj.espmvol_69</vt:lpstr>
      <vt:lpstr>TempForecast!GJNC2LOC.espmvol.5yr.adj.espmvol_7</vt:lpstr>
      <vt:lpstr>TempForecast!GJNC2LOC.espmvol.5yr.adj.espmvol_70</vt:lpstr>
      <vt:lpstr>TempForecast!GJNC2LOC.espmvol.5yr.adj.espmvol_71</vt:lpstr>
      <vt:lpstr>TempForecast!GJNC2LOC.espmvol.5yr.adj.espmvol_72</vt:lpstr>
      <vt:lpstr>TempForecast!GJNC2LOC.espmvol.5yr.adj.espmvol_73</vt:lpstr>
      <vt:lpstr>TempForecast!GJNC2LOC.espmvol.5yr.adj.espmvol_74</vt:lpstr>
      <vt:lpstr>TempForecast!GJNC2LOC.espmvol.5yr.adj.espmvol_75</vt:lpstr>
      <vt:lpstr>TempForecast!GJNC2LOC.espmvol.5yr.adj.espmvol_76</vt:lpstr>
      <vt:lpstr>TempForecast!GJNC2LOC.espmvol.5yr.adj.espmvol_77</vt:lpstr>
      <vt:lpstr>TempForecast!GJNC2LOC.espmvol.5yr.adj.espmvol_78</vt:lpstr>
      <vt:lpstr>TempForecast!GJNC2LOC.espmvol.5yr.adj.espmvol_79</vt:lpstr>
      <vt:lpstr>TempForecast!GJNC2LOC.espmvol.5yr.adj.espmvol_8</vt:lpstr>
      <vt:lpstr>TempForecast!GJNC2LOC.espmvol.5yr.adj.espmvol_80</vt:lpstr>
      <vt:lpstr>TempForecast!GJNC2LOC.espmvol.5yr.adj.espmvol_81</vt:lpstr>
      <vt:lpstr>TempForecast!GJNC2LOC.espmvol.5yr.adj.espmvol_82</vt:lpstr>
      <vt:lpstr>TempForecast!GJNC2LOC.espmvol.5yr.adj.espmvol_83</vt:lpstr>
      <vt:lpstr>TempForecast!GJNC2LOC.espmvol.5yr.adj.espmvol_84</vt:lpstr>
      <vt:lpstr>TempForecast!GJNC2LOC.espmvol.5yr.adj.espmvol_85</vt:lpstr>
      <vt:lpstr>TempForecast!GJNC2LOC.espmvol.5yr.adj.espmvol_86</vt:lpstr>
      <vt:lpstr>TempForecast!GJNC2LOC.espmvol.5yr.adj.espmvol_87</vt:lpstr>
      <vt:lpstr>TempForecast!GJNC2LOC.espmvol.5yr.adj.espmvol_88</vt:lpstr>
      <vt:lpstr>TempForecast!GJNC2LOC.espmvol.5yr.adj.espmvol_89</vt:lpstr>
      <vt:lpstr>TempForecast!GJNC2LOC.espmvol.5yr.adj.espmvol_9</vt:lpstr>
      <vt:lpstr>TempForecast!GJNC2LOC.espmvol.5yr.adj.espmvol_90</vt:lpstr>
      <vt:lpstr>TempForecast!GJNC2LOC.espmvol.5yr.adj.espmvol_91</vt:lpstr>
      <vt:lpstr>TempForecast!GJNC2LOC.espmvol.5yr.adj.espmvol_92</vt:lpstr>
      <vt:lpstr>TempForecast!GJNC2LOC.espmvol.5yr.adj.espmvol_93</vt:lpstr>
      <vt:lpstr>TempForecast!GJNC2LOC.espmvol.5yr.adj.espmvol_94</vt:lpstr>
      <vt:lpstr>TempForecast!GJNC2LOC.espmvol.5yr.adj.espmvol_95</vt:lpstr>
      <vt:lpstr>TempForecast!GJNC2LOC.espmvol.5yr.adj.espmvol_96</vt:lpstr>
      <vt:lpstr>TempForecast!GJNC2LOC.espmvol.5yr.adj.espmvol_97</vt:lpstr>
      <vt:lpstr>TempForecast!GJNC2LOC.espmvol.5yr.adj.espmvol_98</vt:lpstr>
      <vt:lpstr>TempForecast!GJNC2LOC.espmvol.5yr.adj.espmvol_99</vt:lpstr>
      <vt:lpstr>TempForecast!GLDA3.espmvol.5yr.adj.espmvol</vt:lpstr>
      <vt:lpstr>TempForecast!GLDA3.espmvol.5yr.adj.espmvol_1</vt:lpstr>
      <vt:lpstr>TempForecast!GLDA3.espmvol.5yr.adj.espmvol_10</vt:lpstr>
      <vt:lpstr>TempForecast!GLDA3.espmvol.5yr.adj.espmvol_100</vt:lpstr>
      <vt:lpstr>TempForecast!GLDA3.espmvol.5yr.adj.espmvol_101</vt:lpstr>
      <vt:lpstr>TempForecast!GLDA3.espmvol.5yr.adj.espmvol_102</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TempForecast!GLDA3.espmvol.5yr.adj.espmvol_39</vt:lpstr>
      <vt:lpstr>TempForecast!GLDA3.espmvol.5yr.adj.espmvol_4</vt:lpstr>
      <vt:lpstr>TempForecast!GLDA3.espmvol.5yr.adj.espmvol_40</vt:lpstr>
      <vt:lpstr>TempForecast!GLDA3.espmvol.5yr.adj.espmvol_41</vt:lpstr>
      <vt:lpstr>TempForecast!GLDA3.espmvol.5yr.adj.espmvol_42</vt:lpstr>
      <vt:lpstr>TempForecast!GLDA3.espmvol.5yr.adj.espmvol_43</vt:lpstr>
      <vt:lpstr>TempForecast!GLDA3.espmvol.5yr.adj.espmvol_44</vt:lpstr>
      <vt:lpstr>TempForecast!GLDA3.espmvol.5yr.adj.espmvol_45</vt:lpstr>
      <vt:lpstr>TempForecast!GLDA3.espmvol.5yr.adj.espmvol_46</vt:lpstr>
      <vt:lpstr>TempForecast!GLDA3.espmvol.5yr.adj.espmvol_47</vt:lpstr>
      <vt:lpstr>TempForecast!GLDA3.espmvol.5yr.adj.espmvol_48</vt:lpstr>
      <vt:lpstr>TempForecast!GLDA3.espmvol.5yr.adj.espmvol_49</vt:lpstr>
      <vt:lpstr>TempForecast!GLDA3.espmvol.5yr.adj.espmvol_5</vt:lpstr>
      <vt:lpstr>TempForecast!GLDA3.espmvol.5yr.adj.espmvol_50</vt:lpstr>
      <vt:lpstr>TempForecast!GLDA3.espmvol.5yr.adj.espmvol_51</vt:lpstr>
      <vt:lpstr>TempForecast!GLDA3.espmvol.5yr.adj.espmvol_52</vt:lpstr>
      <vt:lpstr>TempForecast!GLDA3.espmvol.5yr.adj.espmvol_53</vt:lpstr>
      <vt:lpstr>TempForecast!GLDA3.espmvol.5yr.adj.espmvol_54</vt:lpstr>
      <vt:lpstr>TempForecast!GLDA3.espmvol.5yr.adj.espmvol_55</vt:lpstr>
      <vt:lpstr>TempForecast!GLDA3.espmvol.5yr.adj.espmvol_56</vt:lpstr>
      <vt:lpstr>TempForecast!GLDA3.espmvol.5yr.adj.espmvol_57</vt:lpstr>
      <vt:lpstr>TempForecast!GLDA3.espmvol.5yr.adj.espmvol_58</vt:lpstr>
      <vt:lpstr>TempForecast!GLDA3.espmvol.5yr.adj.espmvol_59</vt:lpstr>
      <vt:lpstr>TempForecast!GLDA3.espmvol.5yr.adj.espmvol_6</vt:lpstr>
      <vt:lpstr>TempForecast!GLDA3.espmvol.5yr.adj.espmvol_60</vt:lpstr>
      <vt:lpstr>TempForecast!GLDA3.espmvol.5yr.adj.espmvol_61</vt:lpstr>
      <vt:lpstr>TempForecast!GLDA3.espmvol.5yr.adj.espmvol_62</vt:lpstr>
      <vt:lpstr>TempForecast!GLDA3.espmvol.5yr.adj.espmvol_63</vt:lpstr>
      <vt:lpstr>TempForecast!GLDA3.espmvol.5yr.adj.espmvol_64</vt:lpstr>
      <vt:lpstr>TempForecast!GLDA3.espmvol.5yr.adj.espmvol_65</vt:lpstr>
      <vt:lpstr>TempForecast!GLDA3.espmvol.5yr.adj.espmvol_66</vt:lpstr>
      <vt:lpstr>TempForecast!GLDA3.espmvol.5yr.adj.espmvol_67</vt:lpstr>
      <vt:lpstr>TempForecast!GLDA3.espmvol.5yr.adj.espmvol_68</vt:lpstr>
      <vt:lpstr>TempForecast!GLDA3.espmvol.5yr.adj.espmvol_69</vt:lpstr>
      <vt:lpstr>TempForecast!GLDA3.espmvol.5yr.adj.espmvol_7</vt:lpstr>
      <vt:lpstr>TempForecast!GLDA3.espmvol.5yr.adj.espmvol_70</vt:lpstr>
      <vt:lpstr>TempForecast!GLDA3.espmvol.5yr.adj.espmvol_71</vt:lpstr>
      <vt:lpstr>TempForecast!GLDA3.espmvol.5yr.adj.espmvol_72</vt:lpstr>
      <vt:lpstr>TempForecast!GLDA3.espmvol.5yr.adj.espmvol_73</vt:lpstr>
      <vt:lpstr>TempForecast!GLDA3.espmvol.5yr.adj.espmvol_74</vt:lpstr>
      <vt:lpstr>TempForecast!GLDA3.espmvol.5yr.adj.espmvol_75</vt:lpstr>
      <vt:lpstr>TempForecast!GLDA3.espmvol.5yr.adj.espmvol_76</vt:lpstr>
      <vt:lpstr>TempForecast!GLDA3.espmvol.5yr.adj.espmvol_77</vt:lpstr>
      <vt:lpstr>TempForecast!GLDA3.espmvol.5yr.adj.espmvol_78</vt:lpstr>
      <vt:lpstr>TempForecast!GLDA3.espmvol.5yr.adj.espmvol_79</vt:lpstr>
      <vt:lpstr>TempForecast!GLDA3.espmvol.5yr.adj.espmvol_8</vt:lpstr>
      <vt:lpstr>TempForecast!GLDA3.espmvol.5yr.adj.espmvol_80</vt:lpstr>
      <vt:lpstr>TempForecast!GLDA3.espmvol.5yr.adj.espmvol_81</vt:lpstr>
      <vt:lpstr>TempForecast!GLDA3.espmvol.5yr.adj.espmvol_82</vt:lpstr>
      <vt:lpstr>TempForecast!GLDA3.espmvol.5yr.adj.espmvol_83</vt:lpstr>
      <vt:lpstr>TempForecast!GLDA3.espmvol.5yr.adj.espmvol_84</vt:lpstr>
      <vt:lpstr>TempForecast!GLDA3.espmvol.5yr.adj.espmvol_85</vt:lpstr>
      <vt:lpstr>TempForecast!GLDA3.espmvol.5yr.adj.espmvol_86</vt:lpstr>
      <vt:lpstr>TempForecast!GLDA3.espmvol.5yr.adj.espmvol_87</vt:lpstr>
      <vt:lpstr>TempForecast!GLDA3.espmvol.5yr.adj.espmvol_88</vt:lpstr>
      <vt:lpstr>TempForecast!GLDA3.espmvol.5yr.adj.espmvol_89</vt:lpstr>
      <vt:lpstr>TempForecast!GLDA3.espmvol.5yr.adj.espmvol_9</vt:lpstr>
      <vt:lpstr>TempForecast!GLDA3.espmvol.5yr.adj.espmvol_90</vt:lpstr>
      <vt:lpstr>TempForecast!GLDA3.espmvol.5yr.adj.espmvol_91</vt:lpstr>
      <vt:lpstr>TempForecast!GLDA3.espmvol.5yr.adj.espmvol_92</vt:lpstr>
      <vt:lpstr>TempForecast!GLDA3.espmvol.5yr.adj.espmvol_93</vt:lpstr>
      <vt:lpstr>TempForecast!GLDA3.espmvol.5yr.adj.espmvol_94</vt:lpstr>
      <vt:lpstr>TempForecast!GLDA3.espmvol.5yr.adj.espmvol_95</vt:lpstr>
      <vt:lpstr>TempForecast!GLDA3.espmvol.5yr.adj.espmvol_96</vt:lpstr>
      <vt:lpstr>TempForecast!GLDA3.espmvol.5yr.adj.espmvol_97</vt:lpstr>
      <vt:lpstr>TempForecast!GLDA3.espmvol.5yr.adj.espmvol_98</vt:lpstr>
      <vt:lpstr>TempForecast!GLDA3.espmvol.5yr.adj.espmvol_99</vt:lpstr>
      <vt:lpstr>TempForecast!GRNU1.espmvol.5yr.adj.espmvol</vt:lpstr>
      <vt:lpstr>TempForecast!GRNU1.espmvol.5yr.adj.espmvol_1</vt:lpstr>
      <vt:lpstr>TempForecast!GRNU1.espmvol.5yr.adj.espmvol_10</vt:lpstr>
      <vt:lpstr>TempForecast!GRNU1.espmvol.5yr.adj.espmvol_100</vt:lpstr>
      <vt:lpstr>TempForecast!GRNU1.espmvol.5yr.adj.espmvol_101</vt:lpstr>
      <vt:lpstr>TempForecast!GRNU1.espmvol.5yr.adj.espmvol_102</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TempForecast!GRNU1.espmvol.5yr.adj.espmvol_39</vt:lpstr>
      <vt:lpstr>TempForecast!GRNU1.espmvol.5yr.adj.espmvol_4</vt:lpstr>
      <vt:lpstr>TempForecast!GRNU1.espmvol.5yr.adj.espmvol_40</vt:lpstr>
      <vt:lpstr>TempForecast!GRNU1.espmvol.5yr.adj.espmvol_41</vt:lpstr>
      <vt:lpstr>TempForecast!GRNU1.espmvol.5yr.adj.espmvol_42</vt:lpstr>
      <vt:lpstr>TempForecast!GRNU1.espmvol.5yr.adj.espmvol_43</vt:lpstr>
      <vt:lpstr>TempForecast!GRNU1.espmvol.5yr.adj.espmvol_44</vt:lpstr>
      <vt:lpstr>TempForecast!GRNU1.espmvol.5yr.adj.espmvol_45</vt:lpstr>
      <vt:lpstr>TempForecast!GRNU1.espmvol.5yr.adj.espmvol_46</vt:lpstr>
      <vt:lpstr>TempForecast!GRNU1.espmvol.5yr.adj.espmvol_47</vt:lpstr>
      <vt:lpstr>TempForecast!GRNU1.espmvol.5yr.adj.espmvol_48</vt:lpstr>
      <vt:lpstr>TempForecast!GRNU1.espmvol.5yr.adj.espmvol_49</vt:lpstr>
      <vt:lpstr>TempForecast!GRNU1.espmvol.5yr.adj.espmvol_5</vt:lpstr>
      <vt:lpstr>TempForecast!GRNU1.espmvol.5yr.adj.espmvol_50</vt:lpstr>
      <vt:lpstr>TempForecast!GRNU1.espmvol.5yr.adj.espmvol_51</vt:lpstr>
      <vt:lpstr>TempForecast!GRNU1.espmvol.5yr.adj.espmvol_52</vt:lpstr>
      <vt:lpstr>TempForecast!GRNU1.espmvol.5yr.adj.espmvol_53</vt:lpstr>
      <vt:lpstr>TempForecast!GRNU1.espmvol.5yr.adj.espmvol_54</vt:lpstr>
      <vt:lpstr>TempForecast!GRNU1.espmvol.5yr.adj.espmvol_55</vt:lpstr>
      <vt:lpstr>TempForecast!GRNU1.espmvol.5yr.adj.espmvol_56</vt:lpstr>
      <vt:lpstr>TempForecast!GRNU1.espmvol.5yr.adj.espmvol_57</vt:lpstr>
      <vt:lpstr>TempForecast!GRNU1.espmvol.5yr.adj.espmvol_58</vt:lpstr>
      <vt:lpstr>TempForecast!GRNU1.espmvol.5yr.adj.espmvol_59</vt:lpstr>
      <vt:lpstr>TempForecast!GRNU1.espmvol.5yr.adj.espmvol_6</vt:lpstr>
      <vt:lpstr>TempForecast!GRNU1.espmvol.5yr.adj.espmvol_60</vt:lpstr>
      <vt:lpstr>TempForecast!GRNU1.espmvol.5yr.adj.espmvol_61</vt:lpstr>
      <vt:lpstr>TempForecast!GRNU1.espmvol.5yr.adj.espmvol_62</vt:lpstr>
      <vt:lpstr>TempForecast!GRNU1.espmvol.5yr.adj.espmvol_63</vt:lpstr>
      <vt:lpstr>TempForecast!GRNU1.espmvol.5yr.adj.espmvol_64</vt:lpstr>
      <vt:lpstr>TempForecast!GRNU1.espmvol.5yr.adj.espmvol_65</vt:lpstr>
      <vt:lpstr>TempForecast!GRNU1.espmvol.5yr.adj.espmvol_66</vt:lpstr>
      <vt:lpstr>TempForecast!GRNU1.espmvol.5yr.adj.espmvol_67</vt:lpstr>
      <vt:lpstr>TempForecast!GRNU1.espmvol.5yr.adj.espmvol_68</vt:lpstr>
      <vt:lpstr>TempForecast!GRNU1.espmvol.5yr.adj.espmvol_69</vt:lpstr>
      <vt:lpstr>TempForecast!GRNU1.espmvol.5yr.adj.espmvol_7</vt:lpstr>
      <vt:lpstr>TempForecast!GRNU1.espmvol.5yr.adj.espmvol_70</vt:lpstr>
      <vt:lpstr>TempForecast!GRNU1.espmvol.5yr.adj.espmvol_71</vt:lpstr>
      <vt:lpstr>TempForecast!GRNU1.espmvol.5yr.adj.espmvol_72</vt:lpstr>
      <vt:lpstr>TempForecast!GRNU1.espmvol.5yr.adj.espmvol_73</vt:lpstr>
      <vt:lpstr>TempForecast!GRNU1.espmvol.5yr.adj.espmvol_74</vt:lpstr>
      <vt:lpstr>TempForecast!GRNU1.espmvol.5yr.adj.espmvol_75</vt:lpstr>
      <vt:lpstr>TempForecast!GRNU1.espmvol.5yr.adj.espmvol_76</vt:lpstr>
      <vt:lpstr>TempForecast!GRNU1.espmvol.5yr.adj.espmvol_77</vt:lpstr>
      <vt:lpstr>TempForecast!GRNU1.espmvol.5yr.adj.espmvol_78</vt:lpstr>
      <vt:lpstr>TempForecast!GRNU1.espmvol.5yr.adj.espmvol_79</vt:lpstr>
      <vt:lpstr>TempForecast!GRNU1.espmvol.5yr.adj.espmvol_8</vt:lpstr>
      <vt:lpstr>TempForecast!GRNU1.espmvol.5yr.adj.espmvol_80</vt:lpstr>
      <vt:lpstr>TempForecast!GRNU1.espmvol.5yr.adj.espmvol_81</vt:lpstr>
      <vt:lpstr>TempForecast!GRNU1.espmvol.5yr.adj.espmvol_82</vt:lpstr>
      <vt:lpstr>TempForecast!GRNU1.espmvol.5yr.adj.espmvol_83</vt:lpstr>
      <vt:lpstr>TempForecast!GRNU1.espmvol.5yr.adj.espmvol_84</vt:lpstr>
      <vt:lpstr>TempForecast!GRNU1.espmvol.5yr.adj.espmvol_85</vt:lpstr>
      <vt:lpstr>TempForecast!GRNU1.espmvol.5yr.adj.espmvol_86</vt:lpstr>
      <vt:lpstr>TempForecast!GRNU1.espmvol.5yr.adj.espmvol_87</vt:lpstr>
      <vt:lpstr>TempForecast!GRNU1.espmvol.5yr.adj.espmvol_88</vt:lpstr>
      <vt:lpstr>TempForecast!GRNU1.espmvol.5yr.adj.espmvol_89</vt:lpstr>
      <vt:lpstr>TempForecast!GRNU1.espmvol.5yr.adj.espmvol_9</vt:lpstr>
      <vt:lpstr>TempForecast!GRNU1.espmvol.5yr.adj.espmvol_90</vt:lpstr>
      <vt:lpstr>TempForecast!GRNU1.espmvol.5yr.adj.espmvol_91</vt:lpstr>
      <vt:lpstr>TempForecast!GRNU1.espmvol.5yr.adj.espmvol_92</vt:lpstr>
      <vt:lpstr>TempForecast!GRNU1.espmvol.5yr.adj.espmvol_93</vt:lpstr>
      <vt:lpstr>TempForecast!GRNU1.espmvol.5yr.adj.espmvol_94</vt:lpstr>
      <vt:lpstr>TempForecast!GRNU1.espmvol.5yr.adj.espmvol_95</vt:lpstr>
      <vt:lpstr>TempForecast!GRNU1.espmvol.5yr.adj.espmvol_96</vt:lpstr>
      <vt:lpstr>TempForecast!GRNU1.espmvol.5yr.adj.espmvol_97</vt:lpstr>
      <vt:lpstr>TempForecast!GRNU1.espmvol.5yr.adj.espmvol_98</vt:lpstr>
      <vt:lpstr>TempForecast!GRNU1.espmvol.5yr.adj.espmvol_99</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TempForecast!MPSC2.espmvol.5yr.adj.espmvol_100</vt:lpstr>
      <vt:lpstr>TempForecast!MPSC2.espmvol.5yr.adj.espmvol_101</vt:lpstr>
      <vt:lpstr>TempForecast!MPSC2.espmvol.5yr.adj.espmvol_102</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TempForecast!MPSC2.espmvol.5yr.adj.espmvol_39</vt:lpstr>
      <vt:lpstr>TempForecast!MPSC2.espmvol.5yr.adj.espmvol_4</vt:lpstr>
      <vt:lpstr>TempForecast!MPSC2.espmvol.5yr.adj.espmvol_40</vt:lpstr>
      <vt:lpstr>TempForecast!MPSC2.espmvol.5yr.adj.espmvol_41</vt:lpstr>
      <vt:lpstr>TempForecast!MPSC2.espmvol.5yr.adj.espmvol_42</vt:lpstr>
      <vt:lpstr>TempForecast!MPSC2.espmvol.5yr.adj.espmvol_43</vt:lpstr>
      <vt:lpstr>TempForecast!MPSC2.espmvol.5yr.adj.espmvol_44</vt:lpstr>
      <vt:lpstr>TempForecast!MPSC2.espmvol.5yr.adj.espmvol_45</vt:lpstr>
      <vt:lpstr>TempForecast!MPSC2.espmvol.5yr.adj.espmvol_46</vt:lpstr>
      <vt:lpstr>TempForecast!MPSC2.espmvol.5yr.adj.espmvol_47</vt:lpstr>
      <vt:lpstr>TempForecast!MPSC2.espmvol.5yr.adj.espmvol_48</vt:lpstr>
      <vt:lpstr>TempForecast!MPSC2.espmvol.5yr.adj.espmvol_49</vt:lpstr>
      <vt:lpstr>TempForecast!MPSC2.espmvol.5yr.adj.espmvol_5</vt:lpstr>
      <vt:lpstr>TempForecast!MPSC2.espmvol.5yr.adj.espmvol_50</vt:lpstr>
      <vt:lpstr>TempForecast!MPSC2.espmvol.5yr.adj.espmvol_51</vt:lpstr>
      <vt:lpstr>TempForecast!MPSC2.espmvol.5yr.adj.espmvol_52</vt:lpstr>
      <vt:lpstr>TempForecast!MPSC2.espmvol.5yr.adj.espmvol_53</vt:lpstr>
      <vt:lpstr>TempForecast!MPSC2.espmvol.5yr.adj.espmvol_54</vt:lpstr>
      <vt:lpstr>TempForecast!MPSC2.espmvol.5yr.adj.espmvol_55</vt:lpstr>
      <vt:lpstr>TempForecast!MPSC2.espmvol.5yr.adj.espmvol_56</vt:lpstr>
      <vt:lpstr>TempForecast!MPSC2.espmvol.5yr.adj.espmvol_57</vt:lpstr>
      <vt:lpstr>TempForecast!MPSC2.espmvol.5yr.adj.espmvol_58</vt:lpstr>
      <vt:lpstr>TempForecast!MPSC2.espmvol.5yr.adj.espmvol_59</vt:lpstr>
      <vt:lpstr>TempForecast!MPSC2.espmvol.5yr.adj.espmvol_6</vt:lpstr>
      <vt:lpstr>TempForecast!MPSC2.espmvol.5yr.adj.espmvol_60</vt:lpstr>
      <vt:lpstr>TempForecast!MPSC2.espmvol.5yr.adj.espmvol_61</vt:lpstr>
      <vt:lpstr>TempForecast!MPSC2.espmvol.5yr.adj.espmvol_62</vt:lpstr>
      <vt:lpstr>TempForecast!MPSC2.espmvol.5yr.adj.espmvol_63</vt:lpstr>
      <vt:lpstr>TempForecast!MPSC2.espmvol.5yr.adj.espmvol_64</vt:lpstr>
      <vt:lpstr>TempForecast!MPSC2.espmvol.5yr.adj.espmvol_65</vt:lpstr>
      <vt:lpstr>TempForecast!MPSC2.espmvol.5yr.adj.espmvol_66</vt:lpstr>
      <vt:lpstr>TempForecast!MPSC2.espmvol.5yr.adj.espmvol_67</vt:lpstr>
      <vt:lpstr>TempForecast!MPSC2.espmvol.5yr.adj.espmvol_68</vt:lpstr>
      <vt:lpstr>TempForecast!MPSC2.espmvol.5yr.adj.espmvol_69</vt:lpstr>
      <vt:lpstr>TempForecast!MPSC2.espmvol.5yr.adj.espmvol_7</vt:lpstr>
      <vt:lpstr>TempForecast!MPSC2.espmvol.5yr.adj.espmvol_70</vt:lpstr>
      <vt:lpstr>TempForecast!MPSC2.espmvol.5yr.adj.espmvol_71</vt:lpstr>
      <vt:lpstr>TempForecast!MPSC2.espmvol.5yr.adj.espmvol_72</vt:lpstr>
      <vt:lpstr>TempForecast!MPSC2.espmvol.5yr.adj.espmvol_73</vt:lpstr>
      <vt:lpstr>TempForecast!MPSC2.espmvol.5yr.adj.espmvol_74</vt:lpstr>
      <vt:lpstr>TempForecast!MPSC2.espmvol.5yr.adj.espmvol_75</vt:lpstr>
      <vt:lpstr>TempForecast!MPSC2.espmvol.5yr.adj.espmvol_76</vt:lpstr>
      <vt:lpstr>TempForecast!MPSC2.espmvol.5yr.adj.espmvol_77</vt:lpstr>
      <vt:lpstr>TempForecast!MPSC2.espmvol.5yr.adj.espmvol_78</vt:lpstr>
      <vt:lpstr>TempForecast!MPSC2.espmvol.5yr.adj.espmvol_79</vt:lpstr>
      <vt:lpstr>TempForecast!MPSC2.espmvol.5yr.adj.espmvol_8</vt:lpstr>
      <vt:lpstr>TempForecast!MPSC2.espmvol.5yr.adj.espmvol_80</vt:lpstr>
      <vt:lpstr>TempForecast!MPSC2.espmvol.5yr.adj.espmvol_81</vt:lpstr>
      <vt:lpstr>TempForecast!MPSC2.espmvol.5yr.adj.espmvol_82</vt:lpstr>
      <vt:lpstr>TempForecast!MPSC2.espmvol.5yr.adj.espmvol_83</vt:lpstr>
      <vt:lpstr>TempForecast!MPSC2.espmvol.5yr.adj.espmvol_84</vt:lpstr>
      <vt:lpstr>TempForecast!MPSC2.espmvol.5yr.adj.espmvol_85</vt:lpstr>
      <vt:lpstr>TempForecast!MPSC2.espmvol.5yr.adj.espmvol_86</vt:lpstr>
      <vt:lpstr>TempForecast!MPSC2.espmvol.5yr.adj.espmvol_87</vt:lpstr>
      <vt:lpstr>TempForecast!MPSC2.espmvol.5yr.adj.espmvol_88</vt:lpstr>
      <vt:lpstr>TempForecast!MPSC2.espmvol.5yr.adj.espmvol_89</vt:lpstr>
      <vt:lpstr>TempForecast!MPSC2.espmvol.5yr.adj.espmvol_9</vt:lpstr>
      <vt:lpstr>TempForecast!MPSC2.espmvol.5yr.adj.espmvol_90</vt:lpstr>
      <vt:lpstr>TempForecast!MPSC2.espmvol.5yr.adj.espmvol_91</vt:lpstr>
      <vt:lpstr>TempForecast!MPSC2.espmvol.5yr.adj.espmvol_92</vt:lpstr>
      <vt:lpstr>TempForecast!MPSC2.espmvol.5yr.adj.espmvol_93</vt:lpstr>
      <vt:lpstr>TempForecast!MPSC2.espmvol.5yr.adj.espmvol_94</vt:lpstr>
      <vt:lpstr>TempForecast!MPSC2.espmvol.5yr.adj.espmvol_95</vt:lpstr>
      <vt:lpstr>TempForecast!MPSC2.espmvol.5yr.adj.espmvol_96</vt:lpstr>
      <vt:lpstr>TempForecast!MPSC2.espmvol.5yr.adj.espmvol_97</vt:lpstr>
      <vt:lpstr>TempForecast!MPSC2.espmvol.5yr.adj.espmvol_98</vt:lpstr>
      <vt:lpstr>TempForecast!MPSC2.espmvol.5yr.adj.espmvol_99</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TempForecast!NVRN5.espmvol.5yr.adj.espmvol_100</vt:lpstr>
      <vt:lpstr>TempForecast!NVRN5.espmvol.5yr.adj.espmvol_101</vt:lpstr>
      <vt:lpstr>TempForecast!NVRN5.espmvol.5yr.adj.espmvol_102</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TempForecast!NVRN5.espmvol.5yr.adj.espmvol_39</vt:lpstr>
      <vt:lpstr>TempForecast!NVRN5.espmvol.5yr.adj.espmvol_4</vt:lpstr>
      <vt:lpstr>TempForecast!NVRN5.espmvol.5yr.adj.espmvol_40</vt:lpstr>
      <vt:lpstr>TempForecast!NVRN5.espmvol.5yr.adj.espmvol_41</vt:lpstr>
      <vt:lpstr>TempForecast!NVRN5.espmvol.5yr.adj.espmvol_42</vt:lpstr>
      <vt:lpstr>TempForecast!NVRN5.espmvol.5yr.adj.espmvol_43</vt:lpstr>
      <vt:lpstr>TempForecast!NVRN5.espmvol.5yr.adj.espmvol_44</vt:lpstr>
      <vt:lpstr>TempForecast!NVRN5.espmvol.5yr.adj.espmvol_45</vt:lpstr>
      <vt:lpstr>TempForecast!NVRN5.espmvol.5yr.adj.espmvol_46</vt:lpstr>
      <vt:lpstr>TempForecast!NVRN5.espmvol.5yr.adj.espmvol_47</vt:lpstr>
      <vt:lpstr>TempForecast!NVRN5.espmvol.5yr.adj.espmvol_48</vt:lpstr>
      <vt:lpstr>TempForecast!NVRN5.espmvol.5yr.adj.espmvol_49</vt:lpstr>
      <vt:lpstr>TempForecast!NVRN5.espmvol.5yr.adj.espmvol_5</vt:lpstr>
      <vt:lpstr>TempForecast!NVRN5.espmvol.5yr.adj.espmvol_50</vt:lpstr>
      <vt:lpstr>TempForecast!NVRN5.espmvol.5yr.adj.espmvol_51</vt:lpstr>
      <vt:lpstr>TempForecast!NVRN5.espmvol.5yr.adj.espmvol_52</vt:lpstr>
      <vt:lpstr>TempForecast!NVRN5.espmvol.5yr.adj.espmvol_53</vt:lpstr>
      <vt:lpstr>TempForecast!NVRN5.espmvol.5yr.adj.espmvol_54</vt:lpstr>
      <vt:lpstr>TempForecast!NVRN5.espmvol.5yr.adj.espmvol_55</vt:lpstr>
      <vt:lpstr>TempForecast!NVRN5.espmvol.5yr.adj.espmvol_56</vt:lpstr>
      <vt:lpstr>TempForecast!NVRN5.espmvol.5yr.adj.espmvol_57</vt:lpstr>
      <vt:lpstr>TempForecast!NVRN5.espmvol.5yr.adj.espmvol_58</vt:lpstr>
      <vt:lpstr>TempForecast!NVRN5.espmvol.5yr.adj.espmvol_59</vt:lpstr>
      <vt:lpstr>TempForecast!NVRN5.espmvol.5yr.adj.espmvol_6</vt:lpstr>
      <vt:lpstr>TempForecast!NVRN5.espmvol.5yr.adj.espmvol_60</vt:lpstr>
      <vt:lpstr>TempForecast!NVRN5.espmvol.5yr.adj.espmvol_61</vt:lpstr>
      <vt:lpstr>TempForecast!NVRN5.espmvol.5yr.adj.espmvol_62</vt:lpstr>
      <vt:lpstr>TempForecast!NVRN5.espmvol.5yr.adj.espmvol_63</vt:lpstr>
      <vt:lpstr>TempForecast!NVRN5.espmvol.5yr.adj.espmvol_64</vt:lpstr>
      <vt:lpstr>TempForecast!NVRN5.espmvol.5yr.adj.espmvol_65</vt:lpstr>
      <vt:lpstr>TempForecast!NVRN5.espmvol.5yr.adj.espmvol_66</vt:lpstr>
      <vt:lpstr>TempForecast!NVRN5.espmvol.5yr.adj.espmvol_67</vt:lpstr>
      <vt:lpstr>TempForecast!NVRN5.espmvol.5yr.adj.espmvol_68</vt:lpstr>
      <vt:lpstr>TempForecast!NVRN5.espmvol.5yr.adj.espmvol_69</vt:lpstr>
      <vt:lpstr>TempForecast!NVRN5.espmvol.5yr.adj.espmvol_7</vt:lpstr>
      <vt:lpstr>TempForecast!NVRN5.espmvol.5yr.adj.espmvol_70</vt:lpstr>
      <vt:lpstr>TempForecast!NVRN5.espmvol.5yr.adj.espmvol_71</vt:lpstr>
      <vt:lpstr>TempForecast!NVRN5.espmvol.5yr.adj.espmvol_72</vt:lpstr>
      <vt:lpstr>TempForecast!NVRN5.espmvol.5yr.adj.espmvol_73</vt:lpstr>
      <vt:lpstr>TempForecast!NVRN5.espmvol.5yr.adj.espmvol_74</vt:lpstr>
      <vt:lpstr>TempForecast!NVRN5.espmvol.5yr.adj.espmvol_75</vt:lpstr>
      <vt:lpstr>TempForecast!NVRN5.espmvol.5yr.adj.espmvol_76</vt:lpstr>
      <vt:lpstr>TempForecast!NVRN5.espmvol.5yr.adj.espmvol_77</vt:lpstr>
      <vt:lpstr>TempForecast!NVRN5.espmvol.5yr.adj.espmvol_78</vt:lpstr>
      <vt:lpstr>TempForecast!NVRN5.espmvol.5yr.adj.espmvol_79</vt:lpstr>
      <vt:lpstr>TempForecast!NVRN5.espmvol.5yr.adj.espmvol_8</vt:lpstr>
      <vt:lpstr>TempForecast!NVRN5.espmvol.5yr.adj.espmvol_80</vt:lpstr>
      <vt:lpstr>TempForecast!NVRN5.espmvol.5yr.adj.espmvol_81</vt:lpstr>
      <vt:lpstr>TempForecast!NVRN5.espmvol.5yr.adj.espmvol_82</vt:lpstr>
      <vt:lpstr>TempForecast!NVRN5.espmvol.5yr.adj.espmvol_83</vt:lpstr>
      <vt:lpstr>TempForecast!NVRN5.espmvol.5yr.adj.espmvol_84</vt:lpstr>
      <vt:lpstr>TempForecast!NVRN5.espmvol.5yr.adj.espmvol_85</vt:lpstr>
      <vt:lpstr>TempForecast!NVRN5.espmvol.5yr.adj.espmvol_86</vt:lpstr>
      <vt:lpstr>TempForecast!NVRN5.espmvol.5yr.adj.espmvol_87</vt:lpstr>
      <vt:lpstr>TempForecast!NVRN5.espmvol.5yr.adj.espmvol_88</vt:lpstr>
      <vt:lpstr>TempForecast!NVRN5.espmvol.5yr.adj.espmvol_89</vt:lpstr>
      <vt:lpstr>TempForecast!NVRN5.espmvol.5yr.adj.espmvol_9</vt:lpstr>
      <vt:lpstr>TempForecast!NVRN5.espmvol.5yr.adj.espmvol_90</vt:lpstr>
      <vt:lpstr>TempForecast!NVRN5.espmvol.5yr.adj.espmvol_91</vt:lpstr>
      <vt:lpstr>TempForecast!NVRN5.espmvol.5yr.adj.espmvol_92</vt:lpstr>
      <vt:lpstr>TempForecast!NVRN5.espmvol.5yr.adj.espmvol_93</vt:lpstr>
      <vt:lpstr>TempForecast!NVRN5.espmvol.5yr.adj.espmvol_94</vt:lpstr>
      <vt:lpstr>TempForecast!NVRN5.espmvol.5yr.adj.espmvol_95</vt:lpstr>
      <vt:lpstr>TempForecast!NVRN5.espmvol.5yr.adj.espmvol_96</vt:lpstr>
      <vt:lpstr>TempForecast!NVRN5.espmvol.5yr.adj.espmvol_97</vt:lpstr>
      <vt:lpstr>TempForecast!NVRN5.espmvol.5yr.adj.espmvol_98</vt:lpstr>
      <vt:lpstr>TempForecast!NVRN5.espmvol.5yr.adj.espmvol_99</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TempForecast!TPIC2.espmvol.5yr.adj.espmvol_100</vt:lpstr>
      <vt:lpstr>TempForecast!TPIC2.espmvol.5yr.adj.espmvol_101</vt:lpstr>
      <vt:lpstr>TempForecast!TPIC2.espmvol.5yr.adj.espmvol_102</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TempForecast!TPIC2.espmvol.5yr.adj.espmvol_39</vt:lpstr>
      <vt:lpstr>TempForecast!TPIC2.espmvol.5yr.adj.espmvol_4</vt:lpstr>
      <vt:lpstr>TempForecast!TPIC2.espmvol.5yr.adj.espmvol_40</vt:lpstr>
      <vt:lpstr>TempForecast!TPIC2.espmvol.5yr.adj.espmvol_41</vt:lpstr>
      <vt:lpstr>TempForecast!TPIC2.espmvol.5yr.adj.espmvol_42</vt:lpstr>
      <vt:lpstr>TempForecast!TPIC2.espmvol.5yr.adj.espmvol_43</vt:lpstr>
      <vt:lpstr>TempForecast!TPIC2.espmvol.5yr.adj.espmvol_44</vt:lpstr>
      <vt:lpstr>TempForecast!TPIC2.espmvol.5yr.adj.espmvol_45</vt:lpstr>
      <vt:lpstr>TempForecast!TPIC2.espmvol.5yr.adj.espmvol_46</vt:lpstr>
      <vt:lpstr>TempForecast!TPIC2.espmvol.5yr.adj.espmvol_47</vt:lpstr>
      <vt:lpstr>TempForecast!TPIC2.espmvol.5yr.adj.espmvol_48</vt:lpstr>
      <vt:lpstr>TempForecast!TPIC2.espmvol.5yr.adj.espmvol_49</vt:lpstr>
      <vt:lpstr>TempForecast!TPIC2.espmvol.5yr.adj.espmvol_5</vt:lpstr>
      <vt:lpstr>TempForecast!TPIC2.espmvol.5yr.adj.espmvol_50</vt:lpstr>
      <vt:lpstr>TempForecast!TPIC2.espmvol.5yr.adj.espmvol_51</vt:lpstr>
      <vt:lpstr>TempForecast!TPIC2.espmvol.5yr.adj.espmvol_52</vt:lpstr>
      <vt:lpstr>TempForecast!TPIC2.espmvol.5yr.adj.espmvol_53</vt:lpstr>
      <vt:lpstr>TempForecast!TPIC2.espmvol.5yr.adj.espmvol_54</vt:lpstr>
      <vt:lpstr>TempForecast!TPIC2.espmvol.5yr.adj.espmvol_55</vt:lpstr>
      <vt:lpstr>TempForecast!TPIC2.espmvol.5yr.adj.espmvol_56</vt:lpstr>
      <vt:lpstr>TempForecast!TPIC2.espmvol.5yr.adj.espmvol_57</vt:lpstr>
      <vt:lpstr>TempForecast!TPIC2.espmvol.5yr.adj.espmvol_58</vt:lpstr>
      <vt:lpstr>TempForecast!TPIC2.espmvol.5yr.adj.espmvol_59</vt:lpstr>
      <vt:lpstr>TempForecast!TPIC2.espmvol.5yr.adj.espmvol_6</vt:lpstr>
      <vt:lpstr>TempForecast!TPIC2.espmvol.5yr.adj.espmvol_60</vt:lpstr>
      <vt:lpstr>TempForecast!TPIC2.espmvol.5yr.adj.espmvol_61</vt:lpstr>
      <vt:lpstr>TempForecast!TPIC2.espmvol.5yr.adj.espmvol_62</vt:lpstr>
      <vt:lpstr>TempForecast!TPIC2.espmvol.5yr.adj.espmvol_63</vt:lpstr>
      <vt:lpstr>TempForecast!TPIC2.espmvol.5yr.adj.espmvol_64</vt:lpstr>
      <vt:lpstr>TempForecast!TPIC2.espmvol.5yr.adj.espmvol_65</vt:lpstr>
      <vt:lpstr>TempForecast!TPIC2.espmvol.5yr.adj.espmvol_66</vt:lpstr>
      <vt:lpstr>TempForecast!TPIC2.espmvol.5yr.adj.espmvol_67</vt:lpstr>
      <vt:lpstr>TempForecast!TPIC2.espmvol.5yr.adj.espmvol_68</vt:lpstr>
      <vt:lpstr>TempForecast!TPIC2.espmvol.5yr.adj.espmvol_69</vt:lpstr>
      <vt:lpstr>TempForecast!TPIC2.espmvol.5yr.adj.espmvol_7</vt:lpstr>
      <vt:lpstr>TempForecast!TPIC2.espmvol.5yr.adj.espmvol_70</vt:lpstr>
      <vt:lpstr>TempForecast!TPIC2.espmvol.5yr.adj.espmvol_71</vt:lpstr>
      <vt:lpstr>TempForecast!TPIC2.espmvol.5yr.adj.espmvol_72</vt:lpstr>
      <vt:lpstr>TempForecast!TPIC2.espmvol.5yr.adj.espmvol_73</vt:lpstr>
      <vt:lpstr>TempForecast!TPIC2.espmvol.5yr.adj.espmvol_74</vt:lpstr>
      <vt:lpstr>TempForecast!TPIC2.espmvol.5yr.adj.espmvol_75</vt:lpstr>
      <vt:lpstr>TempForecast!TPIC2.espmvol.5yr.adj.espmvol_76</vt:lpstr>
      <vt:lpstr>TempForecast!TPIC2.espmvol.5yr.adj.espmvol_77</vt:lpstr>
      <vt:lpstr>TempForecast!TPIC2.espmvol.5yr.adj.espmvol_78</vt:lpstr>
      <vt:lpstr>TempForecast!TPIC2.espmvol.5yr.adj.espmvol_79</vt:lpstr>
      <vt:lpstr>TempForecast!TPIC2.espmvol.5yr.adj.espmvol_8</vt:lpstr>
      <vt:lpstr>TempForecast!TPIC2.espmvol.5yr.adj.espmvol_80</vt:lpstr>
      <vt:lpstr>TempForecast!TPIC2.espmvol.5yr.adj.espmvol_81</vt:lpstr>
      <vt:lpstr>TempForecast!TPIC2.espmvol.5yr.adj.espmvol_82</vt:lpstr>
      <vt:lpstr>TempForecast!TPIC2.espmvol.5yr.adj.espmvol_83</vt:lpstr>
      <vt:lpstr>TempForecast!TPIC2.espmvol.5yr.adj.espmvol_84</vt:lpstr>
      <vt:lpstr>TempForecast!TPIC2.espmvol.5yr.adj.espmvol_85</vt:lpstr>
      <vt:lpstr>TempForecast!TPIC2.espmvol.5yr.adj.espmvol_86</vt:lpstr>
      <vt:lpstr>TempForecast!TPIC2.espmvol.5yr.adj.espmvol_87</vt:lpstr>
      <vt:lpstr>TempForecast!TPIC2.espmvol.5yr.adj.espmvol_88</vt:lpstr>
      <vt:lpstr>TempForecast!TPIC2.espmvol.5yr.adj.espmvol_89</vt:lpstr>
      <vt:lpstr>TempForecast!TPIC2.espmvol.5yr.adj.espmvol_9</vt:lpstr>
      <vt:lpstr>TempForecast!TPIC2.espmvol.5yr.adj.espmvol_90</vt:lpstr>
      <vt:lpstr>TempForecast!TPIC2.espmvol.5yr.adj.espmvol_91</vt:lpstr>
      <vt:lpstr>TempForecast!TPIC2.espmvol.5yr.adj.espmvol_92</vt:lpstr>
      <vt:lpstr>TempForecast!TPIC2.espmvol.5yr.adj.espmvol_93</vt:lpstr>
      <vt:lpstr>TempForecast!TPIC2.espmvol.5yr.adj.espmvol_94</vt:lpstr>
      <vt:lpstr>TempForecast!TPIC2.espmvol.5yr.adj.espmvol_95</vt:lpstr>
      <vt:lpstr>TempForecast!TPIC2.espmvol.5yr.adj.espmvol_96</vt:lpstr>
      <vt:lpstr>TempForecast!TPIC2.espmvol.5yr.adj.espmvol_97</vt:lpstr>
      <vt:lpstr>TempForecast!TPIC2.espmvol.5yr.adj.espmvol_98</vt:lpstr>
      <vt:lpstr>TempForecast!TPIC2.espmvol.5yr.adj.espmvol_99</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TempForecast!VCRC2.espmvol.5yr.adj.espmvol_100</vt:lpstr>
      <vt:lpstr>TempForecast!VCRC2.espmvol.5yr.adj.espmvol_101</vt:lpstr>
      <vt:lpstr>TempForecast!VCRC2.espmvol.5yr.adj.espmvol_102</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TempForecast!VCRC2.espmvol.5yr.adj.espmvol_39</vt:lpstr>
      <vt:lpstr>TempForecast!VCRC2.espmvol.5yr.adj.espmvol_4</vt:lpstr>
      <vt:lpstr>TempForecast!VCRC2.espmvol.5yr.adj.espmvol_40</vt:lpstr>
      <vt:lpstr>TempForecast!VCRC2.espmvol.5yr.adj.espmvol_41</vt:lpstr>
      <vt:lpstr>TempForecast!VCRC2.espmvol.5yr.adj.espmvol_42</vt:lpstr>
      <vt:lpstr>TempForecast!VCRC2.espmvol.5yr.adj.espmvol_43</vt:lpstr>
      <vt:lpstr>TempForecast!VCRC2.espmvol.5yr.adj.espmvol_44</vt:lpstr>
      <vt:lpstr>TempForecast!VCRC2.espmvol.5yr.adj.espmvol_45</vt:lpstr>
      <vt:lpstr>TempForecast!VCRC2.espmvol.5yr.adj.espmvol_46</vt:lpstr>
      <vt:lpstr>TempForecast!VCRC2.espmvol.5yr.adj.espmvol_47</vt:lpstr>
      <vt:lpstr>TempForecast!VCRC2.espmvol.5yr.adj.espmvol_48</vt:lpstr>
      <vt:lpstr>TempForecast!VCRC2.espmvol.5yr.adj.espmvol_49</vt:lpstr>
      <vt:lpstr>TempForecast!VCRC2.espmvol.5yr.adj.espmvol_5</vt:lpstr>
      <vt:lpstr>TempForecast!VCRC2.espmvol.5yr.adj.espmvol_50</vt:lpstr>
      <vt:lpstr>TempForecast!VCRC2.espmvol.5yr.adj.espmvol_51</vt:lpstr>
      <vt:lpstr>TempForecast!VCRC2.espmvol.5yr.adj.espmvol_52</vt:lpstr>
      <vt:lpstr>TempForecast!VCRC2.espmvol.5yr.adj.espmvol_53</vt:lpstr>
      <vt:lpstr>TempForecast!VCRC2.espmvol.5yr.adj.espmvol_54</vt:lpstr>
      <vt:lpstr>TempForecast!VCRC2.espmvol.5yr.adj.espmvol_55</vt:lpstr>
      <vt:lpstr>TempForecast!VCRC2.espmvol.5yr.adj.espmvol_56</vt:lpstr>
      <vt:lpstr>TempForecast!VCRC2.espmvol.5yr.adj.espmvol_57</vt:lpstr>
      <vt:lpstr>TempForecast!VCRC2.espmvol.5yr.adj.espmvol_58</vt:lpstr>
      <vt:lpstr>TempForecast!VCRC2.espmvol.5yr.adj.espmvol_59</vt:lpstr>
      <vt:lpstr>TempForecast!VCRC2.espmvol.5yr.adj.espmvol_6</vt:lpstr>
      <vt:lpstr>TempForecast!VCRC2.espmvol.5yr.adj.espmvol_60</vt:lpstr>
      <vt:lpstr>TempForecast!VCRC2.espmvol.5yr.adj.espmvol_61</vt:lpstr>
      <vt:lpstr>TempForecast!VCRC2.espmvol.5yr.adj.espmvol_62</vt:lpstr>
      <vt:lpstr>TempForecast!VCRC2.espmvol.5yr.adj.espmvol_63</vt:lpstr>
      <vt:lpstr>TempForecast!VCRC2.espmvol.5yr.adj.espmvol_64</vt:lpstr>
      <vt:lpstr>TempForecast!VCRC2.espmvol.5yr.adj.espmvol_65</vt:lpstr>
      <vt:lpstr>TempForecast!VCRC2.espmvol.5yr.adj.espmvol_66</vt:lpstr>
      <vt:lpstr>TempForecast!VCRC2.espmvol.5yr.adj.espmvol_67</vt:lpstr>
      <vt:lpstr>TempForecast!VCRC2.espmvol.5yr.adj.espmvol_68</vt:lpstr>
      <vt:lpstr>TempForecast!VCRC2.espmvol.5yr.adj.espmvol_69</vt:lpstr>
      <vt:lpstr>TempForecast!VCRC2.espmvol.5yr.adj.espmvol_7</vt:lpstr>
      <vt:lpstr>TempForecast!VCRC2.espmvol.5yr.adj.espmvol_70</vt:lpstr>
      <vt:lpstr>TempForecast!VCRC2.espmvol.5yr.adj.espmvol_71</vt:lpstr>
      <vt:lpstr>TempForecast!VCRC2.espmvol.5yr.adj.espmvol_72</vt:lpstr>
      <vt:lpstr>TempForecast!VCRC2.espmvol.5yr.adj.espmvol_73</vt:lpstr>
      <vt:lpstr>TempForecast!VCRC2.espmvol.5yr.adj.espmvol_74</vt:lpstr>
      <vt:lpstr>TempForecast!VCRC2.espmvol.5yr.adj.espmvol_75</vt:lpstr>
      <vt:lpstr>TempForecast!VCRC2.espmvol.5yr.adj.espmvol_76</vt:lpstr>
      <vt:lpstr>TempForecast!VCRC2.espmvol.5yr.adj.espmvol_77</vt:lpstr>
      <vt:lpstr>TempForecast!VCRC2.espmvol.5yr.adj.espmvol_78</vt:lpstr>
      <vt:lpstr>TempForecast!VCRC2.espmvol.5yr.adj.espmvol_79</vt:lpstr>
      <vt:lpstr>TempForecast!VCRC2.espmvol.5yr.adj.espmvol_8</vt:lpstr>
      <vt:lpstr>TempForecast!VCRC2.espmvol.5yr.adj.espmvol_80</vt:lpstr>
      <vt:lpstr>TempForecast!VCRC2.espmvol.5yr.adj.espmvol_81</vt:lpstr>
      <vt:lpstr>TempForecast!VCRC2.espmvol.5yr.adj.espmvol_82</vt:lpstr>
      <vt:lpstr>TempForecast!VCRC2.espmvol.5yr.adj.espmvol_83</vt:lpstr>
      <vt:lpstr>TempForecast!VCRC2.espmvol.5yr.adj.espmvol_84</vt:lpstr>
      <vt:lpstr>TempForecast!VCRC2.espmvol.5yr.adj.espmvol_85</vt:lpstr>
      <vt:lpstr>TempForecast!VCRC2.espmvol.5yr.adj.espmvol_86</vt:lpstr>
      <vt:lpstr>TempForecast!VCRC2.espmvol.5yr.adj.espmvol_87</vt:lpstr>
      <vt:lpstr>TempForecast!VCRC2.espmvol.5yr.adj.espmvol_88</vt:lpstr>
      <vt:lpstr>TempForecast!VCRC2.espmvol.5yr.adj.espmvol_89</vt:lpstr>
      <vt:lpstr>TempForecast!VCRC2.espmvol.5yr.adj.espmvol_9</vt:lpstr>
      <vt:lpstr>TempForecast!VCRC2.espmvol.5yr.adj.espmvol_90</vt:lpstr>
      <vt:lpstr>TempForecast!VCRC2.espmvol.5yr.adj.espmvol_91</vt:lpstr>
      <vt:lpstr>TempForecast!VCRC2.espmvol.5yr.adj.espmvol_92</vt:lpstr>
      <vt:lpstr>TempForecast!VCRC2.espmvol.5yr.adj.espmvol_93</vt:lpstr>
      <vt:lpstr>TempForecast!VCRC2.espmvol.5yr.adj.espmvol_94</vt:lpstr>
      <vt:lpstr>TempForecast!VCRC2.espmvol.5yr.adj.espmvol_95</vt:lpstr>
      <vt:lpstr>TempForecast!VCRC2.espmvol.5yr.adj.espmvol_96</vt:lpstr>
      <vt:lpstr>TempForecast!VCRC2.espmvol.5yr.adj.espmvol_97</vt:lpstr>
      <vt:lpstr>TempForecast!VCRC2.espmvol.5yr.adj.espmvol_98</vt:lpstr>
      <vt:lpstr>TempForecast!VCRC2.espmvol.5yr.adj.espmvol_99</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TempForecast!YDLC2.espmvol.5yr.adj.espmvol_100</vt:lpstr>
      <vt:lpstr>TempForecast!YDLC2.espmvol.5yr.adj.espmvol_101</vt:lpstr>
      <vt:lpstr>TempForecast!YDLC2.espmvol.5yr.adj.espmvol_102</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TempForecast!YDLC2.espmvol.5yr.adj.espmvol_39</vt:lpstr>
      <vt:lpstr>TempForecast!YDLC2.espmvol.5yr.adj.espmvol_4</vt:lpstr>
      <vt:lpstr>TempForecast!YDLC2.espmvol.5yr.adj.espmvol_40</vt:lpstr>
      <vt:lpstr>TempForecast!YDLC2.espmvol.5yr.adj.espmvol_41</vt:lpstr>
      <vt:lpstr>TempForecast!YDLC2.espmvol.5yr.adj.espmvol_42</vt:lpstr>
      <vt:lpstr>TempForecast!YDLC2.espmvol.5yr.adj.espmvol_43</vt:lpstr>
      <vt:lpstr>TempForecast!YDLC2.espmvol.5yr.adj.espmvol_44</vt:lpstr>
      <vt:lpstr>TempForecast!YDLC2.espmvol.5yr.adj.espmvol_45</vt:lpstr>
      <vt:lpstr>TempForecast!YDLC2.espmvol.5yr.adj.espmvol_46</vt:lpstr>
      <vt:lpstr>TempForecast!YDLC2.espmvol.5yr.adj.espmvol_47</vt:lpstr>
      <vt:lpstr>TempForecast!YDLC2.espmvol.5yr.adj.espmvol_48</vt:lpstr>
      <vt:lpstr>TempForecast!YDLC2.espmvol.5yr.adj.espmvol_49</vt:lpstr>
      <vt:lpstr>TempForecast!YDLC2.espmvol.5yr.adj.espmvol_5</vt:lpstr>
      <vt:lpstr>TempForecast!YDLC2.espmvol.5yr.adj.espmvol_50</vt:lpstr>
      <vt:lpstr>TempForecast!YDLC2.espmvol.5yr.adj.espmvol_51</vt:lpstr>
      <vt:lpstr>TempForecast!YDLC2.espmvol.5yr.adj.espmvol_52</vt:lpstr>
      <vt:lpstr>TempForecast!YDLC2.espmvol.5yr.adj.espmvol_53</vt:lpstr>
      <vt:lpstr>TempForecast!YDLC2.espmvol.5yr.adj.espmvol_54</vt:lpstr>
      <vt:lpstr>TempForecast!YDLC2.espmvol.5yr.adj.espmvol_55</vt:lpstr>
      <vt:lpstr>TempForecast!YDLC2.espmvol.5yr.adj.espmvol_56</vt:lpstr>
      <vt:lpstr>TempForecast!YDLC2.espmvol.5yr.adj.espmvol_57</vt:lpstr>
      <vt:lpstr>TempForecast!YDLC2.espmvol.5yr.adj.espmvol_58</vt:lpstr>
      <vt:lpstr>TempForecast!YDLC2.espmvol.5yr.adj.espmvol_59</vt:lpstr>
      <vt:lpstr>TempForecast!YDLC2.espmvol.5yr.adj.espmvol_6</vt:lpstr>
      <vt:lpstr>TempForecast!YDLC2.espmvol.5yr.adj.espmvol_60</vt:lpstr>
      <vt:lpstr>TempForecast!YDLC2.espmvol.5yr.adj.espmvol_61</vt:lpstr>
      <vt:lpstr>TempForecast!YDLC2.espmvol.5yr.adj.espmvol_62</vt:lpstr>
      <vt:lpstr>TempForecast!YDLC2.espmvol.5yr.adj.espmvol_63</vt:lpstr>
      <vt:lpstr>TempForecast!YDLC2.espmvol.5yr.adj.espmvol_64</vt:lpstr>
      <vt:lpstr>TempForecast!YDLC2.espmvol.5yr.adj.espmvol_65</vt:lpstr>
      <vt:lpstr>TempForecast!YDLC2.espmvol.5yr.adj.espmvol_66</vt:lpstr>
      <vt:lpstr>TempForecast!YDLC2.espmvol.5yr.adj.espmvol_67</vt:lpstr>
      <vt:lpstr>TempForecast!YDLC2.espmvol.5yr.adj.espmvol_68</vt:lpstr>
      <vt:lpstr>TempForecast!YDLC2.espmvol.5yr.adj.espmvol_69</vt:lpstr>
      <vt:lpstr>TempForecast!YDLC2.espmvol.5yr.adj.espmvol_7</vt:lpstr>
      <vt:lpstr>TempForecast!YDLC2.espmvol.5yr.adj.espmvol_70</vt:lpstr>
      <vt:lpstr>TempForecast!YDLC2.espmvol.5yr.adj.espmvol_71</vt:lpstr>
      <vt:lpstr>TempForecast!YDLC2.espmvol.5yr.adj.espmvol_72</vt:lpstr>
      <vt:lpstr>TempForecast!YDLC2.espmvol.5yr.adj.espmvol_73</vt:lpstr>
      <vt:lpstr>TempForecast!YDLC2.espmvol.5yr.adj.espmvol_74</vt:lpstr>
      <vt:lpstr>TempForecast!YDLC2.espmvol.5yr.adj.espmvol_75</vt:lpstr>
      <vt:lpstr>TempForecast!YDLC2.espmvol.5yr.adj.espmvol_76</vt:lpstr>
      <vt:lpstr>TempForecast!YDLC2.espmvol.5yr.adj.espmvol_77</vt:lpstr>
      <vt:lpstr>TempForecast!YDLC2.espmvol.5yr.adj.espmvol_78</vt:lpstr>
      <vt:lpstr>TempForecast!YDLC2.espmvol.5yr.adj.espmvol_79</vt:lpstr>
      <vt:lpstr>TempForecast!YDLC2.espmvol.5yr.adj.espmvol_8</vt:lpstr>
      <vt:lpstr>TempForecast!YDLC2.espmvol.5yr.adj.espmvol_80</vt:lpstr>
      <vt:lpstr>TempForecast!YDLC2.espmvol.5yr.adj.espmvol_81</vt:lpstr>
      <vt:lpstr>TempForecast!YDLC2.espmvol.5yr.adj.espmvol_82</vt:lpstr>
      <vt:lpstr>TempForecast!YDLC2.espmvol.5yr.adj.espmvol_83</vt:lpstr>
      <vt:lpstr>TempForecast!YDLC2.espmvol.5yr.adj.espmvol_84</vt:lpstr>
      <vt:lpstr>TempForecast!YDLC2.espmvol.5yr.adj.espmvol_85</vt:lpstr>
      <vt:lpstr>TempForecast!YDLC2.espmvol.5yr.adj.espmvol_86</vt:lpstr>
      <vt:lpstr>TempForecast!YDLC2.espmvol.5yr.adj.espmvol_87</vt:lpstr>
      <vt:lpstr>TempForecast!YDLC2.espmvol.5yr.adj.espmvol_88</vt:lpstr>
      <vt:lpstr>TempForecast!YDLC2.espmvol.5yr.adj.espmvol_89</vt:lpstr>
      <vt:lpstr>TempForecast!YDLC2.espmvol.5yr.adj.espmvol_9</vt:lpstr>
      <vt:lpstr>TempForecast!YDLC2.espmvol.5yr.adj.espmvol_90</vt:lpstr>
      <vt:lpstr>TempForecast!YDLC2.espmvol.5yr.adj.espmvol_91</vt:lpstr>
      <vt:lpstr>TempForecast!YDLC2.espmvol.5yr.adj.espmvol_92</vt:lpstr>
      <vt:lpstr>TempForecast!YDLC2.espmvol.5yr.adj.espmvol_93</vt:lpstr>
      <vt:lpstr>TempForecast!YDLC2.espmvol.5yr.adj.espmvol_94</vt:lpstr>
      <vt:lpstr>TempForecast!YDLC2.espmvol.5yr.adj.espmvol_95</vt:lpstr>
      <vt:lpstr>TempForecast!YDLC2.espmvol.5yr.adj.espmvol_96</vt:lpstr>
      <vt:lpstr>TempForecast!YDLC2.espmvol.5yr.adj.espmvol_97</vt:lpstr>
      <vt:lpstr>TempForecast!YDLC2.espmvol.5yr.adj.espmvol_98</vt:lpstr>
      <vt:lpstr>TempForecast!YDLC2.espmvol.5yr.adj.espmvol_99</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Alinsod, Naphthali Matthew James</cp:lastModifiedBy>
  <cp:lastPrinted>2011-12-21T07:34:54Z</cp:lastPrinted>
  <dcterms:created xsi:type="dcterms:W3CDTF">2011-03-08T17:14:52Z</dcterms:created>
  <dcterms:modified xsi:type="dcterms:W3CDTF">2023-02-10T21:52:23Z</dcterms:modified>
</cp:coreProperties>
</file>